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66925"/>
  <mc:AlternateContent xmlns:mc="http://schemas.openxmlformats.org/markup-compatibility/2006">
    <mc:Choice Requires="x15">
      <x15ac:absPath xmlns:x15ac="http://schemas.microsoft.com/office/spreadsheetml/2010/11/ac" url="C:\Users\shunsuke.todo\Documents\藤堂\1.AFF2\8.仮置き\1014_広報\"/>
    </mc:Choice>
  </mc:AlternateContent>
  <xr:revisionPtr revIDLastSave="0" documentId="13_ncr:1_{27DACEF3-6F94-46AB-BB59-779B5FF5998A}" xr6:coauthVersionLast="47" xr6:coauthVersionMax="47" xr10:uidLastSave="{00000000-0000-0000-0000-000000000000}"/>
  <workbookProtection workbookAlgorithmName="SHA-512" workbookHashValue="9Y4Cd4mJzoB4CIAZhyur9AN+VtUge+AWvjIy1466Cf+GJtDudu9IQ65zCSrgJhw8kdyE5OHfdRXjqYMotnif2Q==" workbookSaltValue="pbvnHW+RmSN1jRk3UWWS0g==" workbookSpinCount="100000" lockStructure="1"/>
  <bookViews>
    <workbookView xWindow="-110" yWindow="-110" windowWidth="19420" windowHeight="10420" tabRatio="898" xr2:uid="{2154B0FC-0FC9-4EB8-B4BC-0B9DAF232576}"/>
  </bookViews>
  <sheets>
    <sheet name="事業者概要" sheetId="17" r:id="rId1"/>
    <sheet name="収支計画書" sheetId="20" r:id="rId2"/>
    <sheet name="集計用" sheetId="21" state="hidden" r:id="rId3"/>
    <sheet name="マスター概要用" sheetId="18" state="hidden" r:id="rId4"/>
    <sheet name="事務局集計用" sheetId="22" state="hidden" r:id="rId5"/>
    <sheet name="収支計画書 【記入例（公演等）】" sheetId="33" r:id="rId6"/>
    <sheet name="収支計画書 【記入例（展覧会等）】" sheetId="34" r:id="rId7"/>
    <sheet name="収支計画書 【記入例（映画製作）】" sheetId="35" r:id="rId8"/>
    <sheet name="マスター" sheetId="2" state="hidden" r:id="rId9"/>
  </sheets>
  <definedNames>
    <definedName name="_xlnm._FilterDatabase" localSheetId="1" hidden="1">収支計画書!$A$9:$J$1015</definedName>
    <definedName name="_xlnm._FilterDatabase" localSheetId="7" hidden="1">'収支計画書 【記入例（映画製作）】'!$A$9:$J$1015</definedName>
    <definedName name="_xlnm._FilterDatabase" localSheetId="5" hidden="1">'収支計画書 【記入例（公演等）】'!$A$9:$J$1015</definedName>
    <definedName name="_xlnm._FilterDatabase" localSheetId="6" hidden="1">'収支計画書 【記入例（展覧会等）】'!$A$9:$J$1015</definedName>
    <definedName name="_xlnm.Print_Area" localSheetId="3">マスター概要用!$B$50:$O$68</definedName>
    <definedName name="_xlnm.Print_Area" localSheetId="0">事業者概要!$A$1:$P$28</definedName>
    <definedName name="_xlnm.Print_Area" localSheetId="1">収支計画書!$A:$K,収支計画書!$U:$AF</definedName>
    <definedName name="_xlnm.Print_Area" localSheetId="7">'収支計画書 【記入例（映画製作）】'!$A:$K,'収支計画書 【記入例（映画製作）】'!$U:$AF</definedName>
    <definedName name="_xlnm.Print_Area" localSheetId="5">'収支計画書 【記入例（公演等）】'!$A:$K,'収支計画書 【記入例（公演等）】'!$U:$AF</definedName>
    <definedName name="_xlnm.Print_Area" localSheetId="6">'収支計画書 【記入例（展覧会等）】'!$A:$K,'収支計画書 【記入例（展覧会等）】'!$U:$AF</definedName>
    <definedName name="ジャンル">マスター概要用!$F$26:$F$32</definedName>
    <definedName name="映画制作費">マスター概要用!$B$42:$B$46</definedName>
    <definedName name="映画製作">マスター概要用!$D$16</definedName>
    <definedName name="回答">マスター概要用!$C$11:$C$12</definedName>
    <definedName name="公演等">マスター概要用!$B$16:$B$18</definedName>
    <definedName name="公演等・映画製作">マスター概要用!$H$31:$H$34</definedName>
    <definedName name="公演等・展覧会等">マスター概要用!$H$26:$H$29</definedName>
    <definedName name="公演等・展覧会等・映画製作">マスター概要用!$H$41:$H$45</definedName>
    <definedName name="公的法人">マスター概要用!$E$3:$E$4</definedName>
    <definedName name="座席数">マスター概要用!$B$32:$B$36</definedName>
    <definedName name="実行委員会">マスター概要用!$G$3:$G$5</definedName>
    <definedName name="実行委員会営利以外">マスター概要用!$H$3:$H$5</definedName>
    <definedName name="実績どっち">マスター概要用!$H$9:$H$10</definedName>
    <definedName name="従事人員規模">マスター概要用!$B$22:$B$26</definedName>
    <definedName name="申請内容の概要">マスター概要用!$D$3:$D$5</definedName>
    <definedName name="人件費_映画製作">マスター!$H$18:$H$36</definedName>
    <definedName name="人件費_公演等">マスター!$I$18:$I$39</definedName>
    <definedName name="人件費_展覧会等">マスター!$J$18:$J$34</definedName>
    <definedName name="税率">マスター!$K$4:$K$6</definedName>
    <definedName name="対象外理由">マスター!$M$4:$M$7</definedName>
    <definedName name="中核実績どっち">マスター概要用!$I$9:$I$10</definedName>
    <definedName name="展覧会等">マスター概要用!$C$16:$C$18</definedName>
    <definedName name="展覧会等・映画製作">マスター概要用!$H$36:$H$39</definedName>
    <definedName name="入場者数">マスター概要用!$B$37:$B$41</definedName>
    <definedName name="任意団体">マスター概要用!$F$3:$F$4</definedName>
    <definedName name="年間収入規模">マスター概要用!$B$27:$B$31</definedName>
    <definedName name="年度">マスター概要用!$B$48:$B$49</definedName>
    <definedName name="売上表">マスター概要用!$I$3:$I$4</definedName>
    <definedName name="物件費_映画製作">マスター!$K$18:$K$61</definedName>
    <definedName name="物件費_公演等">マスター!$L$18:$L$57</definedName>
    <definedName name="物件費_展覧会等">マスター!$M$18:$M$46</definedName>
    <definedName name="法人">マスター概要用!$C$3:$C$5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1" i="21" l="1"/>
  <c r="J32" i="21"/>
  <c r="J33" i="21"/>
  <c r="J34" i="21"/>
  <c r="J35" i="21"/>
  <c r="J36" i="21"/>
  <c r="J37" i="21"/>
  <c r="J38" i="21"/>
  <c r="J39" i="21"/>
  <c r="J30" i="21"/>
  <c r="I31" i="21"/>
  <c r="I32" i="21"/>
  <c r="I33" i="21"/>
  <c r="I34" i="21"/>
  <c r="I35" i="21"/>
  <c r="I36" i="21"/>
  <c r="I37" i="21"/>
  <c r="I38" i="21"/>
  <c r="I39" i="21"/>
  <c r="I30" i="21"/>
  <c r="E31" i="21"/>
  <c r="E32" i="21"/>
  <c r="E33" i="21"/>
  <c r="E34" i="21"/>
  <c r="E35" i="21"/>
  <c r="E36" i="21"/>
  <c r="E37" i="21"/>
  <c r="E38" i="21"/>
  <c r="E39" i="21"/>
  <c r="E40" i="21"/>
  <c r="E41" i="21"/>
  <c r="E42" i="21"/>
  <c r="E43" i="21"/>
  <c r="E44" i="21"/>
  <c r="E45" i="21"/>
  <c r="E46" i="21"/>
  <c r="E47" i="21"/>
  <c r="E48" i="21"/>
  <c r="E49" i="21"/>
  <c r="E30" i="21"/>
  <c r="E5" i="21"/>
  <c r="E6" i="21"/>
  <c r="E7" i="21"/>
  <c r="E8" i="21"/>
  <c r="E9" i="21"/>
  <c r="E10" i="21"/>
  <c r="E11" i="21"/>
  <c r="E12" i="21"/>
  <c r="E13" i="21"/>
  <c r="E14" i="21"/>
  <c r="E15" i="21"/>
  <c r="E16" i="21"/>
  <c r="E17" i="21"/>
  <c r="E18" i="21"/>
  <c r="E19" i="21"/>
  <c r="E20" i="21"/>
  <c r="E21" i="21"/>
  <c r="E22" i="21"/>
  <c r="E23" i="21"/>
  <c r="E4" i="21"/>
  <c r="D5" i="21"/>
  <c r="D6" i="21"/>
  <c r="D7" i="21"/>
  <c r="D8" i="21"/>
  <c r="D9" i="21"/>
  <c r="D10" i="21"/>
  <c r="D11" i="21"/>
  <c r="D12" i="21"/>
  <c r="D13" i="21"/>
  <c r="D14" i="21"/>
  <c r="D15" i="21"/>
  <c r="D16" i="21"/>
  <c r="D17" i="21"/>
  <c r="D18" i="21"/>
  <c r="D19" i="21"/>
  <c r="D20" i="21"/>
  <c r="D21" i="21"/>
  <c r="D22" i="21"/>
  <c r="D23" i="21"/>
  <c r="D4" i="21"/>
  <c r="G1332" i="33"/>
  <c r="G1224" i="33"/>
  <c r="G1332" i="34"/>
  <c r="G1224" i="34"/>
  <c r="G1224" i="35"/>
  <c r="G1332" i="35"/>
  <c r="G1015" i="35"/>
  <c r="I1015" i="34"/>
  <c r="G1015" i="34"/>
  <c r="G1015" i="33"/>
  <c r="I60" i="35"/>
  <c r="I59" i="35"/>
  <c r="I58" i="35"/>
  <c r="I57" i="35"/>
  <c r="I56" i="35"/>
  <c r="I55" i="35"/>
  <c r="I54" i="35"/>
  <c r="I53" i="35"/>
  <c r="I52" i="35"/>
  <c r="I51" i="35"/>
  <c r="I50" i="35"/>
  <c r="I49" i="35"/>
  <c r="I48" i="35"/>
  <c r="I47" i="35"/>
  <c r="I46" i="35"/>
  <c r="I45" i="35"/>
  <c r="I44" i="35"/>
  <c r="I43" i="35"/>
  <c r="I42" i="35"/>
  <c r="I41" i="35"/>
  <c r="I40" i="35"/>
  <c r="I39" i="35"/>
  <c r="I38" i="35"/>
  <c r="I37" i="35"/>
  <c r="I36" i="35"/>
  <c r="I35" i="35"/>
  <c r="I34" i="35"/>
  <c r="I33" i="35"/>
  <c r="I32" i="35"/>
  <c r="I31" i="35"/>
  <c r="I30" i="35"/>
  <c r="I29" i="35"/>
  <c r="I28" i="35"/>
  <c r="I27" i="35"/>
  <c r="I26" i="35"/>
  <c r="I25" i="35"/>
  <c r="I24" i="35"/>
  <c r="I23" i="35"/>
  <c r="I22" i="35"/>
  <c r="I21" i="35"/>
  <c r="I20" i="35"/>
  <c r="I19" i="35"/>
  <c r="I18" i="35"/>
  <c r="I17" i="35"/>
  <c r="I16" i="35"/>
  <c r="I15" i="35"/>
  <c r="I14" i="35"/>
  <c r="I13" i="35"/>
  <c r="I12" i="35"/>
  <c r="I11" i="35"/>
  <c r="I60" i="34"/>
  <c r="I59" i="34"/>
  <c r="I58" i="34"/>
  <c r="I57" i="34"/>
  <c r="I56" i="34"/>
  <c r="I55" i="34"/>
  <c r="I54" i="34"/>
  <c r="I53" i="34"/>
  <c r="I52" i="34"/>
  <c r="I51" i="34"/>
  <c r="I50" i="34"/>
  <c r="I49" i="34"/>
  <c r="I48" i="34"/>
  <c r="I47" i="34"/>
  <c r="I46" i="34"/>
  <c r="I45" i="34"/>
  <c r="I44" i="34"/>
  <c r="I43" i="34"/>
  <c r="I42" i="34"/>
  <c r="I41" i="34"/>
  <c r="I40" i="34"/>
  <c r="I39" i="34"/>
  <c r="I38" i="34"/>
  <c r="I37" i="34"/>
  <c r="I36" i="34"/>
  <c r="I35" i="34"/>
  <c r="I34" i="34"/>
  <c r="I33" i="34"/>
  <c r="I32" i="34"/>
  <c r="I31" i="34"/>
  <c r="I30" i="34"/>
  <c r="I29" i="34"/>
  <c r="I28" i="34"/>
  <c r="I27" i="34"/>
  <c r="I26" i="34"/>
  <c r="I25" i="34"/>
  <c r="I24" i="34"/>
  <c r="I23" i="34"/>
  <c r="I22" i="34"/>
  <c r="I21" i="34"/>
  <c r="I20" i="34"/>
  <c r="I19" i="34"/>
  <c r="I18" i="34"/>
  <c r="I17" i="34"/>
  <c r="I16" i="34"/>
  <c r="I15" i="34"/>
  <c r="I14" i="34"/>
  <c r="I13" i="34"/>
  <c r="I12" i="34"/>
  <c r="I11" i="34"/>
  <c r="I60" i="33"/>
  <c r="I59" i="33"/>
  <c r="I58" i="33"/>
  <c r="I57" i="33"/>
  <c r="I56" i="33"/>
  <c r="I55" i="33"/>
  <c r="I54" i="33"/>
  <c r="I53" i="33"/>
  <c r="I52" i="33"/>
  <c r="I51" i="33"/>
  <c r="I50" i="33"/>
  <c r="I49" i="33"/>
  <c r="I48" i="33"/>
  <c r="I47" i="33"/>
  <c r="I46" i="33"/>
  <c r="I45" i="33"/>
  <c r="I44" i="33"/>
  <c r="I43" i="33"/>
  <c r="I42" i="33"/>
  <c r="I41" i="33"/>
  <c r="I40" i="33"/>
  <c r="I39" i="33"/>
  <c r="I38" i="33"/>
  <c r="I37" i="33"/>
  <c r="I36"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15" i="35" l="1"/>
  <c r="I1015" i="33"/>
  <c r="AR11" i="20"/>
  <c r="AM11" i="20"/>
  <c r="AR12" i="20"/>
  <c r="AR13" i="20"/>
  <c r="AR14" i="20"/>
  <c r="AR15" i="20"/>
  <c r="AR16" i="20"/>
  <c r="AR17" i="20"/>
  <c r="AR18" i="20"/>
  <c r="AR19" i="20"/>
  <c r="AR20" i="20"/>
  <c r="AR21" i="20"/>
  <c r="AR22" i="20"/>
  <c r="AR23" i="20"/>
  <c r="AR24" i="20"/>
  <c r="AR25" i="20"/>
  <c r="AR26" i="20"/>
  <c r="AR27" i="20"/>
  <c r="AR28" i="20"/>
  <c r="AR29" i="20"/>
  <c r="AR30" i="20"/>
  <c r="AR31" i="20"/>
  <c r="AR32" i="20"/>
  <c r="AR33" i="20"/>
  <c r="AR34" i="20"/>
  <c r="AR35" i="20"/>
  <c r="AR36" i="20"/>
  <c r="AR37" i="20"/>
  <c r="AR38" i="20"/>
  <c r="AR39" i="20"/>
  <c r="AR40" i="20"/>
  <c r="AR41" i="20"/>
  <c r="AR42" i="20"/>
  <c r="AR43" i="20"/>
  <c r="AR44" i="20"/>
  <c r="AR45" i="20"/>
  <c r="AR46" i="20"/>
  <c r="AR47" i="20"/>
  <c r="AR48" i="20"/>
  <c r="AR49" i="20"/>
  <c r="AR50" i="20"/>
  <c r="AR51" i="20"/>
  <c r="AR52" i="20"/>
  <c r="AR53" i="20"/>
  <c r="AR54" i="20"/>
  <c r="AR55" i="20"/>
  <c r="AR56" i="20"/>
  <c r="AR57" i="20"/>
  <c r="AR58" i="20"/>
  <c r="AR59" i="20"/>
  <c r="AR60" i="20"/>
  <c r="AR61" i="20"/>
  <c r="AR62" i="20"/>
  <c r="AR63" i="20"/>
  <c r="AR64" i="20"/>
  <c r="AR65" i="20"/>
  <c r="AR66" i="20"/>
  <c r="AR67" i="20"/>
  <c r="AR68" i="20"/>
  <c r="AR69" i="20"/>
  <c r="AR70" i="20"/>
  <c r="AR71" i="20"/>
  <c r="AR72" i="20"/>
  <c r="AR73" i="20"/>
  <c r="AR74" i="20"/>
  <c r="AR75" i="20"/>
  <c r="AR76" i="20"/>
  <c r="AR77" i="20"/>
  <c r="AR78" i="20"/>
  <c r="AR79" i="20"/>
  <c r="AR80" i="20"/>
  <c r="AR81" i="20"/>
  <c r="AR82" i="20"/>
  <c r="AR83" i="20"/>
  <c r="AR84" i="20"/>
  <c r="AR85" i="20"/>
  <c r="AR86" i="20"/>
  <c r="AR87" i="20"/>
  <c r="AR88" i="20"/>
  <c r="AR89" i="20"/>
  <c r="AR90" i="20"/>
  <c r="AR91" i="20"/>
  <c r="AR92" i="20"/>
  <c r="AR93" i="20"/>
  <c r="AR94" i="20"/>
  <c r="AR95" i="20"/>
  <c r="AR96" i="20"/>
  <c r="AR97" i="20"/>
  <c r="AR98" i="20"/>
  <c r="AR99" i="20"/>
  <c r="AR100" i="20"/>
  <c r="AR101" i="20"/>
  <c r="AR102" i="20"/>
  <c r="AR103" i="20"/>
  <c r="AR104" i="20"/>
  <c r="AR105" i="20"/>
  <c r="AR106" i="20"/>
  <c r="AR107" i="20"/>
  <c r="AR108" i="20"/>
  <c r="AR109" i="20"/>
  <c r="AR110" i="20"/>
  <c r="AR111" i="20"/>
  <c r="AR112" i="20"/>
  <c r="AR113" i="20"/>
  <c r="AR114" i="20"/>
  <c r="AR115" i="20"/>
  <c r="AR116" i="20"/>
  <c r="AR117" i="20"/>
  <c r="AR118" i="20"/>
  <c r="AR119" i="20"/>
  <c r="AR120" i="20"/>
  <c r="AR121" i="20"/>
  <c r="AR122" i="20"/>
  <c r="AR123" i="20"/>
  <c r="AR124" i="20"/>
  <c r="AR125" i="20"/>
  <c r="AR126" i="20"/>
  <c r="AR127" i="20"/>
  <c r="AR128" i="20"/>
  <c r="AR129" i="20"/>
  <c r="AR130" i="20"/>
  <c r="AR131" i="20"/>
  <c r="AR132" i="20"/>
  <c r="AR133" i="20"/>
  <c r="AR134" i="20"/>
  <c r="AR135" i="20"/>
  <c r="AR136" i="20"/>
  <c r="AR137" i="20"/>
  <c r="AR138" i="20"/>
  <c r="AR139" i="20"/>
  <c r="AR140" i="20"/>
  <c r="AR141" i="20"/>
  <c r="AR142" i="20"/>
  <c r="AR143" i="20"/>
  <c r="AR144" i="20"/>
  <c r="AR145" i="20"/>
  <c r="AR146" i="20"/>
  <c r="AR147" i="20"/>
  <c r="AR148" i="20"/>
  <c r="AR149" i="20"/>
  <c r="AR150" i="20"/>
  <c r="AR151" i="20"/>
  <c r="AR152" i="20"/>
  <c r="AR153" i="20"/>
  <c r="AR154" i="20"/>
  <c r="AR155" i="20"/>
  <c r="AR156" i="20"/>
  <c r="AR157" i="20"/>
  <c r="AR158" i="20"/>
  <c r="AR159" i="20"/>
  <c r="AR160" i="20"/>
  <c r="AR161" i="20"/>
  <c r="AR162" i="20"/>
  <c r="AR163" i="20"/>
  <c r="AR164" i="20"/>
  <c r="AR165" i="20"/>
  <c r="AR166" i="20"/>
  <c r="AR167" i="20"/>
  <c r="AR168" i="20"/>
  <c r="AR169" i="20"/>
  <c r="AR170" i="20"/>
  <c r="AR171" i="20"/>
  <c r="AR172" i="20"/>
  <c r="AR173" i="20"/>
  <c r="AR174" i="20"/>
  <c r="AR175" i="20"/>
  <c r="AR176" i="20"/>
  <c r="AR177" i="20"/>
  <c r="AR178" i="20"/>
  <c r="AR179" i="20"/>
  <c r="AR180" i="20"/>
  <c r="AR181" i="20"/>
  <c r="AR182" i="20"/>
  <c r="AR183" i="20"/>
  <c r="AR184" i="20"/>
  <c r="AR185" i="20"/>
  <c r="AR186" i="20"/>
  <c r="AR187" i="20"/>
  <c r="AR188" i="20"/>
  <c r="AR189" i="20"/>
  <c r="AR190" i="20"/>
  <c r="AR191" i="20"/>
  <c r="AR192" i="20"/>
  <c r="AR193" i="20"/>
  <c r="AR194" i="20"/>
  <c r="AR195" i="20"/>
  <c r="AR196" i="20"/>
  <c r="AR197" i="20"/>
  <c r="AR198" i="20"/>
  <c r="AR199" i="20"/>
  <c r="AR200" i="20"/>
  <c r="AR201" i="20"/>
  <c r="AR202" i="20"/>
  <c r="AR203" i="20"/>
  <c r="AR204" i="20"/>
  <c r="AR205" i="20"/>
  <c r="AR206" i="20"/>
  <c r="AR207" i="20"/>
  <c r="AR208" i="20"/>
  <c r="AR209" i="20"/>
  <c r="AR210" i="20"/>
  <c r="AR211" i="20"/>
  <c r="AR212" i="20"/>
  <c r="AR213" i="20"/>
  <c r="AR214" i="20"/>
  <c r="AR215" i="20"/>
  <c r="AR216" i="20"/>
  <c r="AR217" i="20"/>
  <c r="AR218" i="20"/>
  <c r="AR219" i="20"/>
  <c r="AR220" i="20"/>
  <c r="AR221" i="20"/>
  <c r="AR222" i="20"/>
  <c r="AR223" i="20"/>
  <c r="AR224" i="20"/>
  <c r="AR225" i="20"/>
  <c r="AR226" i="20"/>
  <c r="AR227" i="20"/>
  <c r="AR228" i="20"/>
  <c r="AR229" i="20"/>
  <c r="AR230" i="20"/>
  <c r="AR231" i="20"/>
  <c r="AR232" i="20"/>
  <c r="AR233" i="20"/>
  <c r="AR234" i="20"/>
  <c r="AR235" i="20"/>
  <c r="AR236" i="20"/>
  <c r="AR237" i="20"/>
  <c r="AR238" i="20"/>
  <c r="AR239" i="20"/>
  <c r="AR240" i="20"/>
  <c r="AR241" i="20"/>
  <c r="AR242" i="20"/>
  <c r="AR243" i="20"/>
  <c r="AR244" i="20"/>
  <c r="AR245" i="20"/>
  <c r="AR246" i="20"/>
  <c r="AR247" i="20"/>
  <c r="AR248" i="20"/>
  <c r="AR249" i="20"/>
  <c r="AR250" i="20"/>
  <c r="AR251" i="20"/>
  <c r="AR252" i="20"/>
  <c r="AR253" i="20"/>
  <c r="AR254" i="20"/>
  <c r="AR255" i="20"/>
  <c r="AR256" i="20"/>
  <c r="AR257" i="20"/>
  <c r="AR258" i="20"/>
  <c r="AR259" i="20"/>
  <c r="AR260" i="20"/>
  <c r="AR261" i="20"/>
  <c r="AR262" i="20"/>
  <c r="AR263" i="20"/>
  <c r="AR264" i="20"/>
  <c r="AR265" i="20"/>
  <c r="AR266" i="20"/>
  <c r="AR267" i="20"/>
  <c r="AR268" i="20"/>
  <c r="AR269" i="20"/>
  <c r="AR270" i="20"/>
  <c r="AR271" i="20"/>
  <c r="AR272" i="20"/>
  <c r="AR273" i="20"/>
  <c r="AR274" i="20"/>
  <c r="AR275" i="20"/>
  <c r="AR276" i="20"/>
  <c r="AR277" i="20"/>
  <c r="AR278" i="20"/>
  <c r="AR279" i="20"/>
  <c r="AR280" i="20"/>
  <c r="AR281" i="20"/>
  <c r="AR282" i="20"/>
  <c r="AR283" i="20"/>
  <c r="AR284" i="20"/>
  <c r="AR285" i="20"/>
  <c r="AR286" i="20"/>
  <c r="AR287" i="20"/>
  <c r="AR288" i="20"/>
  <c r="AR289" i="20"/>
  <c r="AR290" i="20"/>
  <c r="AR291" i="20"/>
  <c r="AR292" i="20"/>
  <c r="AR293" i="20"/>
  <c r="AR294" i="20"/>
  <c r="AR295" i="20"/>
  <c r="AR296" i="20"/>
  <c r="AR297" i="20"/>
  <c r="AR298" i="20"/>
  <c r="AR299" i="20"/>
  <c r="AR300" i="20"/>
  <c r="AR301" i="20"/>
  <c r="AR302" i="20"/>
  <c r="AR303" i="20"/>
  <c r="AR304" i="20"/>
  <c r="AR305" i="20"/>
  <c r="AR306" i="20"/>
  <c r="AR307" i="20"/>
  <c r="AR308" i="20"/>
  <c r="AR309" i="20"/>
  <c r="AR310" i="20"/>
  <c r="AR311" i="20"/>
  <c r="AR312" i="20"/>
  <c r="AR313" i="20"/>
  <c r="AR314" i="20"/>
  <c r="AR315" i="20"/>
  <c r="AR316" i="20"/>
  <c r="AR317" i="20"/>
  <c r="AR318" i="20"/>
  <c r="AR319" i="20"/>
  <c r="AR320" i="20"/>
  <c r="AR321" i="20"/>
  <c r="AR322" i="20"/>
  <c r="AR323" i="20"/>
  <c r="AR324" i="20"/>
  <c r="AR325" i="20"/>
  <c r="AR326" i="20"/>
  <c r="AR327" i="20"/>
  <c r="AR328" i="20"/>
  <c r="AR329" i="20"/>
  <c r="AR330" i="20"/>
  <c r="AR331" i="20"/>
  <c r="AR332" i="20"/>
  <c r="AR333" i="20"/>
  <c r="AR334" i="20"/>
  <c r="AR335" i="20"/>
  <c r="AR336" i="20"/>
  <c r="AR337" i="20"/>
  <c r="AR338" i="20"/>
  <c r="AR339" i="20"/>
  <c r="AR340" i="20"/>
  <c r="AR341" i="20"/>
  <c r="AR342" i="20"/>
  <c r="AR343" i="20"/>
  <c r="AR344" i="20"/>
  <c r="AR345" i="20"/>
  <c r="AR346" i="20"/>
  <c r="AR347" i="20"/>
  <c r="AR348" i="20"/>
  <c r="AR349" i="20"/>
  <c r="AR350" i="20"/>
  <c r="AR351" i="20"/>
  <c r="AR352" i="20"/>
  <c r="AR353" i="20"/>
  <c r="AR354" i="20"/>
  <c r="AR355" i="20"/>
  <c r="AR356" i="20"/>
  <c r="AR357" i="20"/>
  <c r="AR358" i="20"/>
  <c r="AR359" i="20"/>
  <c r="AR360" i="20"/>
  <c r="AR361" i="20"/>
  <c r="AR362" i="20"/>
  <c r="AR363" i="20"/>
  <c r="AR364" i="20"/>
  <c r="AR365" i="20"/>
  <c r="AR366" i="20"/>
  <c r="AR367" i="20"/>
  <c r="AR368" i="20"/>
  <c r="AR369" i="20"/>
  <c r="AR370" i="20"/>
  <c r="AR371" i="20"/>
  <c r="AR372" i="20"/>
  <c r="AR373" i="20"/>
  <c r="AR374" i="20"/>
  <c r="AR375" i="20"/>
  <c r="AR376" i="20"/>
  <c r="AR377" i="20"/>
  <c r="AR378" i="20"/>
  <c r="AR379" i="20"/>
  <c r="AR380" i="20"/>
  <c r="AR381" i="20"/>
  <c r="AR382" i="20"/>
  <c r="AR383" i="20"/>
  <c r="AR384" i="20"/>
  <c r="AR385" i="20"/>
  <c r="AR386" i="20"/>
  <c r="AR387" i="20"/>
  <c r="AR388" i="20"/>
  <c r="AR389" i="20"/>
  <c r="AR390" i="20"/>
  <c r="AR391" i="20"/>
  <c r="AR392" i="20"/>
  <c r="AR393" i="20"/>
  <c r="AR394" i="20"/>
  <c r="AR395" i="20"/>
  <c r="AR396" i="20"/>
  <c r="AR397" i="20"/>
  <c r="AR398" i="20"/>
  <c r="AR399" i="20"/>
  <c r="AR400" i="20"/>
  <c r="AR401" i="20"/>
  <c r="AR402" i="20"/>
  <c r="AR403" i="20"/>
  <c r="AR404" i="20"/>
  <c r="AR405" i="20"/>
  <c r="AR406" i="20"/>
  <c r="AR407" i="20"/>
  <c r="AR408" i="20"/>
  <c r="AR409" i="20"/>
  <c r="AR410" i="20"/>
  <c r="AR411" i="20"/>
  <c r="AR412" i="20"/>
  <c r="AR413" i="20"/>
  <c r="AR414" i="20"/>
  <c r="AR415" i="20"/>
  <c r="AR416" i="20"/>
  <c r="AR417" i="20"/>
  <c r="AR418" i="20"/>
  <c r="AR419" i="20"/>
  <c r="AR420" i="20"/>
  <c r="AR421" i="20"/>
  <c r="AR422" i="20"/>
  <c r="AR423" i="20"/>
  <c r="AR424" i="20"/>
  <c r="AR425" i="20"/>
  <c r="AR426" i="20"/>
  <c r="AR427" i="20"/>
  <c r="AR428" i="20"/>
  <c r="AR429" i="20"/>
  <c r="AR430" i="20"/>
  <c r="AR431" i="20"/>
  <c r="AR432" i="20"/>
  <c r="AR433" i="20"/>
  <c r="AR434" i="20"/>
  <c r="AR435" i="20"/>
  <c r="AR436" i="20"/>
  <c r="AR437" i="20"/>
  <c r="AR438" i="20"/>
  <c r="AR439" i="20"/>
  <c r="AR440" i="20"/>
  <c r="AR441" i="20"/>
  <c r="AR442" i="20"/>
  <c r="AR443" i="20"/>
  <c r="AR444" i="20"/>
  <c r="AR445" i="20"/>
  <c r="AR446" i="20"/>
  <c r="AR447" i="20"/>
  <c r="AR448" i="20"/>
  <c r="AR449" i="20"/>
  <c r="AR450" i="20"/>
  <c r="AR451" i="20"/>
  <c r="AR452" i="20"/>
  <c r="AR453" i="20"/>
  <c r="AR454" i="20"/>
  <c r="AR455" i="20"/>
  <c r="AR456" i="20"/>
  <c r="AR457" i="20"/>
  <c r="AR458" i="20"/>
  <c r="AR459" i="20"/>
  <c r="AR460" i="20"/>
  <c r="AR461" i="20"/>
  <c r="AR462" i="20"/>
  <c r="AR463" i="20"/>
  <c r="AR464" i="20"/>
  <c r="AR465" i="20"/>
  <c r="AR466" i="20"/>
  <c r="AR467" i="20"/>
  <c r="AR468" i="20"/>
  <c r="AR469" i="20"/>
  <c r="AR470" i="20"/>
  <c r="AR471" i="20"/>
  <c r="AR472" i="20"/>
  <c r="AR473" i="20"/>
  <c r="AR474" i="20"/>
  <c r="AR475" i="20"/>
  <c r="AR476" i="20"/>
  <c r="AR477" i="20"/>
  <c r="AR478" i="20"/>
  <c r="AR479" i="20"/>
  <c r="AR480" i="20"/>
  <c r="AR481" i="20"/>
  <c r="AR482" i="20"/>
  <c r="AR483" i="20"/>
  <c r="AR484" i="20"/>
  <c r="AR485" i="20"/>
  <c r="AR486" i="20"/>
  <c r="AR487" i="20"/>
  <c r="AR488" i="20"/>
  <c r="AR489" i="20"/>
  <c r="AR490" i="20"/>
  <c r="AR491" i="20"/>
  <c r="AR492" i="20"/>
  <c r="AR493" i="20"/>
  <c r="AR494" i="20"/>
  <c r="AR495" i="20"/>
  <c r="AR496" i="20"/>
  <c r="AR497" i="20"/>
  <c r="AR498" i="20"/>
  <c r="AR499" i="20"/>
  <c r="AR500" i="20"/>
  <c r="AR501" i="20"/>
  <c r="AR502" i="20"/>
  <c r="AR503" i="20"/>
  <c r="AR504" i="20"/>
  <c r="AR505" i="20"/>
  <c r="AR506" i="20"/>
  <c r="AR507" i="20"/>
  <c r="AR508" i="20"/>
  <c r="AR509" i="20"/>
  <c r="AR510" i="20"/>
  <c r="AR511" i="20"/>
  <c r="AR512" i="20"/>
  <c r="AR513" i="20"/>
  <c r="AR514" i="20"/>
  <c r="AR515" i="20"/>
  <c r="AR516" i="20"/>
  <c r="AR517" i="20"/>
  <c r="AR518" i="20"/>
  <c r="AR519" i="20"/>
  <c r="AR520" i="20"/>
  <c r="AR521" i="20"/>
  <c r="AR522" i="20"/>
  <c r="AR523" i="20"/>
  <c r="AR524" i="20"/>
  <c r="AR525" i="20"/>
  <c r="AR526" i="20"/>
  <c r="AR527" i="20"/>
  <c r="AR528" i="20"/>
  <c r="AR529" i="20"/>
  <c r="AR530" i="20"/>
  <c r="AR531" i="20"/>
  <c r="AR532" i="20"/>
  <c r="AR533" i="20"/>
  <c r="AR534" i="20"/>
  <c r="AR535" i="20"/>
  <c r="AR536" i="20"/>
  <c r="AR537" i="20"/>
  <c r="AR538" i="20"/>
  <c r="AR539" i="20"/>
  <c r="AR540" i="20"/>
  <c r="AR541" i="20"/>
  <c r="AR542" i="20"/>
  <c r="AR543" i="20"/>
  <c r="AR544" i="20"/>
  <c r="AR545" i="20"/>
  <c r="AR546" i="20"/>
  <c r="AR547" i="20"/>
  <c r="AR548" i="20"/>
  <c r="AR549" i="20"/>
  <c r="AR550" i="20"/>
  <c r="AR551" i="20"/>
  <c r="AR552" i="20"/>
  <c r="AR553" i="20"/>
  <c r="AR554" i="20"/>
  <c r="AR555" i="20"/>
  <c r="AR556" i="20"/>
  <c r="AR557" i="20"/>
  <c r="AR558" i="20"/>
  <c r="AR559" i="20"/>
  <c r="AR560" i="20"/>
  <c r="AR561" i="20"/>
  <c r="AR562" i="20"/>
  <c r="AR563" i="20"/>
  <c r="AR564" i="20"/>
  <c r="AR565" i="20"/>
  <c r="AR566" i="20"/>
  <c r="AR567" i="20"/>
  <c r="AR568" i="20"/>
  <c r="AR569" i="20"/>
  <c r="AR570" i="20"/>
  <c r="AR571" i="20"/>
  <c r="AR572" i="20"/>
  <c r="AR573" i="20"/>
  <c r="AR574" i="20"/>
  <c r="AR575" i="20"/>
  <c r="AR576" i="20"/>
  <c r="AR577" i="20"/>
  <c r="AR578" i="20"/>
  <c r="AR579" i="20"/>
  <c r="AR580" i="20"/>
  <c r="AR581" i="20"/>
  <c r="AR582" i="20"/>
  <c r="AR583" i="20"/>
  <c r="AR584" i="20"/>
  <c r="AR585" i="20"/>
  <c r="AR586" i="20"/>
  <c r="AR587" i="20"/>
  <c r="AR588" i="20"/>
  <c r="AR589" i="20"/>
  <c r="AR590" i="20"/>
  <c r="AR591" i="20"/>
  <c r="AR592" i="20"/>
  <c r="AR593" i="20"/>
  <c r="AR594" i="20"/>
  <c r="AR595" i="20"/>
  <c r="AR596" i="20"/>
  <c r="AR597" i="20"/>
  <c r="AR598" i="20"/>
  <c r="AR599" i="20"/>
  <c r="AR600" i="20"/>
  <c r="AR601" i="20"/>
  <c r="AR602" i="20"/>
  <c r="AR603" i="20"/>
  <c r="AR604" i="20"/>
  <c r="AR605" i="20"/>
  <c r="AR606" i="20"/>
  <c r="AR607" i="20"/>
  <c r="AR608" i="20"/>
  <c r="AR609" i="20"/>
  <c r="AR610" i="20"/>
  <c r="AR611" i="20"/>
  <c r="AR612" i="20"/>
  <c r="AR613" i="20"/>
  <c r="AR614" i="20"/>
  <c r="AR615" i="20"/>
  <c r="AR616" i="20"/>
  <c r="AR617" i="20"/>
  <c r="AR618" i="20"/>
  <c r="AR619" i="20"/>
  <c r="AR620" i="20"/>
  <c r="AR621" i="20"/>
  <c r="AR622" i="20"/>
  <c r="AR623" i="20"/>
  <c r="AR624" i="20"/>
  <c r="AR625" i="20"/>
  <c r="AR626" i="20"/>
  <c r="AR627" i="20"/>
  <c r="AR628" i="20"/>
  <c r="AR629" i="20"/>
  <c r="AR630" i="20"/>
  <c r="AR631" i="20"/>
  <c r="AR632" i="20"/>
  <c r="AR633" i="20"/>
  <c r="AR634" i="20"/>
  <c r="AR635" i="20"/>
  <c r="AR636" i="20"/>
  <c r="AR637" i="20"/>
  <c r="AR638" i="20"/>
  <c r="AR639" i="20"/>
  <c r="AR640" i="20"/>
  <c r="AR641" i="20"/>
  <c r="AR642" i="20"/>
  <c r="AR643" i="20"/>
  <c r="AR644" i="20"/>
  <c r="AR645" i="20"/>
  <c r="AR646" i="20"/>
  <c r="AR647" i="20"/>
  <c r="AR648" i="20"/>
  <c r="AR649" i="20"/>
  <c r="AR650" i="20"/>
  <c r="AR651" i="20"/>
  <c r="AR652" i="20"/>
  <c r="AR653" i="20"/>
  <c r="AR654" i="20"/>
  <c r="AR655" i="20"/>
  <c r="AR656" i="20"/>
  <c r="AR657" i="20"/>
  <c r="AR658" i="20"/>
  <c r="AR659" i="20"/>
  <c r="AR660" i="20"/>
  <c r="AR661" i="20"/>
  <c r="AR662" i="20"/>
  <c r="AR663" i="20"/>
  <c r="AR664" i="20"/>
  <c r="AR665" i="20"/>
  <c r="AR666" i="20"/>
  <c r="AR667" i="20"/>
  <c r="AR668" i="20"/>
  <c r="AR669" i="20"/>
  <c r="AR670" i="20"/>
  <c r="AR671" i="20"/>
  <c r="AR672" i="20"/>
  <c r="AR673" i="20"/>
  <c r="AR674" i="20"/>
  <c r="AR675" i="20"/>
  <c r="AR676" i="20"/>
  <c r="AR677" i="20"/>
  <c r="AR678" i="20"/>
  <c r="AR679" i="20"/>
  <c r="AR680" i="20"/>
  <c r="AR681" i="20"/>
  <c r="AR682" i="20"/>
  <c r="AR683" i="20"/>
  <c r="AR684" i="20"/>
  <c r="AR685" i="20"/>
  <c r="AR686" i="20"/>
  <c r="AR687" i="20"/>
  <c r="AR688" i="20"/>
  <c r="AR689" i="20"/>
  <c r="AR690" i="20"/>
  <c r="AR691" i="20"/>
  <c r="AR692" i="20"/>
  <c r="AR693" i="20"/>
  <c r="AR694" i="20"/>
  <c r="AR695" i="20"/>
  <c r="AR696" i="20"/>
  <c r="AR697" i="20"/>
  <c r="AR698" i="20"/>
  <c r="AR699" i="20"/>
  <c r="AR700" i="20"/>
  <c r="AR701" i="20"/>
  <c r="AR702" i="20"/>
  <c r="AR703" i="20"/>
  <c r="AR704" i="20"/>
  <c r="AR705" i="20"/>
  <c r="AR706" i="20"/>
  <c r="AR707" i="20"/>
  <c r="AR708" i="20"/>
  <c r="AR709" i="20"/>
  <c r="AR710" i="20"/>
  <c r="AR711" i="20"/>
  <c r="AR712" i="20"/>
  <c r="AR713" i="20"/>
  <c r="AR714" i="20"/>
  <c r="AR715" i="20"/>
  <c r="AR716" i="20"/>
  <c r="AR717" i="20"/>
  <c r="AR718" i="20"/>
  <c r="AR719" i="20"/>
  <c r="AR720" i="20"/>
  <c r="AR721" i="20"/>
  <c r="AR722" i="20"/>
  <c r="AR723" i="20"/>
  <c r="AR724" i="20"/>
  <c r="AR725" i="20"/>
  <c r="AR726" i="20"/>
  <c r="AR727" i="20"/>
  <c r="AR728" i="20"/>
  <c r="AR729" i="20"/>
  <c r="AR730" i="20"/>
  <c r="AR731" i="20"/>
  <c r="AR732" i="20"/>
  <c r="AR733" i="20"/>
  <c r="AR734" i="20"/>
  <c r="AR735" i="20"/>
  <c r="AR736" i="20"/>
  <c r="AR737" i="20"/>
  <c r="AR738" i="20"/>
  <c r="AR739" i="20"/>
  <c r="AR740" i="20"/>
  <c r="AR741" i="20"/>
  <c r="AR742" i="20"/>
  <c r="AR743" i="20"/>
  <c r="AR744" i="20"/>
  <c r="AR745" i="20"/>
  <c r="AR746" i="20"/>
  <c r="AR747" i="20"/>
  <c r="AR748" i="20"/>
  <c r="AR749" i="20"/>
  <c r="AR750" i="20"/>
  <c r="AR751" i="20"/>
  <c r="AR752" i="20"/>
  <c r="AR753" i="20"/>
  <c r="AR754" i="20"/>
  <c r="AR755" i="20"/>
  <c r="AR756" i="20"/>
  <c r="AR757" i="20"/>
  <c r="AR758" i="20"/>
  <c r="AR759" i="20"/>
  <c r="AR760" i="20"/>
  <c r="AR761" i="20"/>
  <c r="AR762" i="20"/>
  <c r="AR763" i="20"/>
  <c r="AR764" i="20"/>
  <c r="AR765" i="20"/>
  <c r="AR766" i="20"/>
  <c r="AR767" i="20"/>
  <c r="AR768" i="20"/>
  <c r="AR769" i="20"/>
  <c r="AR770" i="20"/>
  <c r="AR771" i="20"/>
  <c r="AR772" i="20"/>
  <c r="AR773" i="20"/>
  <c r="AR774" i="20"/>
  <c r="AR775" i="20"/>
  <c r="AR776" i="20"/>
  <c r="AR777" i="20"/>
  <c r="AR778" i="20"/>
  <c r="AR779" i="20"/>
  <c r="AR780" i="20"/>
  <c r="AR781" i="20"/>
  <c r="AR782" i="20"/>
  <c r="AR783" i="20"/>
  <c r="AR784" i="20"/>
  <c r="AR785" i="20"/>
  <c r="AR786" i="20"/>
  <c r="AR787" i="20"/>
  <c r="AR788" i="20"/>
  <c r="AR789" i="20"/>
  <c r="AR790" i="20"/>
  <c r="AR791" i="20"/>
  <c r="AR792" i="20"/>
  <c r="AR793" i="20"/>
  <c r="AR794" i="20"/>
  <c r="AR795" i="20"/>
  <c r="AR796" i="20"/>
  <c r="AR797" i="20"/>
  <c r="AR798" i="20"/>
  <c r="AR799" i="20"/>
  <c r="AR800" i="20"/>
  <c r="AR801" i="20"/>
  <c r="AR802" i="20"/>
  <c r="AR803" i="20"/>
  <c r="AR804" i="20"/>
  <c r="AR805" i="20"/>
  <c r="AR806" i="20"/>
  <c r="AR807" i="20"/>
  <c r="AR808" i="20"/>
  <c r="AR809" i="20"/>
  <c r="AR810" i="20"/>
  <c r="AR811" i="20"/>
  <c r="AR812" i="20"/>
  <c r="AR813" i="20"/>
  <c r="AR814" i="20"/>
  <c r="AR815" i="20"/>
  <c r="AR816" i="20"/>
  <c r="AR817" i="20"/>
  <c r="AR818" i="20"/>
  <c r="AR819" i="20"/>
  <c r="AR820" i="20"/>
  <c r="AR821" i="20"/>
  <c r="AR822" i="20"/>
  <c r="AR823" i="20"/>
  <c r="AR824" i="20"/>
  <c r="AR825" i="20"/>
  <c r="AR826" i="20"/>
  <c r="AR827" i="20"/>
  <c r="AR828" i="20"/>
  <c r="AR829" i="20"/>
  <c r="AR830" i="20"/>
  <c r="AR831" i="20"/>
  <c r="AR832" i="20"/>
  <c r="AR833" i="20"/>
  <c r="AR834" i="20"/>
  <c r="AR835" i="20"/>
  <c r="AR836" i="20"/>
  <c r="AR837" i="20"/>
  <c r="AR838" i="20"/>
  <c r="AR839" i="20"/>
  <c r="AR840" i="20"/>
  <c r="AR841" i="20"/>
  <c r="AR842" i="20"/>
  <c r="AR843" i="20"/>
  <c r="AR844" i="20"/>
  <c r="AR845" i="20"/>
  <c r="AR846" i="20"/>
  <c r="AR847" i="20"/>
  <c r="AR848" i="20"/>
  <c r="AR849" i="20"/>
  <c r="AR850" i="20"/>
  <c r="AR851" i="20"/>
  <c r="AR852" i="20"/>
  <c r="AR853" i="20"/>
  <c r="AR854" i="20"/>
  <c r="AR855" i="20"/>
  <c r="AR856" i="20"/>
  <c r="AR857" i="20"/>
  <c r="AR858" i="20"/>
  <c r="AR859" i="20"/>
  <c r="AR860" i="20"/>
  <c r="AR861" i="20"/>
  <c r="AR862" i="20"/>
  <c r="AR863" i="20"/>
  <c r="AR864" i="20"/>
  <c r="AR865" i="20"/>
  <c r="AR866" i="20"/>
  <c r="AR867" i="20"/>
  <c r="AR868" i="20"/>
  <c r="AR869" i="20"/>
  <c r="AR870" i="20"/>
  <c r="AR871" i="20"/>
  <c r="AR872" i="20"/>
  <c r="AR873" i="20"/>
  <c r="AR874" i="20"/>
  <c r="AR875" i="20"/>
  <c r="AR876" i="20"/>
  <c r="AR877" i="20"/>
  <c r="AR878" i="20"/>
  <c r="AR879" i="20"/>
  <c r="AR880" i="20"/>
  <c r="AR881" i="20"/>
  <c r="AR882" i="20"/>
  <c r="AR883" i="20"/>
  <c r="AR884" i="20"/>
  <c r="AR885" i="20"/>
  <c r="AR886" i="20"/>
  <c r="AR887" i="20"/>
  <c r="AR888" i="20"/>
  <c r="AR889" i="20"/>
  <c r="AR890" i="20"/>
  <c r="AR891" i="20"/>
  <c r="AR892" i="20"/>
  <c r="AR893" i="20"/>
  <c r="AR894" i="20"/>
  <c r="AR895" i="20"/>
  <c r="AR896" i="20"/>
  <c r="AR897" i="20"/>
  <c r="AR898" i="20"/>
  <c r="AR899" i="20"/>
  <c r="AR900" i="20"/>
  <c r="AR901" i="20"/>
  <c r="AR902" i="20"/>
  <c r="AR903" i="20"/>
  <c r="AR904" i="20"/>
  <c r="AR905" i="20"/>
  <c r="AR906" i="20"/>
  <c r="AR907" i="20"/>
  <c r="AR908" i="20"/>
  <c r="AR909" i="20"/>
  <c r="AR910" i="20"/>
  <c r="AR911" i="20"/>
  <c r="AR912" i="20"/>
  <c r="AR913" i="20"/>
  <c r="AR914" i="20"/>
  <c r="AR915" i="20"/>
  <c r="AR916" i="20"/>
  <c r="AR917" i="20"/>
  <c r="AR918" i="20"/>
  <c r="AR919" i="20"/>
  <c r="AR920" i="20"/>
  <c r="AR921" i="20"/>
  <c r="AR922" i="20"/>
  <c r="AR923" i="20"/>
  <c r="AR924" i="20"/>
  <c r="AR925" i="20"/>
  <c r="AR926" i="20"/>
  <c r="AR927" i="20"/>
  <c r="AR928" i="20"/>
  <c r="AR929" i="20"/>
  <c r="AR930" i="20"/>
  <c r="AR931" i="20"/>
  <c r="AR932" i="20"/>
  <c r="AR933" i="20"/>
  <c r="AR934" i="20"/>
  <c r="AR935" i="20"/>
  <c r="AR936" i="20"/>
  <c r="AR937" i="20"/>
  <c r="AR938" i="20"/>
  <c r="AR939" i="20"/>
  <c r="AR940" i="20"/>
  <c r="AR941" i="20"/>
  <c r="AR942" i="20"/>
  <c r="AR943" i="20"/>
  <c r="AR944" i="20"/>
  <c r="AR945" i="20"/>
  <c r="AR946" i="20"/>
  <c r="AR947" i="20"/>
  <c r="AR948" i="20"/>
  <c r="AR949" i="20"/>
  <c r="AR950" i="20"/>
  <c r="AR951" i="20"/>
  <c r="AR952" i="20"/>
  <c r="AR953" i="20"/>
  <c r="AR954" i="20"/>
  <c r="AR955" i="20"/>
  <c r="AR956" i="20"/>
  <c r="AR957" i="20"/>
  <c r="AR958" i="20"/>
  <c r="AR959" i="20"/>
  <c r="AR960" i="20"/>
  <c r="AR961" i="20"/>
  <c r="AR962" i="20"/>
  <c r="AR963" i="20"/>
  <c r="AR964" i="20"/>
  <c r="AR965" i="20"/>
  <c r="AR966" i="20"/>
  <c r="AR967" i="20"/>
  <c r="AR968" i="20"/>
  <c r="AR969" i="20"/>
  <c r="AR970" i="20"/>
  <c r="AR971" i="20"/>
  <c r="AR972" i="20"/>
  <c r="AR973" i="20"/>
  <c r="AR974" i="20"/>
  <c r="AR975" i="20"/>
  <c r="AR976" i="20"/>
  <c r="AR977" i="20"/>
  <c r="AR978" i="20"/>
  <c r="AR979" i="20"/>
  <c r="AR980" i="20"/>
  <c r="AR981" i="20"/>
  <c r="AR982" i="20"/>
  <c r="AR983" i="20"/>
  <c r="AR984" i="20"/>
  <c r="AR985" i="20"/>
  <c r="AR986" i="20"/>
  <c r="AR987" i="20"/>
  <c r="AR988" i="20"/>
  <c r="AR989" i="20"/>
  <c r="AR990" i="20"/>
  <c r="AR991" i="20"/>
  <c r="AR992" i="20"/>
  <c r="AR993" i="20"/>
  <c r="AR994" i="20"/>
  <c r="AR995" i="20"/>
  <c r="AR996" i="20"/>
  <c r="AR997" i="20"/>
  <c r="AR998" i="20"/>
  <c r="AR999" i="20"/>
  <c r="AR1000" i="20"/>
  <c r="AR1001" i="20"/>
  <c r="AR1002" i="20"/>
  <c r="AR1003" i="20"/>
  <c r="AR1004" i="20"/>
  <c r="AR1005" i="20"/>
  <c r="AR1006" i="20"/>
  <c r="AR1007" i="20"/>
  <c r="AR1008" i="20"/>
  <c r="AR1009" i="20"/>
  <c r="AR1010" i="20"/>
  <c r="AR1011" i="20"/>
  <c r="AR1012" i="20"/>
  <c r="AR1013" i="20"/>
  <c r="AR1014" i="20"/>
  <c r="AN1231" i="20"/>
  <c r="AN1232" i="20"/>
  <c r="AN1233" i="20"/>
  <c r="AN1234" i="20"/>
  <c r="AN1235" i="20"/>
  <c r="AN1236" i="20"/>
  <c r="AN1237" i="20"/>
  <c r="AN1238" i="20"/>
  <c r="AN1239" i="20"/>
  <c r="AN1240" i="20"/>
  <c r="AN1241" i="20"/>
  <c r="AN1242" i="20"/>
  <c r="AN1243" i="20"/>
  <c r="AN1244" i="20"/>
  <c r="AN1245" i="20"/>
  <c r="AN1246" i="20"/>
  <c r="AN1247" i="20"/>
  <c r="AN1248" i="20"/>
  <c r="AN1249" i="20"/>
  <c r="AN1250" i="20"/>
  <c r="AN1251" i="20"/>
  <c r="AN1252" i="20"/>
  <c r="AN1253" i="20"/>
  <c r="AN1254" i="20"/>
  <c r="AN1255" i="20"/>
  <c r="AN1256" i="20"/>
  <c r="AN1257" i="20"/>
  <c r="AN1258" i="20"/>
  <c r="AN1259" i="20"/>
  <c r="AN1260" i="20"/>
  <c r="AN1261" i="20"/>
  <c r="AN1262" i="20"/>
  <c r="AN1263" i="20"/>
  <c r="AN1264" i="20"/>
  <c r="AN1265" i="20"/>
  <c r="AN1266" i="20"/>
  <c r="AN1267" i="20"/>
  <c r="AN1268" i="20"/>
  <c r="AN1269" i="20"/>
  <c r="AN1270" i="20"/>
  <c r="AN1271" i="20"/>
  <c r="AN1272" i="20"/>
  <c r="AN1273" i="20"/>
  <c r="AN1274" i="20"/>
  <c r="AN1275" i="20"/>
  <c r="AN1276" i="20"/>
  <c r="AN1277" i="20"/>
  <c r="AN1278" i="20"/>
  <c r="AN1279" i="20"/>
  <c r="AN1280" i="20"/>
  <c r="AN1281" i="20"/>
  <c r="AN1282" i="20"/>
  <c r="AN1283" i="20"/>
  <c r="AN1284" i="20"/>
  <c r="AN1285" i="20"/>
  <c r="AN1286" i="20"/>
  <c r="AN1287" i="20"/>
  <c r="AN1288" i="20"/>
  <c r="AN1289" i="20"/>
  <c r="AN1290" i="20"/>
  <c r="AN1291" i="20"/>
  <c r="AN1292" i="20"/>
  <c r="AN1293" i="20"/>
  <c r="AN1294" i="20"/>
  <c r="AN1295" i="20"/>
  <c r="AN1296" i="20"/>
  <c r="AN1297" i="20"/>
  <c r="AN1298" i="20"/>
  <c r="AN1299" i="20"/>
  <c r="AN1300" i="20"/>
  <c r="AN1301" i="20"/>
  <c r="AN1302" i="20"/>
  <c r="AN1303" i="20"/>
  <c r="AN1304" i="20"/>
  <c r="AN1305" i="20"/>
  <c r="AN1306" i="20"/>
  <c r="AN1307" i="20"/>
  <c r="AN1308" i="20"/>
  <c r="AN1309" i="20"/>
  <c r="AN1310" i="20"/>
  <c r="AN1311" i="20"/>
  <c r="AN1312" i="20"/>
  <c r="AN1313" i="20"/>
  <c r="AN1314" i="20"/>
  <c r="AN1315" i="20"/>
  <c r="AN1316" i="20"/>
  <c r="AN1317" i="20"/>
  <c r="AN1318" i="20"/>
  <c r="AN1319" i="20"/>
  <c r="AN1320" i="20"/>
  <c r="AN1321" i="20"/>
  <c r="AN1322" i="20"/>
  <c r="AN1323" i="20"/>
  <c r="AN1324" i="20"/>
  <c r="AN1325" i="20"/>
  <c r="AN1326" i="20"/>
  <c r="AN1327" i="20"/>
  <c r="AN1328" i="20"/>
  <c r="AN1329" i="20"/>
  <c r="AN1330" i="20"/>
  <c r="AN1331" i="20"/>
  <c r="AN1230" i="20"/>
  <c r="AN1223" i="20"/>
  <c r="AO1231" i="20"/>
  <c r="AO1232" i="20"/>
  <c r="AO1233" i="20"/>
  <c r="AO1234" i="20"/>
  <c r="AO1235" i="20"/>
  <c r="AO1236" i="20"/>
  <c r="AO1237" i="20"/>
  <c r="AO1238" i="20"/>
  <c r="AO1239" i="20"/>
  <c r="AO1240" i="20"/>
  <c r="AO1241" i="20"/>
  <c r="AO1242" i="20"/>
  <c r="AO1243" i="20"/>
  <c r="AO1244" i="20"/>
  <c r="AO1245" i="20"/>
  <c r="AO1246" i="20"/>
  <c r="AO1247" i="20"/>
  <c r="AO1248" i="20"/>
  <c r="AO1249" i="20"/>
  <c r="AO1250" i="20"/>
  <c r="AO1251" i="20"/>
  <c r="AO1252" i="20"/>
  <c r="AO1253" i="20"/>
  <c r="AO1254" i="20"/>
  <c r="AO1255" i="20"/>
  <c r="AO1256" i="20"/>
  <c r="AO1257" i="20"/>
  <c r="AO1258" i="20"/>
  <c r="AO1259" i="20"/>
  <c r="AO1260" i="20"/>
  <c r="AO1261" i="20"/>
  <c r="AO1262" i="20"/>
  <c r="AO1263" i="20"/>
  <c r="AO1264" i="20"/>
  <c r="AO1265" i="20"/>
  <c r="AO1266" i="20"/>
  <c r="AO1267" i="20"/>
  <c r="AO1268" i="20"/>
  <c r="AO1269" i="20"/>
  <c r="AO1270" i="20"/>
  <c r="AO1271" i="20"/>
  <c r="AO1272" i="20"/>
  <c r="AO1273" i="20"/>
  <c r="AO1274" i="20"/>
  <c r="AO1275" i="20"/>
  <c r="AO1276" i="20"/>
  <c r="AO1277" i="20"/>
  <c r="AO1278" i="20"/>
  <c r="AO1279" i="20"/>
  <c r="AO1280" i="20"/>
  <c r="AO1281" i="20"/>
  <c r="AO1282" i="20"/>
  <c r="AO1283" i="20"/>
  <c r="AO1284" i="20"/>
  <c r="AO1285" i="20"/>
  <c r="AO1286" i="20"/>
  <c r="AO1287" i="20"/>
  <c r="AO1288" i="20"/>
  <c r="AO1289" i="20"/>
  <c r="AO1290" i="20"/>
  <c r="AO1291" i="20"/>
  <c r="AO1292" i="20"/>
  <c r="AO1293" i="20"/>
  <c r="AO1294" i="20"/>
  <c r="AO1295" i="20"/>
  <c r="AO1296" i="20"/>
  <c r="AO1297" i="20"/>
  <c r="AO1298" i="20"/>
  <c r="AO1299" i="20"/>
  <c r="AO1300" i="20"/>
  <c r="AO1301" i="20"/>
  <c r="AO1302" i="20"/>
  <c r="AO1303" i="20"/>
  <c r="AO1304" i="20"/>
  <c r="AO1305" i="20"/>
  <c r="AO1306" i="20"/>
  <c r="AO1307" i="20"/>
  <c r="AO1308" i="20"/>
  <c r="AO1309" i="20"/>
  <c r="AO1310" i="20"/>
  <c r="AO1311" i="20"/>
  <c r="AO1312" i="20"/>
  <c r="AO1313" i="20"/>
  <c r="AO1314" i="20"/>
  <c r="AO1315" i="20"/>
  <c r="AO1316" i="20"/>
  <c r="AO1317" i="20"/>
  <c r="AO1318" i="20"/>
  <c r="AO1319" i="20"/>
  <c r="AO1320" i="20"/>
  <c r="AO1321" i="20"/>
  <c r="AO1322" i="20"/>
  <c r="AO1323" i="20"/>
  <c r="AO1324" i="20"/>
  <c r="AO1325" i="20"/>
  <c r="AO1326" i="20"/>
  <c r="AO1327" i="20"/>
  <c r="AO1328" i="20"/>
  <c r="AO1329" i="20"/>
  <c r="AO1330" i="20"/>
  <c r="AO1331" i="20"/>
  <c r="AO1230" i="20"/>
  <c r="AM1231" i="20"/>
  <c r="AM1232" i="20"/>
  <c r="AM1233" i="20"/>
  <c r="AM1234" i="20"/>
  <c r="AM1235" i="20"/>
  <c r="AM1236" i="20"/>
  <c r="AM1237" i="20"/>
  <c r="AM1238" i="20"/>
  <c r="AM1239" i="20"/>
  <c r="AM1240" i="20"/>
  <c r="AM1241" i="20"/>
  <c r="AM1242" i="20"/>
  <c r="AM1243" i="20"/>
  <c r="AM1244" i="20"/>
  <c r="AM1245" i="20"/>
  <c r="AM1246" i="20"/>
  <c r="AM1247" i="20"/>
  <c r="AM1248" i="20"/>
  <c r="AM1249" i="20"/>
  <c r="AM1250" i="20"/>
  <c r="AM1251" i="20"/>
  <c r="AM1252" i="20"/>
  <c r="AM1253" i="20"/>
  <c r="AM1254" i="20"/>
  <c r="AM1255" i="20"/>
  <c r="AM1256" i="20"/>
  <c r="AM1257" i="20"/>
  <c r="AM1258" i="20"/>
  <c r="AM1259" i="20"/>
  <c r="AM1260" i="20"/>
  <c r="AM1261" i="20"/>
  <c r="AM1262" i="20"/>
  <c r="AM1263" i="20"/>
  <c r="AM1264" i="20"/>
  <c r="AM1265" i="20"/>
  <c r="AM1266" i="20"/>
  <c r="AM1267" i="20"/>
  <c r="AM1268" i="20"/>
  <c r="AM1269" i="20"/>
  <c r="AM1270" i="20"/>
  <c r="AM1271" i="20"/>
  <c r="AM1272" i="20"/>
  <c r="AM1273" i="20"/>
  <c r="AM1274" i="20"/>
  <c r="AM1275" i="20"/>
  <c r="AM1276" i="20"/>
  <c r="AM1277" i="20"/>
  <c r="AM1278" i="20"/>
  <c r="AM1279" i="20"/>
  <c r="AM1280" i="20"/>
  <c r="AM1281" i="20"/>
  <c r="AM1282" i="20"/>
  <c r="AM1283" i="20"/>
  <c r="AM1284" i="20"/>
  <c r="AM1285" i="20"/>
  <c r="AM1286" i="20"/>
  <c r="AM1287" i="20"/>
  <c r="AM1288" i="20"/>
  <c r="AM1289" i="20"/>
  <c r="AM1290" i="20"/>
  <c r="AM1291" i="20"/>
  <c r="AM1292" i="20"/>
  <c r="AM1293" i="20"/>
  <c r="AM1294" i="20"/>
  <c r="AM1295" i="20"/>
  <c r="AM1296" i="20"/>
  <c r="AM1297" i="20"/>
  <c r="AM1298" i="20"/>
  <c r="AM1299" i="20"/>
  <c r="AM1300" i="20"/>
  <c r="AM1301" i="20"/>
  <c r="AM1302" i="20"/>
  <c r="AM1303" i="20"/>
  <c r="AM1304" i="20"/>
  <c r="AM1305" i="20"/>
  <c r="AM1306" i="20"/>
  <c r="AM1307" i="20"/>
  <c r="AM1308" i="20"/>
  <c r="AM1309" i="20"/>
  <c r="AM1310" i="20"/>
  <c r="AM1311" i="20"/>
  <c r="AM1312" i="20"/>
  <c r="AM1313" i="20"/>
  <c r="AM1314" i="20"/>
  <c r="AM1315" i="20"/>
  <c r="AM1316" i="20"/>
  <c r="AM1317" i="20"/>
  <c r="AM1318" i="20"/>
  <c r="AM1319" i="20"/>
  <c r="AM1320" i="20"/>
  <c r="AM1321" i="20"/>
  <c r="AM1322" i="20"/>
  <c r="AM1323" i="20"/>
  <c r="AM1324" i="20"/>
  <c r="AM1325" i="20"/>
  <c r="AM1326" i="20"/>
  <c r="AM1327" i="20"/>
  <c r="AM1328" i="20"/>
  <c r="AM1329" i="20"/>
  <c r="AM1330" i="20"/>
  <c r="AM1331" i="20"/>
  <c r="AM1230" i="20"/>
  <c r="AN1021" i="20"/>
  <c r="AM1021" i="20"/>
  <c r="AN1022" i="20"/>
  <c r="AN1023" i="20"/>
  <c r="AN1024" i="20"/>
  <c r="AN1025" i="20"/>
  <c r="AN1026" i="20"/>
  <c r="AN1027" i="20"/>
  <c r="AN1028" i="20"/>
  <c r="AN1029" i="20"/>
  <c r="AN1030" i="20"/>
  <c r="AN1031" i="20"/>
  <c r="AN1032" i="20"/>
  <c r="AN1033" i="20"/>
  <c r="AN1034" i="20"/>
  <c r="AN1035" i="20"/>
  <c r="AN1036" i="20"/>
  <c r="AN1037" i="20"/>
  <c r="AN1038" i="20"/>
  <c r="AN1039" i="20"/>
  <c r="AN1040" i="20"/>
  <c r="AN1041" i="20"/>
  <c r="AN1042" i="20"/>
  <c r="AN1043" i="20"/>
  <c r="AN1044" i="20"/>
  <c r="AN1045" i="20"/>
  <c r="AN1046" i="20"/>
  <c r="AN1047" i="20"/>
  <c r="AN1048" i="20"/>
  <c r="AN1049" i="20"/>
  <c r="AN1050" i="20"/>
  <c r="AN1051" i="20"/>
  <c r="AN1052" i="20"/>
  <c r="AN1053" i="20"/>
  <c r="AN1054" i="20"/>
  <c r="AN1055" i="20"/>
  <c r="AN1056" i="20"/>
  <c r="AN1057" i="20"/>
  <c r="AN1058" i="20"/>
  <c r="AN1059" i="20"/>
  <c r="AN1060" i="20"/>
  <c r="AN1061" i="20"/>
  <c r="AN1062" i="20"/>
  <c r="AN1063" i="20"/>
  <c r="AN1064" i="20"/>
  <c r="AN1065" i="20"/>
  <c r="AN1066" i="20"/>
  <c r="AN1067" i="20"/>
  <c r="AN1068" i="20"/>
  <c r="AN1069" i="20"/>
  <c r="AN1070" i="20"/>
  <c r="AN1071" i="20"/>
  <c r="AN1072" i="20"/>
  <c r="AN1073" i="20"/>
  <c r="AN1074" i="20"/>
  <c r="AN1075" i="20"/>
  <c r="AN1076" i="20"/>
  <c r="AN1077" i="20"/>
  <c r="AN1078" i="20"/>
  <c r="AN1079" i="20"/>
  <c r="AN1080" i="20"/>
  <c r="AN1081" i="20"/>
  <c r="AN1082" i="20"/>
  <c r="AN1083" i="20"/>
  <c r="AN1084" i="20"/>
  <c r="AN1085" i="20"/>
  <c r="AN1086" i="20"/>
  <c r="AN1087" i="20"/>
  <c r="AN1088" i="20"/>
  <c r="AN1089" i="20"/>
  <c r="AN1090" i="20"/>
  <c r="AN1091" i="20"/>
  <c r="AN1092" i="20"/>
  <c r="AN1093" i="20"/>
  <c r="AN1094" i="20"/>
  <c r="AN1095" i="20"/>
  <c r="AN1096" i="20"/>
  <c r="AN1097" i="20"/>
  <c r="AN1098" i="20"/>
  <c r="AN1099" i="20"/>
  <c r="AN1100" i="20"/>
  <c r="AN1101" i="20"/>
  <c r="AN1102" i="20"/>
  <c r="AN1103" i="20"/>
  <c r="AN1104" i="20"/>
  <c r="AN1105" i="20"/>
  <c r="AN1106" i="20"/>
  <c r="AN1107" i="20"/>
  <c r="AN1108" i="20"/>
  <c r="AN1109" i="20"/>
  <c r="AN1110" i="20"/>
  <c r="AN1111" i="20"/>
  <c r="AN1112" i="20"/>
  <c r="AN1113" i="20"/>
  <c r="AN1114" i="20"/>
  <c r="AN1115" i="20"/>
  <c r="AN1116" i="20"/>
  <c r="AN1117" i="20"/>
  <c r="AN1118" i="20"/>
  <c r="AN1119" i="20"/>
  <c r="AN1120" i="20"/>
  <c r="AN1121" i="20"/>
  <c r="AN1122" i="20"/>
  <c r="AN1123" i="20"/>
  <c r="AN1124" i="20"/>
  <c r="AN1125" i="20"/>
  <c r="AN1126" i="20"/>
  <c r="AN1127" i="20"/>
  <c r="AN1128" i="20"/>
  <c r="AN1129" i="20"/>
  <c r="AN1130" i="20"/>
  <c r="AN1131" i="20"/>
  <c r="AN1132" i="20"/>
  <c r="AN1133" i="20"/>
  <c r="AN1134" i="20"/>
  <c r="AN1135" i="20"/>
  <c r="AN1136" i="20"/>
  <c r="AN1137" i="20"/>
  <c r="AN1138" i="20"/>
  <c r="AN1139" i="20"/>
  <c r="AN1140" i="20"/>
  <c r="AN1141" i="20"/>
  <c r="AN1142" i="20"/>
  <c r="AN1143" i="20"/>
  <c r="AN1144" i="20"/>
  <c r="AN1145" i="20"/>
  <c r="AN1146" i="20"/>
  <c r="AN1147" i="20"/>
  <c r="AN1148" i="20"/>
  <c r="AN1149" i="20"/>
  <c r="AN1150" i="20"/>
  <c r="AN1151" i="20"/>
  <c r="AN1152" i="20"/>
  <c r="AN1153" i="20"/>
  <c r="AN1154" i="20"/>
  <c r="AN1155" i="20"/>
  <c r="AN1156" i="20"/>
  <c r="AN1157" i="20"/>
  <c r="AN1158" i="20"/>
  <c r="AN1159" i="20"/>
  <c r="AN1160" i="20"/>
  <c r="AN1161" i="20"/>
  <c r="AN1162" i="20"/>
  <c r="AN1163" i="20"/>
  <c r="AN1164" i="20"/>
  <c r="AN1165" i="20"/>
  <c r="AN1166" i="20"/>
  <c r="AN1167" i="20"/>
  <c r="AN1168" i="20"/>
  <c r="AN1169" i="20"/>
  <c r="AN1170" i="20"/>
  <c r="AN1171" i="20"/>
  <c r="AN1172" i="20"/>
  <c r="AN1173" i="20"/>
  <c r="AN1174" i="20"/>
  <c r="AN1175" i="20"/>
  <c r="AN1176" i="20"/>
  <c r="AN1177" i="20"/>
  <c r="AN1178" i="20"/>
  <c r="AN1179" i="20"/>
  <c r="AN1180" i="20"/>
  <c r="AN1181" i="20"/>
  <c r="AN1182" i="20"/>
  <c r="AN1183" i="20"/>
  <c r="AN1184" i="20"/>
  <c r="AN1185" i="20"/>
  <c r="AN1186" i="20"/>
  <c r="AN1187" i="20"/>
  <c r="AN1188" i="20"/>
  <c r="AN1189" i="20"/>
  <c r="AN1190" i="20"/>
  <c r="AN1191" i="20"/>
  <c r="AN1192" i="20"/>
  <c r="AN1193" i="20"/>
  <c r="AN1194" i="20"/>
  <c r="AN1195" i="20"/>
  <c r="AN1196" i="20"/>
  <c r="AN1197" i="20"/>
  <c r="AN1198" i="20"/>
  <c r="AN1199" i="20"/>
  <c r="AN1200" i="20"/>
  <c r="AN1201" i="20"/>
  <c r="AN1202" i="20"/>
  <c r="AN1203" i="20"/>
  <c r="AN1204" i="20"/>
  <c r="AN1205" i="20"/>
  <c r="AN1206" i="20"/>
  <c r="AN1207" i="20"/>
  <c r="AN1208" i="20"/>
  <c r="AN1209" i="20"/>
  <c r="AN1210" i="20"/>
  <c r="AN1211" i="20"/>
  <c r="AN1212" i="20"/>
  <c r="AN1213" i="20"/>
  <c r="AN1214" i="20"/>
  <c r="AN1215" i="20"/>
  <c r="AN1216" i="20"/>
  <c r="AN1217" i="20"/>
  <c r="AN1218" i="20"/>
  <c r="AN1219" i="20"/>
  <c r="AN1220" i="20"/>
  <c r="AN1221" i="20"/>
  <c r="AN1222" i="20"/>
  <c r="AQ11" i="20"/>
  <c r="AP1022" i="20"/>
  <c r="AP1023" i="20"/>
  <c r="AP1024" i="20"/>
  <c r="AP1025" i="20"/>
  <c r="AP1026" i="20"/>
  <c r="AP1027" i="20"/>
  <c r="AP1028" i="20"/>
  <c r="AP1029" i="20"/>
  <c r="AP1030" i="20"/>
  <c r="AP1031" i="20"/>
  <c r="AP1032" i="20"/>
  <c r="AP1033" i="20"/>
  <c r="AP1034" i="20"/>
  <c r="AP1035" i="20"/>
  <c r="AP1036" i="20"/>
  <c r="AP1037" i="20"/>
  <c r="AP1038" i="20"/>
  <c r="AP1039" i="20"/>
  <c r="AP1040" i="20"/>
  <c r="AP1041" i="20"/>
  <c r="AP1042" i="20"/>
  <c r="AP1043" i="20"/>
  <c r="AP1044" i="20"/>
  <c r="AP1045" i="20"/>
  <c r="AP1046" i="20"/>
  <c r="AP1047" i="20"/>
  <c r="AP1048" i="20"/>
  <c r="AP1049" i="20"/>
  <c r="AP1050" i="20"/>
  <c r="AP1051" i="20"/>
  <c r="AP1052" i="20"/>
  <c r="AP1053" i="20"/>
  <c r="AP1054" i="20"/>
  <c r="AP1055" i="20"/>
  <c r="AP1056" i="20"/>
  <c r="AP1057" i="20"/>
  <c r="AP1058" i="20"/>
  <c r="AP1059" i="20"/>
  <c r="AP1060" i="20"/>
  <c r="AP1061" i="20"/>
  <c r="AP1062" i="20"/>
  <c r="AP1063" i="20"/>
  <c r="AP1064" i="20"/>
  <c r="AP1065" i="20"/>
  <c r="AP1066" i="20"/>
  <c r="AP1067" i="20"/>
  <c r="AP1068" i="20"/>
  <c r="AP1069" i="20"/>
  <c r="AP1070" i="20"/>
  <c r="AP1071" i="20"/>
  <c r="AP1072" i="20"/>
  <c r="AP1073" i="20"/>
  <c r="AP1074" i="20"/>
  <c r="AP1075" i="20"/>
  <c r="AP1076" i="20"/>
  <c r="AP1077" i="20"/>
  <c r="AP1078" i="20"/>
  <c r="AP1079" i="20"/>
  <c r="AP1080" i="20"/>
  <c r="AP1081" i="20"/>
  <c r="AP1082" i="20"/>
  <c r="AP1083" i="20"/>
  <c r="AP1084" i="20"/>
  <c r="AP1085" i="20"/>
  <c r="AP1086" i="20"/>
  <c r="AP1087" i="20"/>
  <c r="AP1088" i="20"/>
  <c r="AP1089" i="20"/>
  <c r="AP1090" i="20"/>
  <c r="AP1091" i="20"/>
  <c r="AP1092" i="20"/>
  <c r="AP1093" i="20"/>
  <c r="AP1094" i="20"/>
  <c r="AP1095" i="20"/>
  <c r="AP1096" i="20"/>
  <c r="AP1097" i="20"/>
  <c r="AP1098" i="20"/>
  <c r="AP1099" i="20"/>
  <c r="AP1100" i="20"/>
  <c r="AP1101" i="20"/>
  <c r="AP1102" i="20"/>
  <c r="AP1103" i="20"/>
  <c r="AP1104" i="20"/>
  <c r="AP1105" i="20"/>
  <c r="AP1106" i="20"/>
  <c r="AP1107" i="20"/>
  <c r="AP1108" i="20"/>
  <c r="AP1109" i="20"/>
  <c r="AP1110" i="20"/>
  <c r="AP1111" i="20"/>
  <c r="AP1112" i="20"/>
  <c r="AP1113" i="20"/>
  <c r="AP1114" i="20"/>
  <c r="AP1115" i="20"/>
  <c r="AP1116" i="20"/>
  <c r="AP1117" i="20"/>
  <c r="AP1118" i="20"/>
  <c r="AP1119" i="20"/>
  <c r="AP1120" i="20"/>
  <c r="AP1121" i="20"/>
  <c r="AP1122" i="20"/>
  <c r="AP1123" i="20"/>
  <c r="AP1124" i="20"/>
  <c r="AP1125" i="20"/>
  <c r="AP1126" i="20"/>
  <c r="AP1127" i="20"/>
  <c r="AP1128" i="20"/>
  <c r="AP1129" i="20"/>
  <c r="AP1130" i="20"/>
  <c r="AP1131" i="20"/>
  <c r="AP1132" i="20"/>
  <c r="AP1133" i="20"/>
  <c r="AP1134" i="20"/>
  <c r="AP1135" i="20"/>
  <c r="AP1136" i="20"/>
  <c r="AP1137" i="20"/>
  <c r="AP1138" i="20"/>
  <c r="AP1139" i="20"/>
  <c r="AP1140" i="20"/>
  <c r="AP1141" i="20"/>
  <c r="AP1142" i="20"/>
  <c r="AP1143" i="20"/>
  <c r="AP1144" i="20"/>
  <c r="AP1145" i="20"/>
  <c r="AP1146" i="20"/>
  <c r="AP1147" i="20"/>
  <c r="AP1148" i="20"/>
  <c r="AP1149" i="20"/>
  <c r="AP1150" i="20"/>
  <c r="AP1151" i="20"/>
  <c r="AP1152" i="20"/>
  <c r="AP1153" i="20"/>
  <c r="AP1154" i="20"/>
  <c r="AP1155" i="20"/>
  <c r="AP1156" i="20"/>
  <c r="AP1157" i="20"/>
  <c r="AP1158" i="20"/>
  <c r="AP1159" i="20"/>
  <c r="AP1160" i="20"/>
  <c r="AP1161" i="20"/>
  <c r="AP1162" i="20"/>
  <c r="AP1163" i="20"/>
  <c r="AP1164" i="20"/>
  <c r="AP1165" i="20"/>
  <c r="AP1166" i="20"/>
  <c r="AP1167" i="20"/>
  <c r="AP1168" i="20"/>
  <c r="AP1169" i="20"/>
  <c r="AP1170" i="20"/>
  <c r="AP1171" i="20"/>
  <c r="AP1172" i="20"/>
  <c r="AP1173" i="20"/>
  <c r="AP1174" i="20"/>
  <c r="AP1175" i="20"/>
  <c r="AP1176" i="20"/>
  <c r="AP1177" i="20"/>
  <c r="AP1178" i="20"/>
  <c r="AP1179" i="20"/>
  <c r="AP1180" i="20"/>
  <c r="AP1181" i="20"/>
  <c r="AP1182" i="20"/>
  <c r="AP1183" i="20"/>
  <c r="AP1184" i="20"/>
  <c r="AP1185" i="20"/>
  <c r="AP1186" i="20"/>
  <c r="AP1187" i="20"/>
  <c r="AP1188" i="20"/>
  <c r="AP1189" i="20"/>
  <c r="AP1190" i="20"/>
  <c r="AP1191" i="20"/>
  <c r="AP1192" i="20"/>
  <c r="AP1193" i="20"/>
  <c r="AP1194" i="20"/>
  <c r="AP1195" i="20"/>
  <c r="AP1196" i="20"/>
  <c r="AP1197" i="20"/>
  <c r="AP1198" i="20"/>
  <c r="AP1199" i="20"/>
  <c r="AP1200" i="20"/>
  <c r="AP1201" i="20"/>
  <c r="AP1202" i="20"/>
  <c r="AP1203" i="20"/>
  <c r="AP1204" i="20"/>
  <c r="AP1205" i="20"/>
  <c r="AP1206" i="20"/>
  <c r="AP1207" i="20"/>
  <c r="AP1208" i="20"/>
  <c r="AP1209" i="20"/>
  <c r="AP1210" i="20"/>
  <c r="AP1211" i="20"/>
  <c r="AP1212" i="20"/>
  <c r="AP1213" i="20"/>
  <c r="AP1214" i="20"/>
  <c r="AP1215" i="20"/>
  <c r="AP1216" i="20"/>
  <c r="AP1217" i="20"/>
  <c r="AP1218" i="20"/>
  <c r="AP1219" i="20"/>
  <c r="AP1220" i="20"/>
  <c r="AP1221" i="20"/>
  <c r="AP1222" i="20"/>
  <c r="AP1223" i="20"/>
  <c r="AP1021" i="20"/>
  <c r="AO1021" i="20"/>
  <c r="AO1022" i="20"/>
  <c r="AO1023" i="20"/>
  <c r="AO1024" i="20"/>
  <c r="AO1025" i="20"/>
  <c r="AO1026" i="20"/>
  <c r="AO1027" i="20"/>
  <c r="AO1028" i="20"/>
  <c r="AO1029" i="20"/>
  <c r="AO1030" i="20"/>
  <c r="AO1031" i="20"/>
  <c r="AO1032" i="20"/>
  <c r="AO1033" i="20"/>
  <c r="AO1034" i="20"/>
  <c r="AO1035" i="20"/>
  <c r="AO1036" i="20"/>
  <c r="AO1037" i="20"/>
  <c r="AO1038" i="20"/>
  <c r="AO1039" i="20"/>
  <c r="AO1040" i="20"/>
  <c r="AO1041" i="20"/>
  <c r="AO1042" i="20"/>
  <c r="AO1043" i="20"/>
  <c r="AO1044" i="20"/>
  <c r="AO1045" i="20"/>
  <c r="AO1046" i="20"/>
  <c r="AO1047" i="20"/>
  <c r="AO1048" i="20"/>
  <c r="AO1049" i="20"/>
  <c r="AO1050" i="20"/>
  <c r="AO1051" i="20"/>
  <c r="AO1052" i="20"/>
  <c r="AO1053" i="20"/>
  <c r="AO1054" i="20"/>
  <c r="AO1055" i="20"/>
  <c r="AO1056" i="20"/>
  <c r="AO1057" i="20"/>
  <c r="AO1058" i="20"/>
  <c r="AO1059" i="20"/>
  <c r="AO1060" i="20"/>
  <c r="AO1061" i="20"/>
  <c r="AO1062" i="20"/>
  <c r="AO1063" i="20"/>
  <c r="AO1064" i="20"/>
  <c r="AO1065" i="20"/>
  <c r="AO1066" i="20"/>
  <c r="AO1067" i="20"/>
  <c r="AO1068" i="20"/>
  <c r="AO1069" i="20"/>
  <c r="AO1070" i="20"/>
  <c r="AO1071" i="20"/>
  <c r="AO1072" i="20"/>
  <c r="AO1073" i="20"/>
  <c r="AO1074" i="20"/>
  <c r="AO1075" i="20"/>
  <c r="AO1076" i="20"/>
  <c r="AO1077" i="20"/>
  <c r="AO1078" i="20"/>
  <c r="AO1079" i="20"/>
  <c r="AO1080" i="20"/>
  <c r="AO1081" i="20"/>
  <c r="AO1082" i="20"/>
  <c r="AO1083" i="20"/>
  <c r="AO1084" i="20"/>
  <c r="AO1085" i="20"/>
  <c r="AO1086" i="20"/>
  <c r="AO1087" i="20"/>
  <c r="AO1088" i="20"/>
  <c r="AO1089" i="20"/>
  <c r="AO1090" i="20"/>
  <c r="AO1091" i="20"/>
  <c r="AO1092" i="20"/>
  <c r="AO1093" i="20"/>
  <c r="AO1094" i="20"/>
  <c r="AO1095" i="20"/>
  <c r="AO1096" i="20"/>
  <c r="AO1097" i="20"/>
  <c r="AO1098" i="20"/>
  <c r="AO1099" i="20"/>
  <c r="AO1100" i="20"/>
  <c r="AO1101" i="20"/>
  <c r="AO1102" i="20"/>
  <c r="AO1103" i="20"/>
  <c r="AO1104" i="20"/>
  <c r="AO1105" i="20"/>
  <c r="AO1106" i="20"/>
  <c r="AO1107" i="20"/>
  <c r="AO1108" i="20"/>
  <c r="AO1109" i="20"/>
  <c r="AO1110" i="20"/>
  <c r="AO1111" i="20"/>
  <c r="AO1112" i="20"/>
  <c r="AO1113" i="20"/>
  <c r="AO1114" i="20"/>
  <c r="AO1115" i="20"/>
  <c r="AO1116" i="20"/>
  <c r="AO1117" i="20"/>
  <c r="AO1118" i="20"/>
  <c r="AO1119" i="20"/>
  <c r="AO1120" i="20"/>
  <c r="AO1121" i="20"/>
  <c r="AO1122" i="20"/>
  <c r="AO1123" i="20"/>
  <c r="AO1124" i="20"/>
  <c r="AO1125" i="20"/>
  <c r="AO1126" i="20"/>
  <c r="AO1127" i="20"/>
  <c r="AO1128" i="20"/>
  <c r="AO1129" i="20"/>
  <c r="AO1130" i="20"/>
  <c r="AO1131" i="20"/>
  <c r="AO1132" i="20"/>
  <c r="AO1133" i="20"/>
  <c r="AO1134" i="20"/>
  <c r="AO1135" i="20"/>
  <c r="AO1136" i="20"/>
  <c r="AO1137" i="20"/>
  <c r="AO1138" i="20"/>
  <c r="AO1139" i="20"/>
  <c r="AO1140" i="20"/>
  <c r="AO1141" i="20"/>
  <c r="AO1142" i="20"/>
  <c r="AO1143" i="20"/>
  <c r="AO1144" i="20"/>
  <c r="AO1145" i="20"/>
  <c r="AO1146" i="20"/>
  <c r="AO1147" i="20"/>
  <c r="AO1148" i="20"/>
  <c r="AO1149" i="20"/>
  <c r="AO1150" i="20"/>
  <c r="AO1151" i="20"/>
  <c r="AO1152" i="20"/>
  <c r="AO1153" i="20"/>
  <c r="AO1154" i="20"/>
  <c r="AO1155" i="20"/>
  <c r="AO1156" i="20"/>
  <c r="AO1157" i="20"/>
  <c r="AO1158" i="20"/>
  <c r="AO1159" i="20"/>
  <c r="AO1160" i="20"/>
  <c r="AO1161" i="20"/>
  <c r="AO1162" i="20"/>
  <c r="AO1163" i="20"/>
  <c r="AO1164" i="20"/>
  <c r="AO1165" i="20"/>
  <c r="AO1166" i="20"/>
  <c r="AO1167" i="20"/>
  <c r="AO1168" i="20"/>
  <c r="AO1169" i="20"/>
  <c r="AO1170" i="20"/>
  <c r="AO1171" i="20"/>
  <c r="AO1172" i="20"/>
  <c r="AO1173" i="20"/>
  <c r="AO1174" i="20"/>
  <c r="AO1175" i="20"/>
  <c r="AO1176" i="20"/>
  <c r="AO1177" i="20"/>
  <c r="AO1178" i="20"/>
  <c r="AO1179" i="20"/>
  <c r="AO1180" i="20"/>
  <c r="AO1181" i="20"/>
  <c r="AO1182" i="20"/>
  <c r="AO1183" i="20"/>
  <c r="AO1184" i="20"/>
  <c r="AO1185" i="20"/>
  <c r="AO1186" i="20"/>
  <c r="AO1187" i="20"/>
  <c r="AO1188" i="20"/>
  <c r="AO1189" i="20"/>
  <c r="AO1190" i="20"/>
  <c r="AO1191" i="20"/>
  <c r="AO1192" i="20"/>
  <c r="AO1193" i="20"/>
  <c r="AO1194" i="20"/>
  <c r="AO1195" i="20"/>
  <c r="AO1196" i="20"/>
  <c r="AO1197" i="20"/>
  <c r="AO1198" i="20"/>
  <c r="AO1199" i="20"/>
  <c r="AO1200" i="20"/>
  <c r="AO1201" i="20"/>
  <c r="AO1202" i="20"/>
  <c r="AO1203" i="20"/>
  <c r="AO1204" i="20"/>
  <c r="AO1205" i="20"/>
  <c r="AO1206" i="20"/>
  <c r="AO1207" i="20"/>
  <c r="AO1208" i="20"/>
  <c r="AO1209" i="20"/>
  <c r="AO1210" i="20"/>
  <c r="AO1211" i="20"/>
  <c r="AO1212" i="20"/>
  <c r="AO1213" i="20"/>
  <c r="AO1214" i="20"/>
  <c r="AO1215" i="20"/>
  <c r="AO1216" i="20"/>
  <c r="AO1217" i="20"/>
  <c r="AO1218" i="20"/>
  <c r="AO1219" i="20"/>
  <c r="AO1220" i="20"/>
  <c r="AO1221" i="20"/>
  <c r="AO1222" i="20"/>
  <c r="AO1223" i="20"/>
  <c r="AM1022" i="20"/>
  <c r="AM1023" i="20"/>
  <c r="AM1024" i="20"/>
  <c r="AM1025" i="20"/>
  <c r="AM1026" i="20"/>
  <c r="AM1027" i="20"/>
  <c r="AM1028" i="20"/>
  <c r="AM1029" i="20"/>
  <c r="AM1030" i="20"/>
  <c r="AM1031" i="20"/>
  <c r="AM1032" i="20"/>
  <c r="AM1033" i="20"/>
  <c r="AM1034" i="20"/>
  <c r="AM1035" i="20"/>
  <c r="AM1036" i="20"/>
  <c r="AM1037" i="20"/>
  <c r="AM1038" i="20"/>
  <c r="AM1039" i="20"/>
  <c r="AM1040" i="20"/>
  <c r="AM1041" i="20"/>
  <c r="AM1042" i="20"/>
  <c r="AM1043" i="20"/>
  <c r="AM1044" i="20"/>
  <c r="AM1045" i="20"/>
  <c r="AM1046" i="20"/>
  <c r="AM1047" i="20"/>
  <c r="AM1048" i="20"/>
  <c r="AM1049" i="20"/>
  <c r="AM1050" i="20"/>
  <c r="AM1051" i="20"/>
  <c r="AM1052" i="20"/>
  <c r="AM1053" i="20"/>
  <c r="AM1054" i="20"/>
  <c r="AM1055" i="20"/>
  <c r="AM1056" i="20"/>
  <c r="AM1057" i="20"/>
  <c r="AM1058" i="20"/>
  <c r="AM1059" i="20"/>
  <c r="AM1060" i="20"/>
  <c r="AM1061" i="20"/>
  <c r="AM1062" i="20"/>
  <c r="AM1063" i="20"/>
  <c r="AM1064" i="20"/>
  <c r="AM1065" i="20"/>
  <c r="AM1066" i="20"/>
  <c r="AM1067" i="20"/>
  <c r="AM1068" i="20"/>
  <c r="AM1069" i="20"/>
  <c r="AM1070" i="20"/>
  <c r="AM1071" i="20"/>
  <c r="AM1072" i="20"/>
  <c r="AM1073" i="20"/>
  <c r="AM1074" i="20"/>
  <c r="AM1075" i="20"/>
  <c r="AM1076" i="20"/>
  <c r="AM1077" i="20"/>
  <c r="AM1078" i="20"/>
  <c r="AM1079" i="20"/>
  <c r="AM1080" i="20"/>
  <c r="AM1081" i="20"/>
  <c r="AM1082" i="20"/>
  <c r="AM1083" i="20"/>
  <c r="AM1084" i="20"/>
  <c r="AM1085" i="20"/>
  <c r="AM1086" i="20"/>
  <c r="AM1087" i="20"/>
  <c r="AM1088" i="20"/>
  <c r="AM1089" i="20"/>
  <c r="AM1090" i="20"/>
  <c r="AM1091" i="20"/>
  <c r="AM1092" i="20"/>
  <c r="AM1093" i="20"/>
  <c r="AM1094" i="20"/>
  <c r="AM1095" i="20"/>
  <c r="AM1096" i="20"/>
  <c r="AM1097" i="20"/>
  <c r="AM1098" i="20"/>
  <c r="AM1099" i="20"/>
  <c r="AM1100" i="20"/>
  <c r="AM1101" i="20"/>
  <c r="AM1102" i="20"/>
  <c r="AM1103" i="20"/>
  <c r="AM1104" i="20"/>
  <c r="AM1105" i="20"/>
  <c r="AM1106" i="20"/>
  <c r="AM1107" i="20"/>
  <c r="AM1108" i="20"/>
  <c r="AM1109" i="20"/>
  <c r="AM1110" i="20"/>
  <c r="AM1111" i="20"/>
  <c r="AM1112" i="20"/>
  <c r="AM1113" i="20"/>
  <c r="AM1114" i="20"/>
  <c r="AM1115" i="20"/>
  <c r="AM1116" i="20"/>
  <c r="AM1117" i="20"/>
  <c r="AM1118" i="20"/>
  <c r="AM1119" i="20"/>
  <c r="AM1120" i="20"/>
  <c r="AM1121" i="20"/>
  <c r="AM1122" i="20"/>
  <c r="AM1123" i="20"/>
  <c r="AM1124" i="20"/>
  <c r="AM1125" i="20"/>
  <c r="AM1126" i="20"/>
  <c r="AM1127" i="20"/>
  <c r="AM1128" i="20"/>
  <c r="AM1129" i="20"/>
  <c r="AM1130" i="20"/>
  <c r="AM1131" i="20"/>
  <c r="AM1132" i="20"/>
  <c r="AM1133" i="20"/>
  <c r="AM1134" i="20"/>
  <c r="AM1135" i="20"/>
  <c r="AM1136" i="20"/>
  <c r="AM1137" i="20"/>
  <c r="AM1138" i="20"/>
  <c r="AM1139" i="20"/>
  <c r="AM1140" i="20"/>
  <c r="AM1141" i="20"/>
  <c r="AM1142" i="20"/>
  <c r="AM1143" i="20"/>
  <c r="AM1144" i="20"/>
  <c r="AM1145" i="20"/>
  <c r="AM1146" i="20"/>
  <c r="AM1147" i="20"/>
  <c r="AM1148" i="20"/>
  <c r="AM1149" i="20"/>
  <c r="AM1150" i="20"/>
  <c r="AM1151" i="20"/>
  <c r="AM1152" i="20"/>
  <c r="AM1153" i="20"/>
  <c r="AM1154" i="20"/>
  <c r="AM1155" i="20"/>
  <c r="AM1156" i="20"/>
  <c r="AM1157" i="20"/>
  <c r="AM1158" i="20"/>
  <c r="AM1159" i="20"/>
  <c r="AM1160" i="20"/>
  <c r="AM1161" i="20"/>
  <c r="AM1162" i="20"/>
  <c r="AM1163" i="20"/>
  <c r="AM1164" i="20"/>
  <c r="AM1165" i="20"/>
  <c r="AM1166" i="20"/>
  <c r="AM1167" i="20"/>
  <c r="AM1168" i="20"/>
  <c r="AM1169" i="20"/>
  <c r="AM1170" i="20"/>
  <c r="AM1171" i="20"/>
  <c r="AM1172" i="20"/>
  <c r="AM1173" i="20"/>
  <c r="AM1174" i="20"/>
  <c r="AM1175" i="20"/>
  <c r="AM1176" i="20"/>
  <c r="AM1177" i="20"/>
  <c r="AM1178" i="20"/>
  <c r="AM1179" i="20"/>
  <c r="AM1180" i="20"/>
  <c r="AM1181" i="20"/>
  <c r="AM1182" i="20"/>
  <c r="AM1183" i="20"/>
  <c r="AM1184" i="20"/>
  <c r="AM1185" i="20"/>
  <c r="AM1186" i="20"/>
  <c r="AM1187" i="20"/>
  <c r="AM1188" i="20"/>
  <c r="AM1189" i="20"/>
  <c r="AM1190" i="20"/>
  <c r="AM1191" i="20"/>
  <c r="AM1192" i="20"/>
  <c r="AM1193" i="20"/>
  <c r="AM1194" i="20"/>
  <c r="AM1195" i="20"/>
  <c r="AM1196" i="20"/>
  <c r="AM1197" i="20"/>
  <c r="AM1198" i="20"/>
  <c r="AM1199" i="20"/>
  <c r="AM1200" i="20"/>
  <c r="AM1201" i="20"/>
  <c r="AM1202" i="20"/>
  <c r="AM1203" i="20"/>
  <c r="AM1204" i="20"/>
  <c r="AM1205" i="20"/>
  <c r="AM1206" i="20"/>
  <c r="AM1207" i="20"/>
  <c r="AM1208" i="20"/>
  <c r="AM1209" i="20"/>
  <c r="AM1210" i="20"/>
  <c r="AM1211" i="20"/>
  <c r="AM1212" i="20"/>
  <c r="AM1213" i="20"/>
  <c r="AM1214" i="20"/>
  <c r="AM1215" i="20"/>
  <c r="AM1216" i="20"/>
  <c r="AM1217" i="20"/>
  <c r="AM1218" i="20"/>
  <c r="AM1219" i="20"/>
  <c r="AM1220" i="20"/>
  <c r="AM1221" i="20"/>
  <c r="AM1222" i="20"/>
  <c r="AM1223" i="20"/>
  <c r="AQ12" i="20"/>
  <c r="AQ13" i="20"/>
  <c r="AQ14" i="20"/>
  <c r="AQ15" i="20"/>
  <c r="AQ16" i="20"/>
  <c r="AQ17" i="20"/>
  <c r="AQ18" i="20"/>
  <c r="AQ19" i="20"/>
  <c r="AQ20" i="20"/>
  <c r="AQ21" i="20"/>
  <c r="AQ22" i="20"/>
  <c r="AQ23" i="20"/>
  <c r="AQ24" i="20"/>
  <c r="AQ25" i="20"/>
  <c r="AQ26" i="20"/>
  <c r="AQ27" i="20"/>
  <c r="AQ28" i="20"/>
  <c r="AQ29" i="20"/>
  <c r="AQ30" i="20"/>
  <c r="AQ31" i="20"/>
  <c r="AQ32" i="20"/>
  <c r="AQ33" i="20"/>
  <c r="AQ34" i="20"/>
  <c r="AQ35" i="20"/>
  <c r="AQ36" i="20"/>
  <c r="AQ37" i="20"/>
  <c r="AQ38" i="20"/>
  <c r="AQ39" i="20"/>
  <c r="AQ40" i="20"/>
  <c r="AQ41" i="20"/>
  <c r="AQ42" i="20"/>
  <c r="AQ43" i="20"/>
  <c r="AQ44" i="20"/>
  <c r="AQ45" i="20"/>
  <c r="AQ46" i="20"/>
  <c r="AQ47" i="20"/>
  <c r="AQ48" i="20"/>
  <c r="AQ49" i="20"/>
  <c r="AQ50" i="20"/>
  <c r="AQ51" i="20"/>
  <c r="AQ52" i="20"/>
  <c r="AQ53" i="20"/>
  <c r="AQ54" i="20"/>
  <c r="AQ55" i="20"/>
  <c r="AQ56" i="20"/>
  <c r="AQ57" i="20"/>
  <c r="AQ58" i="20"/>
  <c r="AQ59" i="20"/>
  <c r="AQ60" i="20"/>
  <c r="AQ61" i="20"/>
  <c r="AQ62" i="20"/>
  <c r="AQ63" i="20"/>
  <c r="AQ64" i="20"/>
  <c r="AQ65" i="20"/>
  <c r="AQ66" i="20"/>
  <c r="AQ67" i="20"/>
  <c r="AQ68" i="20"/>
  <c r="AQ69" i="20"/>
  <c r="AQ70" i="20"/>
  <c r="AQ71" i="20"/>
  <c r="AQ72" i="20"/>
  <c r="AQ73" i="20"/>
  <c r="AQ74" i="20"/>
  <c r="AQ75" i="20"/>
  <c r="AQ76" i="20"/>
  <c r="AQ77" i="20"/>
  <c r="AQ78" i="20"/>
  <c r="AQ79" i="20"/>
  <c r="AQ80" i="20"/>
  <c r="AQ81" i="20"/>
  <c r="AQ82" i="20"/>
  <c r="AQ83" i="20"/>
  <c r="AQ84" i="20"/>
  <c r="AQ85" i="20"/>
  <c r="AQ86" i="20"/>
  <c r="AQ87" i="20"/>
  <c r="AQ88" i="20"/>
  <c r="AQ89" i="20"/>
  <c r="AQ90" i="20"/>
  <c r="AQ91" i="20"/>
  <c r="AQ92" i="20"/>
  <c r="AQ93" i="20"/>
  <c r="AQ94" i="20"/>
  <c r="AQ95" i="20"/>
  <c r="AQ96" i="20"/>
  <c r="AQ97" i="20"/>
  <c r="AQ98" i="20"/>
  <c r="AQ99" i="20"/>
  <c r="AQ100" i="20"/>
  <c r="AQ101" i="20"/>
  <c r="AQ102" i="20"/>
  <c r="AQ103" i="20"/>
  <c r="AQ104" i="20"/>
  <c r="AQ105" i="20"/>
  <c r="AQ106" i="20"/>
  <c r="AQ107" i="20"/>
  <c r="AQ108" i="20"/>
  <c r="AQ109" i="20"/>
  <c r="AQ110" i="20"/>
  <c r="AQ111" i="20"/>
  <c r="AQ112" i="20"/>
  <c r="AQ113" i="20"/>
  <c r="AQ114" i="20"/>
  <c r="AQ115" i="20"/>
  <c r="AQ116" i="20"/>
  <c r="AQ117" i="20"/>
  <c r="AQ118" i="20"/>
  <c r="AQ119" i="20"/>
  <c r="AQ120" i="20"/>
  <c r="AQ121" i="20"/>
  <c r="AQ122" i="20"/>
  <c r="AQ123" i="20"/>
  <c r="AQ124" i="20"/>
  <c r="AQ125" i="20"/>
  <c r="AQ126" i="20"/>
  <c r="AQ127" i="20"/>
  <c r="AQ128" i="20"/>
  <c r="AQ129" i="20"/>
  <c r="AQ130" i="20"/>
  <c r="AQ131" i="20"/>
  <c r="AQ132" i="20"/>
  <c r="AQ133" i="20"/>
  <c r="AQ134" i="20"/>
  <c r="AQ135" i="20"/>
  <c r="AQ136" i="20"/>
  <c r="AQ137" i="20"/>
  <c r="AQ138" i="20"/>
  <c r="AQ139" i="20"/>
  <c r="AQ140" i="20"/>
  <c r="AQ141" i="20"/>
  <c r="AQ142" i="20"/>
  <c r="AQ143" i="20"/>
  <c r="AQ144" i="20"/>
  <c r="AQ145" i="20"/>
  <c r="AQ146" i="20"/>
  <c r="AQ147" i="20"/>
  <c r="AQ148" i="20"/>
  <c r="AQ149" i="20"/>
  <c r="AQ150" i="20"/>
  <c r="AQ151" i="20"/>
  <c r="AQ152" i="20"/>
  <c r="AQ153" i="20"/>
  <c r="AQ154" i="20"/>
  <c r="AQ155" i="20"/>
  <c r="AQ156" i="20"/>
  <c r="AQ157" i="20"/>
  <c r="AQ158" i="20"/>
  <c r="AQ159" i="20"/>
  <c r="AQ160" i="20"/>
  <c r="AQ161" i="20"/>
  <c r="AQ162" i="20"/>
  <c r="AQ163" i="20"/>
  <c r="AQ164" i="20"/>
  <c r="AQ165" i="20"/>
  <c r="AQ166" i="20"/>
  <c r="AQ167" i="20"/>
  <c r="AQ168" i="20"/>
  <c r="AQ169" i="20"/>
  <c r="AQ170" i="20"/>
  <c r="AQ171" i="20"/>
  <c r="AQ172" i="20"/>
  <c r="AQ173" i="20"/>
  <c r="AQ174" i="20"/>
  <c r="AQ175" i="20"/>
  <c r="AQ176" i="20"/>
  <c r="AQ177" i="20"/>
  <c r="AQ178" i="20"/>
  <c r="AQ179" i="20"/>
  <c r="AQ180" i="20"/>
  <c r="AQ181" i="20"/>
  <c r="AQ182" i="20"/>
  <c r="AQ183" i="20"/>
  <c r="AQ184" i="20"/>
  <c r="AQ185" i="20"/>
  <c r="AQ186" i="20"/>
  <c r="AQ187" i="20"/>
  <c r="AQ188" i="20"/>
  <c r="AQ189" i="20"/>
  <c r="AQ190" i="20"/>
  <c r="AQ191" i="20"/>
  <c r="AQ192" i="20"/>
  <c r="AQ193" i="20"/>
  <c r="AQ194" i="20"/>
  <c r="AQ195" i="20"/>
  <c r="AQ196" i="20"/>
  <c r="AQ197" i="20"/>
  <c r="AQ198" i="20"/>
  <c r="AQ199" i="20"/>
  <c r="AQ200" i="20"/>
  <c r="AQ201" i="20"/>
  <c r="AQ202" i="20"/>
  <c r="AQ203" i="20"/>
  <c r="AQ204" i="20"/>
  <c r="AQ205" i="20"/>
  <c r="AQ206" i="20"/>
  <c r="AQ207" i="20"/>
  <c r="AQ208" i="20"/>
  <c r="AQ209" i="20"/>
  <c r="AQ210" i="20"/>
  <c r="AQ211" i="20"/>
  <c r="AQ212" i="20"/>
  <c r="AQ213" i="20"/>
  <c r="AQ214" i="20"/>
  <c r="AQ215" i="20"/>
  <c r="AQ216" i="20"/>
  <c r="AQ217" i="20"/>
  <c r="AQ218" i="20"/>
  <c r="AQ219" i="20"/>
  <c r="AQ220" i="20"/>
  <c r="AQ221" i="20"/>
  <c r="AQ222" i="20"/>
  <c r="AQ223" i="20"/>
  <c r="AQ224" i="20"/>
  <c r="AQ225" i="20"/>
  <c r="AQ226" i="20"/>
  <c r="AQ227" i="20"/>
  <c r="AQ228" i="20"/>
  <c r="AQ229" i="20"/>
  <c r="AQ230" i="20"/>
  <c r="AQ231" i="20"/>
  <c r="AQ232" i="20"/>
  <c r="AQ233" i="20"/>
  <c r="AQ234" i="20"/>
  <c r="AQ235" i="20"/>
  <c r="AQ236" i="20"/>
  <c r="AQ237" i="20"/>
  <c r="AQ238" i="20"/>
  <c r="AQ239" i="20"/>
  <c r="AQ240" i="20"/>
  <c r="AQ241" i="20"/>
  <c r="AQ242" i="20"/>
  <c r="AQ243" i="20"/>
  <c r="AQ244" i="20"/>
  <c r="AQ245" i="20"/>
  <c r="AQ246" i="20"/>
  <c r="AQ247" i="20"/>
  <c r="AQ248" i="20"/>
  <c r="AQ249" i="20"/>
  <c r="AQ250" i="20"/>
  <c r="AQ251" i="20"/>
  <c r="AQ252" i="20"/>
  <c r="AQ253" i="20"/>
  <c r="AQ254" i="20"/>
  <c r="AQ255" i="20"/>
  <c r="AQ256" i="20"/>
  <c r="AQ257" i="20"/>
  <c r="AQ258" i="20"/>
  <c r="AQ259" i="20"/>
  <c r="AQ260" i="20"/>
  <c r="AQ261" i="20"/>
  <c r="AQ262" i="20"/>
  <c r="AQ263" i="20"/>
  <c r="AQ264" i="20"/>
  <c r="AQ265" i="20"/>
  <c r="AQ266" i="20"/>
  <c r="AQ267" i="20"/>
  <c r="AQ268" i="20"/>
  <c r="AQ269" i="20"/>
  <c r="AQ270" i="20"/>
  <c r="AQ271" i="20"/>
  <c r="AQ272" i="20"/>
  <c r="AQ273" i="20"/>
  <c r="AQ274" i="20"/>
  <c r="AQ275" i="20"/>
  <c r="AQ276" i="20"/>
  <c r="AQ277" i="20"/>
  <c r="AQ278" i="20"/>
  <c r="AQ279" i="20"/>
  <c r="AQ280" i="20"/>
  <c r="AQ281" i="20"/>
  <c r="AQ282" i="20"/>
  <c r="AQ283" i="20"/>
  <c r="AQ284" i="20"/>
  <c r="AQ285" i="20"/>
  <c r="AQ286" i="20"/>
  <c r="AQ287" i="20"/>
  <c r="AQ288" i="20"/>
  <c r="AQ289" i="20"/>
  <c r="AQ290" i="20"/>
  <c r="AQ291" i="20"/>
  <c r="AQ292" i="20"/>
  <c r="AQ293" i="20"/>
  <c r="AQ294" i="20"/>
  <c r="AQ295" i="20"/>
  <c r="AQ296" i="20"/>
  <c r="AQ297" i="20"/>
  <c r="AQ298" i="20"/>
  <c r="AQ299" i="20"/>
  <c r="AQ300" i="20"/>
  <c r="AQ301" i="20"/>
  <c r="AQ302" i="20"/>
  <c r="AQ303" i="20"/>
  <c r="AQ304" i="20"/>
  <c r="AQ305" i="20"/>
  <c r="AQ306" i="20"/>
  <c r="AQ307" i="20"/>
  <c r="AQ308" i="20"/>
  <c r="AQ309" i="20"/>
  <c r="AQ310" i="20"/>
  <c r="AQ311" i="20"/>
  <c r="AQ312" i="20"/>
  <c r="AQ313" i="20"/>
  <c r="AQ314" i="20"/>
  <c r="AQ315" i="20"/>
  <c r="AQ316" i="20"/>
  <c r="AQ317" i="20"/>
  <c r="AQ318" i="20"/>
  <c r="AQ319" i="20"/>
  <c r="AQ320" i="20"/>
  <c r="AQ321" i="20"/>
  <c r="AQ322" i="20"/>
  <c r="AQ323" i="20"/>
  <c r="AQ324" i="20"/>
  <c r="AQ325" i="20"/>
  <c r="AQ326" i="20"/>
  <c r="AQ327" i="20"/>
  <c r="AQ328" i="20"/>
  <c r="AQ329" i="20"/>
  <c r="AQ330" i="20"/>
  <c r="AQ331" i="20"/>
  <c r="AQ332" i="20"/>
  <c r="AQ333" i="20"/>
  <c r="AQ334" i="20"/>
  <c r="AQ335" i="20"/>
  <c r="AQ336" i="20"/>
  <c r="AQ337" i="20"/>
  <c r="AQ338" i="20"/>
  <c r="AQ339" i="20"/>
  <c r="AQ340" i="20"/>
  <c r="AQ341" i="20"/>
  <c r="AQ342" i="20"/>
  <c r="AQ343" i="20"/>
  <c r="AQ344" i="20"/>
  <c r="AQ345" i="20"/>
  <c r="AQ346" i="20"/>
  <c r="AQ347" i="20"/>
  <c r="AQ348" i="20"/>
  <c r="AQ349" i="20"/>
  <c r="AQ350" i="20"/>
  <c r="AQ351" i="20"/>
  <c r="AQ352" i="20"/>
  <c r="AQ353" i="20"/>
  <c r="AQ354" i="20"/>
  <c r="AQ355" i="20"/>
  <c r="AQ356" i="20"/>
  <c r="AQ357" i="20"/>
  <c r="AQ358" i="20"/>
  <c r="AQ359" i="20"/>
  <c r="AQ360" i="20"/>
  <c r="AQ361" i="20"/>
  <c r="AQ362" i="20"/>
  <c r="AQ363" i="20"/>
  <c r="AQ364" i="20"/>
  <c r="AQ365" i="20"/>
  <c r="AQ366" i="20"/>
  <c r="AQ367" i="20"/>
  <c r="AQ368" i="20"/>
  <c r="AQ369" i="20"/>
  <c r="AQ370" i="20"/>
  <c r="AQ371" i="20"/>
  <c r="AQ372" i="20"/>
  <c r="AQ373" i="20"/>
  <c r="AQ374" i="20"/>
  <c r="AQ375" i="20"/>
  <c r="AQ376" i="20"/>
  <c r="AQ377" i="20"/>
  <c r="AQ378" i="20"/>
  <c r="AQ379" i="20"/>
  <c r="AQ380" i="20"/>
  <c r="AQ381" i="20"/>
  <c r="AQ382" i="20"/>
  <c r="AQ383" i="20"/>
  <c r="AQ384" i="20"/>
  <c r="AQ385" i="20"/>
  <c r="AQ386" i="20"/>
  <c r="AQ387" i="20"/>
  <c r="AQ388" i="20"/>
  <c r="AQ389" i="20"/>
  <c r="AQ390" i="20"/>
  <c r="AQ391" i="20"/>
  <c r="AQ392" i="20"/>
  <c r="AQ393" i="20"/>
  <c r="AQ394" i="20"/>
  <c r="AQ395" i="20"/>
  <c r="AQ396" i="20"/>
  <c r="AQ397" i="20"/>
  <c r="AQ398" i="20"/>
  <c r="AQ399" i="20"/>
  <c r="AQ400" i="20"/>
  <c r="AQ401" i="20"/>
  <c r="AQ402" i="20"/>
  <c r="AQ403" i="20"/>
  <c r="AQ404" i="20"/>
  <c r="AQ405" i="20"/>
  <c r="AQ406" i="20"/>
  <c r="AQ407" i="20"/>
  <c r="AQ408" i="20"/>
  <c r="AQ409" i="20"/>
  <c r="AQ410" i="20"/>
  <c r="AQ411" i="20"/>
  <c r="AQ412" i="20"/>
  <c r="AQ413" i="20"/>
  <c r="AQ414" i="20"/>
  <c r="AQ415" i="20"/>
  <c r="AQ416" i="20"/>
  <c r="AQ417" i="20"/>
  <c r="AQ418" i="20"/>
  <c r="AQ419" i="20"/>
  <c r="AQ420" i="20"/>
  <c r="AQ421" i="20"/>
  <c r="AQ422" i="20"/>
  <c r="AQ423" i="20"/>
  <c r="AQ424" i="20"/>
  <c r="AQ425" i="20"/>
  <c r="AQ426" i="20"/>
  <c r="AQ427" i="20"/>
  <c r="AQ428" i="20"/>
  <c r="AQ429" i="20"/>
  <c r="AQ430" i="20"/>
  <c r="AQ431" i="20"/>
  <c r="AQ432" i="20"/>
  <c r="AQ433" i="20"/>
  <c r="AQ434" i="20"/>
  <c r="AQ435" i="20"/>
  <c r="AQ436" i="20"/>
  <c r="AQ437" i="20"/>
  <c r="AQ438" i="20"/>
  <c r="AQ439" i="20"/>
  <c r="AQ440" i="20"/>
  <c r="AQ441" i="20"/>
  <c r="AQ442" i="20"/>
  <c r="AQ443" i="20"/>
  <c r="AQ444" i="20"/>
  <c r="AQ445" i="20"/>
  <c r="AQ446" i="20"/>
  <c r="AQ447" i="20"/>
  <c r="AQ448" i="20"/>
  <c r="AQ449" i="20"/>
  <c r="AQ450" i="20"/>
  <c r="AQ451" i="20"/>
  <c r="AQ452" i="20"/>
  <c r="AQ453" i="20"/>
  <c r="AQ454" i="20"/>
  <c r="AQ455" i="20"/>
  <c r="AQ456" i="20"/>
  <c r="AQ457" i="20"/>
  <c r="AQ458" i="20"/>
  <c r="AQ459" i="20"/>
  <c r="AQ460" i="20"/>
  <c r="AQ461" i="20"/>
  <c r="AQ462" i="20"/>
  <c r="AQ463" i="20"/>
  <c r="AQ464" i="20"/>
  <c r="AQ465" i="20"/>
  <c r="AQ466" i="20"/>
  <c r="AQ467" i="20"/>
  <c r="AQ468" i="20"/>
  <c r="AQ469" i="20"/>
  <c r="AQ470" i="20"/>
  <c r="AQ471" i="20"/>
  <c r="AQ472" i="20"/>
  <c r="AQ473" i="20"/>
  <c r="AQ474" i="20"/>
  <c r="AQ475" i="20"/>
  <c r="AQ476" i="20"/>
  <c r="AQ477" i="20"/>
  <c r="AQ478" i="20"/>
  <c r="AQ479" i="20"/>
  <c r="AQ480" i="20"/>
  <c r="AQ481" i="20"/>
  <c r="AQ482" i="20"/>
  <c r="AQ483" i="20"/>
  <c r="AQ484" i="20"/>
  <c r="AQ485" i="20"/>
  <c r="AQ486" i="20"/>
  <c r="AQ487" i="20"/>
  <c r="AQ488" i="20"/>
  <c r="AQ489" i="20"/>
  <c r="AQ490" i="20"/>
  <c r="AQ491" i="20"/>
  <c r="AQ492" i="20"/>
  <c r="AQ493" i="20"/>
  <c r="AQ494" i="20"/>
  <c r="AQ495" i="20"/>
  <c r="AQ496" i="20"/>
  <c r="AQ497" i="20"/>
  <c r="AQ498" i="20"/>
  <c r="AQ499" i="20"/>
  <c r="AQ500" i="20"/>
  <c r="AQ501" i="20"/>
  <c r="AQ502" i="20"/>
  <c r="AQ503" i="20"/>
  <c r="AQ504" i="20"/>
  <c r="AQ505" i="20"/>
  <c r="AQ506" i="20"/>
  <c r="AQ507" i="20"/>
  <c r="AQ508" i="20"/>
  <c r="AQ509" i="20"/>
  <c r="AQ510" i="20"/>
  <c r="AQ511" i="20"/>
  <c r="AQ512" i="20"/>
  <c r="AQ513" i="20"/>
  <c r="AQ514" i="20"/>
  <c r="AQ515" i="20"/>
  <c r="AQ516" i="20"/>
  <c r="AQ517" i="20"/>
  <c r="AQ518" i="20"/>
  <c r="AQ519" i="20"/>
  <c r="AQ520" i="20"/>
  <c r="AQ521" i="20"/>
  <c r="AQ522" i="20"/>
  <c r="AQ523" i="20"/>
  <c r="AQ524" i="20"/>
  <c r="AQ525" i="20"/>
  <c r="AQ526" i="20"/>
  <c r="AQ527" i="20"/>
  <c r="AQ528" i="20"/>
  <c r="AQ529" i="20"/>
  <c r="AQ530" i="20"/>
  <c r="AQ531" i="20"/>
  <c r="AQ532" i="20"/>
  <c r="AQ533" i="20"/>
  <c r="AQ534" i="20"/>
  <c r="AQ535" i="20"/>
  <c r="AQ536" i="20"/>
  <c r="AQ537" i="20"/>
  <c r="AQ538" i="20"/>
  <c r="AQ539" i="20"/>
  <c r="AQ540" i="20"/>
  <c r="AQ541" i="20"/>
  <c r="AQ542" i="20"/>
  <c r="AQ543" i="20"/>
  <c r="AQ544" i="20"/>
  <c r="AQ545" i="20"/>
  <c r="AQ546" i="20"/>
  <c r="AQ547" i="20"/>
  <c r="AQ548" i="20"/>
  <c r="AQ549" i="20"/>
  <c r="AQ550" i="20"/>
  <c r="AQ551" i="20"/>
  <c r="AQ552" i="20"/>
  <c r="AQ553" i="20"/>
  <c r="AQ554" i="20"/>
  <c r="AQ555" i="20"/>
  <c r="AQ556" i="20"/>
  <c r="AQ557" i="20"/>
  <c r="AQ558" i="20"/>
  <c r="AQ559" i="20"/>
  <c r="AQ560" i="20"/>
  <c r="AQ561" i="20"/>
  <c r="AQ562" i="20"/>
  <c r="AQ563" i="20"/>
  <c r="AQ564" i="20"/>
  <c r="AQ565" i="20"/>
  <c r="AQ566" i="20"/>
  <c r="AQ567" i="20"/>
  <c r="AQ568" i="20"/>
  <c r="AQ569" i="20"/>
  <c r="AQ570" i="20"/>
  <c r="AQ571" i="20"/>
  <c r="AQ572" i="20"/>
  <c r="AQ573" i="20"/>
  <c r="AQ574" i="20"/>
  <c r="AQ575" i="20"/>
  <c r="AQ576" i="20"/>
  <c r="AQ577" i="20"/>
  <c r="AQ578" i="20"/>
  <c r="AQ579" i="20"/>
  <c r="AQ580" i="20"/>
  <c r="AQ581" i="20"/>
  <c r="AQ582" i="20"/>
  <c r="AQ583" i="20"/>
  <c r="AQ584" i="20"/>
  <c r="AQ585" i="20"/>
  <c r="AQ586" i="20"/>
  <c r="AQ587" i="20"/>
  <c r="AQ588" i="20"/>
  <c r="AQ589" i="20"/>
  <c r="AQ590" i="20"/>
  <c r="AQ591" i="20"/>
  <c r="AQ592" i="20"/>
  <c r="AQ593" i="20"/>
  <c r="AQ594" i="20"/>
  <c r="AQ595" i="20"/>
  <c r="AQ596" i="20"/>
  <c r="AQ597" i="20"/>
  <c r="AQ598" i="20"/>
  <c r="AQ599" i="20"/>
  <c r="AQ600" i="20"/>
  <c r="AQ601" i="20"/>
  <c r="AQ602" i="20"/>
  <c r="AQ603" i="20"/>
  <c r="AQ604" i="20"/>
  <c r="AQ605" i="20"/>
  <c r="AQ606" i="20"/>
  <c r="AQ607" i="20"/>
  <c r="AQ608" i="20"/>
  <c r="AQ609" i="20"/>
  <c r="AQ610" i="20"/>
  <c r="AQ611" i="20"/>
  <c r="AQ612" i="20"/>
  <c r="AQ613" i="20"/>
  <c r="AQ614" i="20"/>
  <c r="AQ615" i="20"/>
  <c r="AQ616" i="20"/>
  <c r="AQ617" i="20"/>
  <c r="AQ618" i="20"/>
  <c r="AQ619" i="20"/>
  <c r="AQ620" i="20"/>
  <c r="AQ621" i="20"/>
  <c r="AQ622" i="20"/>
  <c r="AQ623" i="20"/>
  <c r="AQ624" i="20"/>
  <c r="AQ625" i="20"/>
  <c r="AQ626" i="20"/>
  <c r="AQ627" i="20"/>
  <c r="AQ628" i="20"/>
  <c r="AQ629" i="20"/>
  <c r="AQ630" i="20"/>
  <c r="AQ631" i="20"/>
  <c r="AQ632" i="20"/>
  <c r="AQ633" i="20"/>
  <c r="AQ634" i="20"/>
  <c r="AQ635" i="20"/>
  <c r="AQ636" i="20"/>
  <c r="AQ637" i="20"/>
  <c r="AQ638" i="20"/>
  <c r="AQ639" i="20"/>
  <c r="AQ640" i="20"/>
  <c r="AQ641" i="20"/>
  <c r="AQ642" i="20"/>
  <c r="AQ643" i="20"/>
  <c r="AQ644" i="20"/>
  <c r="AQ645" i="20"/>
  <c r="AQ646" i="20"/>
  <c r="AQ647" i="20"/>
  <c r="AQ648" i="20"/>
  <c r="AQ649" i="20"/>
  <c r="AQ650" i="20"/>
  <c r="AQ651" i="20"/>
  <c r="AQ652" i="20"/>
  <c r="AQ653" i="20"/>
  <c r="AQ654" i="20"/>
  <c r="AQ655" i="20"/>
  <c r="AQ656" i="20"/>
  <c r="AQ657" i="20"/>
  <c r="AQ658" i="20"/>
  <c r="AQ659" i="20"/>
  <c r="AQ660" i="20"/>
  <c r="AQ661" i="20"/>
  <c r="AQ662" i="20"/>
  <c r="AQ663" i="20"/>
  <c r="AQ664" i="20"/>
  <c r="AQ665" i="20"/>
  <c r="AQ666" i="20"/>
  <c r="AQ667" i="20"/>
  <c r="AQ668" i="20"/>
  <c r="AQ669" i="20"/>
  <c r="AQ670" i="20"/>
  <c r="AQ671" i="20"/>
  <c r="AQ672" i="20"/>
  <c r="AQ673" i="20"/>
  <c r="AQ674" i="20"/>
  <c r="AQ675" i="20"/>
  <c r="AQ676" i="20"/>
  <c r="AQ677" i="20"/>
  <c r="AQ678" i="20"/>
  <c r="AQ679" i="20"/>
  <c r="AQ680" i="20"/>
  <c r="AQ681" i="20"/>
  <c r="AQ682" i="20"/>
  <c r="AQ683" i="20"/>
  <c r="AQ684" i="20"/>
  <c r="AQ685" i="20"/>
  <c r="AQ686" i="20"/>
  <c r="AQ687" i="20"/>
  <c r="AQ688" i="20"/>
  <c r="AQ689" i="20"/>
  <c r="AQ690" i="20"/>
  <c r="AQ691" i="20"/>
  <c r="AQ692" i="20"/>
  <c r="AQ693" i="20"/>
  <c r="AQ694" i="20"/>
  <c r="AQ695" i="20"/>
  <c r="AQ696" i="20"/>
  <c r="AQ697" i="20"/>
  <c r="AQ698" i="20"/>
  <c r="AQ699" i="20"/>
  <c r="AQ700" i="20"/>
  <c r="AQ701" i="20"/>
  <c r="AQ702" i="20"/>
  <c r="AQ703" i="20"/>
  <c r="AQ704" i="20"/>
  <c r="AQ705" i="20"/>
  <c r="AQ706" i="20"/>
  <c r="AQ707" i="20"/>
  <c r="AQ708" i="20"/>
  <c r="AQ709" i="20"/>
  <c r="AQ710" i="20"/>
  <c r="AQ711" i="20"/>
  <c r="AQ712" i="20"/>
  <c r="AQ713" i="20"/>
  <c r="AQ714" i="20"/>
  <c r="AQ715" i="20"/>
  <c r="AQ716" i="20"/>
  <c r="AQ717" i="20"/>
  <c r="AQ718" i="20"/>
  <c r="AQ719" i="20"/>
  <c r="AQ720" i="20"/>
  <c r="AQ721" i="20"/>
  <c r="AQ722" i="20"/>
  <c r="AQ723" i="20"/>
  <c r="AQ724" i="20"/>
  <c r="AQ725" i="20"/>
  <c r="AQ726" i="20"/>
  <c r="AQ727" i="20"/>
  <c r="AQ728" i="20"/>
  <c r="AQ729" i="20"/>
  <c r="AQ730" i="20"/>
  <c r="AQ731" i="20"/>
  <c r="AQ732" i="20"/>
  <c r="AQ733" i="20"/>
  <c r="AQ734" i="20"/>
  <c r="AQ735" i="20"/>
  <c r="AQ736" i="20"/>
  <c r="AQ737" i="20"/>
  <c r="AQ738" i="20"/>
  <c r="AQ739" i="20"/>
  <c r="AQ740" i="20"/>
  <c r="AQ741" i="20"/>
  <c r="AQ742" i="20"/>
  <c r="AQ743" i="20"/>
  <c r="AQ744" i="20"/>
  <c r="AQ745" i="20"/>
  <c r="AQ746" i="20"/>
  <c r="AQ747" i="20"/>
  <c r="AQ748" i="20"/>
  <c r="AQ749" i="20"/>
  <c r="AQ750" i="20"/>
  <c r="AQ751" i="20"/>
  <c r="AQ752" i="20"/>
  <c r="AQ753" i="20"/>
  <c r="AQ754" i="20"/>
  <c r="AQ755" i="20"/>
  <c r="AQ756" i="20"/>
  <c r="AQ757" i="20"/>
  <c r="AQ758" i="20"/>
  <c r="AQ759" i="20"/>
  <c r="AQ760" i="20"/>
  <c r="AQ761" i="20"/>
  <c r="AQ762" i="20"/>
  <c r="AQ763" i="20"/>
  <c r="AQ764" i="20"/>
  <c r="AQ765" i="20"/>
  <c r="AQ766" i="20"/>
  <c r="AQ767" i="20"/>
  <c r="AQ768" i="20"/>
  <c r="AQ769" i="20"/>
  <c r="AQ770" i="20"/>
  <c r="AQ771" i="20"/>
  <c r="AQ772" i="20"/>
  <c r="AQ773" i="20"/>
  <c r="AQ774" i="20"/>
  <c r="AQ775" i="20"/>
  <c r="AQ776" i="20"/>
  <c r="AQ777" i="20"/>
  <c r="AQ778" i="20"/>
  <c r="AQ779" i="20"/>
  <c r="AQ780" i="20"/>
  <c r="AQ781" i="20"/>
  <c r="AQ782" i="20"/>
  <c r="AQ783" i="20"/>
  <c r="AQ784" i="20"/>
  <c r="AQ785" i="20"/>
  <c r="AQ786" i="20"/>
  <c r="AQ787" i="20"/>
  <c r="AQ788" i="20"/>
  <c r="AQ789" i="20"/>
  <c r="AQ790" i="20"/>
  <c r="AQ791" i="20"/>
  <c r="AQ792" i="20"/>
  <c r="AQ793" i="20"/>
  <c r="AQ794" i="20"/>
  <c r="AQ795" i="20"/>
  <c r="AQ796" i="20"/>
  <c r="AQ797" i="20"/>
  <c r="AQ798" i="20"/>
  <c r="AQ799" i="20"/>
  <c r="AQ800" i="20"/>
  <c r="AQ801" i="20"/>
  <c r="AQ802" i="20"/>
  <c r="AQ803" i="20"/>
  <c r="AQ804" i="20"/>
  <c r="AQ805" i="20"/>
  <c r="AQ806" i="20"/>
  <c r="AQ807" i="20"/>
  <c r="AQ808" i="20"/>
  <c r="AQ809" i="20"/>
  <c r="AQ810" i="20"/>
  <c r="AQ811" i="20"/>
  <c r="AQ812" i="20"/>
  <c r="AQ813" i="20"/>
  <c r="AQ814" i="20"/>
  <c r="AQ815" i="20"/>
  <c r="AQ816" i="20"/>
  <c r="AQ817" i="20"/>
  <c r="AQ818" i="20"/>
  <c r="AQ819" i="20"/>
  <c r="AQ820" i="20"/>
  <c r="AQ821" i="20"/>
  <c r="AQ822" i="20"/>
  <c r="AQ823" i="20"/>
  <c r="AQ824" i="20"/>
  <c r="AQ825" i="20"/>
  <c r="AQ826" i="20"/>
  <c r="AQ827" i="20"/>
  <c r="AQ828" i="20"/>
  <c r="AQ829" i="20"/>
  <c r="AQ830" i="20"/>
  <c r="AQ831" i="20"/>
  <c r="AQ832" i="20"/>
  <c r="AQ833" i="20"/>
  <c r="AQ834" i="20"/>
  <c r="AQ835" i="20"/>
  <c r="AQ836" i="20"/>
  <c r="AQ837" i="20"/>
  <c r="AQ838" i="20"/>
  <c r="AQ839" i="20"/>
  <c r="AQ840" i="20"/>
  <c r="AQ841" i="20"/>
  <c r="AQ842" i="20"/>
  <c r="AQ843" i="20"/>
  <c r="AQ844" i="20"/>
  <c r="AQ845" i="20"/>
  <c r="AQ846" i="20"/>
  <c r="AQ847" i="20"/>
  <c r="AQ848" i="20"/>
  <c r="AQ849" i="20"/>
  <c r="AQ850" i="20"/>
  <c r="AQ851" i="20"/>
  <c r="AQ852" i="20"/>
  <c r="AQ853" i="20"/>
  <c r="AQ854" i="20"/>
  <c r="AQ855" i="20"/>
  <c r="AQ856" i="20"/>
  <c r="AQ857" i="20"/>
  <c r="AQ858" i="20"/>
  <c r="AQ859" i="20"/>
  <c r="AQ860" i="20"/>
  <c r="AQ861" i="20"/>
  <c r="AQ862" i="20"/>
  <c r="AQ863" i="20"/>
  <c r="AQ864" i="20"/>
  <c r="AQ865" i="20"/>
  <c r="AQ866" i="20"/>
  <c r="AQ867" i="20"/>
  <c r="AQ868" i="20"/>
  <c r="AQ869" i="20"/>
  <c r="AQ870" i="20"/>
  <c r="AQ871" i="20"/>
  <c r="AQ872" i="20"/>
  <c r="AQ873" i="20"/>
  <c r="AQ874" i="20"/>
  <c r="AQ875" i="20"/>
  <c r="AQ876" i="20"/>
  <c r="AQ877" i="20"/>
  <c r="AQ878" i="20"/>
  <c r="AQ879" i="20"/>
  <c r="AQ880" i="20"/>
  <c r="AQ881" i="20"/>
  <c r="AQ882" i="20"/>
  <c r="AQ883" i="20"/>
  <c r="AQ884" i="20"/>
  <c r="AQ885" i="20"/>
  <c r="AQ886" i="20"/>
  <c r="AQ887" i="20"/>
  <c r="AQ888" i="20"/>
  <c r="AQ889" i="20"/>
  <c r="AQ890" i="20"/>
  <c r="AQ891" i="20"/>
  <c r="AQ892" i="20"/>
  <c r="AQ893" i="20"/>
  <c r="AQ894" i="20"/>
  <c r="AQ895" i="20"/>
  <c r="AQ896" i="20"/>
  <c r="AQ897" i="20"/>
  <c r="AQ898" i="20"/>
  <c r="AQ899" i="20"/>
  <c r="AQ900" i="20"/>
  <c r="AQ901" i="20"/>
  <c r="AQ902" i="20"/>
  <c r="AQ903" i="20"/>
  <c r="AQ904" i="20"/>
  <c r="AQ905" i="20"/>
  <c r="AQ906" i="20"/>
  <c r="AQ907" i="20"/>
  <c r="AQ908" i="20"/>
  <c r="AQ909" i="20"/>
  <c r="AQ910" i="20"/>
  <c r="AQ911" i="20"/>
  <c r="AQ912" i="20"/>
  <c r="AQ913" i="20"/>
  <c r="AQ914" i="20"/>
  <c r="AQ915" i="20"/>
  <c r="AQ916" i="20"/>
  <c r="AQ917" i="20"/>
  <c r="AQ918" i="20"/>
  <c r="AQ919" i="20"/>
  <c r="AQ920" i="20"/>
  <c r="AQ921" i="20"/>
  <c r="AQ922" i="20"/>
  <c r="AQ923" i="20"/>
  <c r="AQ924" i="20"/>
  <c r="AQ925" i="20"/>
  <c r="AQ926" i="20"/>
  <c r="AQ927" i="20"/>
  <c r="AQ928" i="20"/>
  <c r="AQ929" i="20"/>
  <c r="AQ930" i="20"/>
  <c r="AQ931" i="20"/>
  <c r="AQ932" i="20"/>
  <c r="AQ933" i="20"/>
  <c r="AQ934" i="20"/>
  <c r="AQ935" i="20"/>
  <c r="AQ936" i="20"/>
  <c r="AQ937" i="20"/>
  <c r="AQ938" i="20"/>
  <c r="AQ939" i="20"/>
  <c r="AQ940" i="20"/>
  <c r="AQ941" i="20"/>
  <c r="AQ942" i="20"/>
  <c r="AQ943" i="20"/>
  <c r="AQ944" i="20"/>
  <c r="AQ945" i="20"/>
  <c r="AQ946" i="20"/>
  <c r="AQ947" i="20"/>
  <c r="AQ948" i="20"/>
  <c r="AQ949" i="20"/>
  <c r="AQ950" i="20"/>
  <c r="AQ951" i="20"/>
  <c r="AQ952" i="20"/>
  <c r="AQ953" i="20"/>
  <c r="AQ954" i="20"/>
  <c r="AQ955" i="20"/>
  <c r="AQ956" i="20"/>
  <c r="AQ957" i="20"/>
  <c r="AQ958" i="20"/>
  <c r="AQ959" i="20"/>
  <c r="AQ960" i="20"/>
  <c r="AQ961" i="20"/>
  <c r="AQ962" i="20"/>
  <c r="AQ963" i="20"/>
  <c r="AQ964" i="20"/>
  <c r="AQ965" i="20"/>
  <c r="AQ966" i="20"/>
  <c r="AQ967" i="20"/>
  <c r="AQ968" i="20"/>
  <c r="AQ969" i="20"/>
  <c r="AQ970" i="20"/>
  <c r="AQ971" i="20"/>
  <c r="AQ972" i="20"/>
  <c r="AQ973" i="20"/>
  <c r="AQ974" i="20"/>
  <c r="AQ975" i="20"/>
  <c r="AQ976" i="20"/>
  <c r="AQ977" i="20"/>
  <c r="AQ978" i="20"/>
  <c r="AQ979" i="20"/>
  <c r="AQ980" i="20"/>
  <c r="AQ981" i="20"/>
  <c r="AQ982" i="20"/>
  <c r="AQ983" i="20"/>
  <c r="AQ984" i="20"/>
  <c r="AQ985" i="20"/>
  <c r="AQ986" i="20"/>
  <c r="AQ987" i="20"/>
  <c r="AQ988" i="20"/>
  <c r="AQ989" i="20"/>
  <c r="AQ990" i="20"/>
  <c r="AQ991" i="20"/>
  <c r="AQ992" i="20"/>
  <c r="AQ993" i="20"/>
  <c r="AQ994" i="20"/>
  <c r="AQ995" i="20"/>
  <c r="AQ996" i="20"/>
  <c r="AQ997" i="20"/>
  <c r="AQ998" i="20"/>
  <c r="AQ999" i="20"/>
  <c r="AQ1000" i="20"/>
  <c r="AQ1001" i="20"/>
  <c r="AQ1002" i="20"/>
  <c r="AQ1003" i="20"/>
  <c r="AQ1004" i="20"/>
  <c r="AQ1005" i="20"/>
  <c r="AQ1006" i="20"/>
  <c r="AQ1007" i="20"/>
  <c r="AQ1008" i="20"/>
  <c r="AQ1009" i="20"/>
  <c r="AQ1010" i="20"/>
  <c r="AQ1011" i="20"/>
  <c r="AQ1012" i="20"/>
  <c r="AQ1013" i="20"/>
  <c r="AQ1014" i="20"/>
  <c r="AP12" i="20"/>
  <c r="AP13" i="20"/>
  <c r="AP14" i="20"/>
  <c r="AP15" i="20"/>
  <c r="AP16" i="20"/>
  <c r="AP17" i="20"/>
  <c r="AP18" i="20"/>
  <c r="AP19" i="20"/>
  <c r="AP20" i="20"/>
  <c r="AP21" i="20"/>
  <c r="AP22" i="20"/>
  <c r="AP23" i="20"/>
  <c r="AP24" i="20"/>
  <c r="AP25" i="20"/>
  <c r="AP26" i="20"/>
  <c r="AP27" i="20"/>
  <c r="AP28" i="20"/>
  <c r="AP29" i="20"/>
  <c r="AP30" i="20"/>
  <c r="AP31" i="20"/>
  <c r="AP32" i="20"/>
  <c r="AP33" i="20"/>
  <c r="AP34" i="20"/>
  <c r="AP35" i="20"/>
  <c r="AP36" i="20"/>
  <c r="AP37" i="20"/>
  <c r="AP38" i="20"/>
  <c r="AP39" i="20"/>
  <c r="AP40" i="20"/>
  <c r="AP41" i="20"/>
  <c r="AP42" i="20"/>
  <c r="AP43" i="20"/>
  <c r="AP44" i="20"/>
  <c r="AP45" i="20"/>
  <c r="AP46" i="20"/>
  <c r="AP47" i="20"/>
  <c r="AP48" i="20"/>
  <c r="AP49" i="20"/>
  <c r="AP50" i="20"/>
  <c r="AP51" i="20"/>
  <c r="AP52" i="20"/>
  <c r="AP53" i="20"/>
  <c r="AP54" i="20"/>
  <c r="AP55" i="20"/>
  <c r="AP56" i="20"/>
  <c r="AP57" i="20"/>
  <c r="AP58" i="20"/>
  <c r="AP59" i="20"/>
  <c r="AP60" i="20"/>
  <c r="AP61" i="20"/>
  <c r="AP62" i="20"/>
  <c r="AP63" i="20"/>
  <c r="AP64" i="20"/>
  <c r="AP65" i="20"/>
  <c r="AP66" i="20"/>
  <c r="AP67" i="20"/>
  <c r="AP68" i="20"/>
  <c r="AP69" i="20"/>
  <c r="AP70" i="20"/>
  <c r="AP71" i="20"/>
  <c r="AP72" i="20"/>
  <c r="AP73" i="20"/>
  <c r="AP74" i="20"/>
  <c r="AP75" i="20"/>
  <c r="AP76" i="20"/>
  <c r="AP77" i="20"/>
  <c r="AP78" i="20"/>
  <c r="AP79" i="20"/>
  <c r="AP80" i="20"/>
  <c r="AP81" i="20"/>
  <c r="AP82" i="20"/>
  <c r="AP83" i="20"/>
  <c r="AP84" i="20"/>
  <c r="AP85" i="20"/>
  <c r="AP86" i="20"/>
  <c r="AP87" i="20"/>
  <c r="AP88" i="20"/>
  <c r="AP89" i="20"/>
  <c r="AP90" i="20"/>
  <c r="AP91" i="20"/>
  <c r="AP92" i="20"/>
  <c r="AP93" i="20"/>
  <c r="AP94" i="20"/>
  <c r="AP95" i="20"/>
  <c r="AP96" i="20"/>
  <c r="AP97" i="20"/>
  <c r="AP98" i="20"/>
  <c r="AP99" i="20"/>
  <c r="AP100" i="20"/>
  <c r="AP101" i="20"/>
  <c r="AP102" i="20"/>
  <c r="AP103" i="20"/>
  <c r="AP104" i="20"/>
  <c r="AP105" i="20"/>
  <c r="AP106" i="20"/>
  <c r="AP107" i="20"/>
  <c r="AP108" i="20"/>
  <c r="AP109" i="20"/>
  <c r="AP110" i="20"/>
  <c r="AP111" i="20"/>
  <c r="AP112" i="20"/>
  <c r="AP113" i="20"/>
  <c r="AP114" i="20"/>
  <c r="AP115" i="20"/>
  <c r="AP116" i="20"/>
  <c r="AP117" i="20"/>
  <c r="AP118" i="20"/>
  <c r="AP119" i="20"/>
  <c r="AP120" i="20"/>
  <c r="AP121" i="20"/>
  <c r="AP122" i="20"/>
  <c r="AP123" i="20"/>
  <c r="AP124" i="20"/>
  <c r="AP125" i="20"/>
  <c r="AP126" i="20"/>
  <c r="AP127" i="20"/>
  <c r="AP128" i="20"/>
  <c r="AP129" i="20"/>
  <c r="AP130" i="20"/>
  <c r="AP131" i="20"/>
  <c r="AP132" i="20"/>
  <c r="AP133" i="20"/>
  <c r="AP134" i="20"/>
  <c r="AP135" i="20"/>
  <c r="AP136" i="20"/>
  <c r="AP137" i="20"/>
  <c r="AP138" i="20"/>
  <c r="AP139" i="20"/>
  <c r="AP140" i="20"/>
  <c r="AP141" i="20"/>
  <c r="AP142" i="20"/>
  <c r="AP143" i="20"/>
  <c r="AP144" i="20"/>
  <c r="AP145" i="20"/>
  <c r="AP146" i="20"/>
  <c r="AP147" i="20"/>
  <c r="AP148" i="20"/>
  <c r="AP149" i="20"/>
  <c r="AP150" i="20"/>
  <c r="AP151" i="20"/>
  <c r="AP152" i="20"/>
  <c r="AP153" i="20"/>
  <c r="AP154" i="20"/>
  <c r="AP155" i="20"/>
  <c r="AP156" i="20"/>
  <c r="AP157" i="20"/>
  <c r="AP158" i="20"/>
  <c r="AP159" i="20"/>
  <c r="AP160" i="20"/>
  <c r="AP161" i="20"/>
  <c r="AP162" i="20"/>
  <c r="AP163" i="20"/>
  <c r="AP164" i="20"/>
  <c r="AP165" i="20"/>
  <c r="AP166" i="20"/>
  <c r="AP167" i="20"/>
  <c r="AP168" i="20"/>
  <c r="AP169" i="20"/>
  <c r="AP170" i="20"/>
  <c r="AP171" i="20"/>
  <c r="AP172" i="20"/>
  <c r="AP173" i="20"/>
  <c r="AP174" i="20"/>
  <c r="AP175" i="20"/>
  <c r="AP176" i="20"/>
  <c r="AP177" i="20"/>
  <c r="AP178" i="20"/>
  <c r="AP179" i="20"/>
  <c r="AP180" i="20"/>
  <c r="AP181" i="20"/>
  <c r="AP182" i="20"/>
  <c r="AP183" i="20"/>
  <c r="AP184" i="20"/>
  <c r="AP185" i="20"/>
  <c r="AP186" i="20"/>
  <c r="AP187" i="20"/>
  <c r="AP188" i="20"/>
  <c r="AP189" i="20"/>
  <c r="AP190" i="20"/>
  <c r="AP191" i="20"/>
  <c r="AP192" i="20"/>
  <c r="AP193" i="20"/>
  <c r="AP194" i="20"/>
  <c r="AP195" i="20"/>
  <c r="AP196" i="20"/>
  <c r="AP197" i="20"/>
  <c r="AP198" i="20"/>
  <c r="AP199" i="20"/>
  <c r="AP200" i="20"/>
  <c r="AP201" i="20"/>
  <c r="AP202" i="20"/>
  <c r="AP203" i="20"/>
  <c r="AP204" i="20"/>
  <c r="AP205" i="20"/>
  <c r="AP206" i="20"/>
  <c r="AP207" i="20"/>
  <c r="AP208" i="20"/>
  <c r="AP209" i="20"/>
  <c r="AP210" i="20"/>
  <c r="AP211" i="20"/>
  <c r="AP212" i="20"/>
  <c r="AP213" i="20"/>
  <c r="AP214" i="20"/>
  <c r="AP215" i="20"/>
  <c r="AP216" i="20"/>
  <c r="AP217" i="20"/>
  <c r="AP218" i="20"/>
  <c r="AP219" i="20"/>
  <c r="AP220" i="20"/>
  <c r="AP221" i="20"/>
  <c r="AP222" i="20"/>
  <c r="AP223" i="20"/>
  <c r="AP224" i="20"/>
  <c r="AP225" i="20"/>
  <c r="AP226" i="20"/>
  <c r="AP227" i="20"/>
  <c r="AP228" i="20"/>
  <c r="AP229" i="20"/>
  <c r="AP230" i="20"/>
  <c r="AP231" i="20"/>
  <c r="AP232" i="20"/>
  <c r="AP233" i="20"/>
  <c r="AP234" i="20"/>
  <c r="AP235" i="20"/>
  <c r="AP236" i="20"/>
  <c r="AP237" i="20"/>
  <c r="AP238" i="20"/>
  <c r="AP239" i="20"/>
  <c r="AP240" i="20"/>
  <c r="AP241" i="20"/>
  <c r="AP242" i="20"/>
  <c r="AP243" i="20"/>
  <c r="AP244" i="20"/>
  <c r="AP245" i="20"/>
  <c r="AP246" i="20"/>
  <c r="AP247" i="20"/>
  <c r="AP248" i="20"/>
  <c r="AP249" i="20"/>
  <c r="AP250" i="20"/>
  <c r="AP251" i="20"/>
  <c r="AP252" i="20"/>
  <c r="AP253" i="20"/>
  <c r="AP254" i="20"/>
  <c r="AP255" i="20"/>
  <c r="AP256" i="20"/>
  <c r="AP257" i="20"/>
  <c r="AP258" i="20"/>
  <c r="AP259" i="20"/>
  <c r="AP260" i="20"/>
  <c r="AP261" i="20"/>
  <c r="AP262" i="20"/>
  <c r="AP263" i="20"/>
  <c r="AP264" i="20"/>
  <c r="AP265" i="20"/>
  <c r="AP266" i="20"/>
  <c r="AP267" i="20"/>
  <c r="AP268" i="20"/>
  <c r="AP269" i="20"/>
  <c r="AP270" i="20"/>
  <c r="AP271" i="20"/>
  <c r="AP272" i="20"/>
  <c r="AP273" i="20"/>
  <c r="AP274" i="20"/>
  <c r="AP275" i="20"/>
  <c r="AP276" i="20"/>
  <c r="AP277" i="20"/>
  <c r="AP278" i="20"/>
  <c r="AP279" i="20"/>
  <c r="AP280" i="20"/>
  <c r="AP281" i="20"/>
  <c r="AP282" i="20"/>
  <c r="AP283" i="20"/>
  <c r="AP284" i="20"/>
  <c r="AP285" i="20"/>
  <c r="AP286" i="20"/>
  <c r="AP287" i="20"/>
  <c r="AP288" i="20"/>
  <c r="AP289" i="20"/>
  <c r="AP290" i="20"/>
  <c r="AP291" i="20"/>
  <c r="AP292" i="20"/>
  <c r="AP293" i="20"/>
  <c r="AP294" i="20"/>
  <c r="AP295" i="20"/>
  <c r="AP296" i="20"/>
  <c r="AP297" i="20"/>
  <c r="AP298" i="20"/>
  <c r="AP299" i="20"/>
  <c r="AP300" i="20"/>
  <c r="AP301" i="20"/>
  <c r="AP302" i="20"/>
  <c r="AP303" i="20"/>
  <c r="AP304" i="20"/>
  <c r="AP305" i="20"/>
  <c r="AP306" i="20"/>
  <c r="AP307" i="20"/>
  <c r="AP308" i="20"/>
  <c r="AP309" i="20"/>
  <c r="AP310" i="20"/>
  <c r="AP311" i="20"/>
  <c r="AP312" i="20"/>
  <c r="AP313" i="20"/>
  <c r="AP314" i="20"/>
  <c r="AP315" i="20"/>
  <c r="AP316" i="20"/>
  <c r="AP317" i="20"/>
  <c r="AP318" i="20"/>
  <c r="AP319" i="20"/>
  <c r="AP320" i="20"/>
  <c r="AP321" i="20"/>
  <c r="AP322" i="20"/>
  <c r="AP323" i="20"/>
  <c r="AP324" i="20"/>
  <c r="AP325" i="20"/>
  <c r="AP326" i="20"/>
  <c r="AP327" i="20"/>
  <c r="AP328" i="20"/>
  <c r="AP329" i="20"/>
  <c r="AP330" i="20"/>
  <c r="AP331" i="20"/>
  <c r="AP332" i="20"/>
  <c r="AP333" i="20"/>
  <c r="AP334" i="20"/>
  <c r="AP335" i="20"/>
  <c r="AP336" i="20"/>
  <c r="AP337" i="20"/>
  <c r="AP338" i="20"/>
  <c r="AP339" i="20"/>
  <c r="AP340" i="20"/>
  <c r="AP341" i="20"/>
  <c r="AP342" i="20"/>
  <c r="AP343" i="20"/>
  <c r="AP344" i="20"/>
  <c r="AP345" i="20"/>
  <c r="AP346" i="20"/>
  <c r="AP347" i="20"/>
  <c r="AP348" i="20"/>
  <c r="AP349" i="20"/>
  <c r="AP350" i="20"/>
  <c r="AP351" i="20"/>
  <c r="AP352" i="20"/>
  <c r="AP353" i="20"/>
  <c r="AP354" i="20"/>
  <c r="AP355" i="20"/>
  <c r="AP356" i="20"/>
  <c r="AP357" i="20"/>
  <c r="AP358" i="20"/>
  <c r="AP359" i="20"/>
  <c r="AP360" i="20"/>
  <c r="AP361" i="20"/>
  <c r="AP362" i="20"/>
  <c r="AP363" i="20"/>
  <c r="AP364" i="20"/>
  <c r="AP365" i="20"/>
  <c r="AP366" i="20"/>
  <c r="AP367" i="20"/>
  <c r="AP368" i="20"/>
  <c r="AP369" i="20"/>
  <c r="AP370" i="20"/>
  <c r="AP371" i="20"/>
  <c r="AP372" i="20"/>
  <c r="AP373" i="20"/>
  <c r="AP374" i="20"/>
  <c r="AP375" i="20"/>
  <c r="AP376" i="20"/>
  <c r="AP377" i="20"/>
  <c r="AP378" i="20"/>
  <c r="AP379" i="20"/>
  <c r="AP380" i="20"/>
  <c r="AP381" i="20"/>
  <c r="AP382" i="20"/>
  <c r="AP383" i="20"/>
  <c r="AP384" i="20"/>
  <c r="AP385" i="20"/>
  <c r="AP386" i="20"/>
  <c r="AP387" i="20"/>
  <c r="AP388" i="20"/>
  <c r="AP389" i="20"/>
  <c r="AP390" i="20"/>
  <c r="AP391" i="20"/>
  <c r="AP392" i="20"/>
  <c r="AP393" i="20"/>
  <c r="AP394" i="20"/>
  <c r="AP395" i="20"/>
  <c r="AP396" i="20"/>
  <c r="AP397" i="20"/>
  <c r="AP398" i="20"/>
  <c r="AP399" i="20"/>
  <c r="AP400" i="20"/>
  <c r="AP401" i="20"/>
  <c r="AP402" i="20"/>
  <c r="AP403" i="20"/>
  <c r="AP404" i="20"/>
  <c r="AP405" i="20"/>
  <c r="AP406" i="20"/>
  <c r="AP407" i="20"/>
  <c r="AP408" i="20"/>
  <c r="AP409" i="20"/>
  <c r="AP410" i="20"/>
  <c r="AP411" i="20"/>
  <c r="AP412" i="20"/>
  <c r="AP413" i="20"/>
  <c r="AP414" i="20"/>
  <c r="AP415" i="20"/>
  <c r="AP416" i="20"/>
  <c r="AP417" i="20"/>
  <c r="AP418" i="20"/>
  <c r="AP419" i="20"/>
  <c r="AP420" i="20"/>
  <c r="AP421" i="20"/>
  <c r="AP422" i="20"/>
  <c r="AP423" i="20"/>
  <c r="AP424" i="20"/>
  <c r="AP425" i="20"/>
  <c r="AP426" i="20"/>
  <c r="AP427" i="20"/>
  <c r="AP428" i="20"/>
  <c r="AP429" i="20"/>
  <c r="AP430" i="20"/>
  <c r="AP431" i="20"/>
  <c r="AP432" i="20"/>
  <c r="AP433" i="20"/>
  <c r="AP434" i="20"/>
  <c r="AP435" i="20"/>
  <c r="AP436" i="20"/>
  <c r="AP437" i="20"/>
  <c r="AP438" i="20"/>
  <c r="AP439" i="20"/>
  <c r="AP440" i="20"/>
  <c r="AP441" i="20"/>
  <c r="AP442" i="20"/>
  <c r="AP443" i="20"/>
  <c r="AP444" i="20"/>
  <c r="AP445" i="20"/>
  <c r="AP446" i="20"/>
  <c r="AP447" i="20"/>
  <c r="AP448" i="20"/>
  <c r="AP449" i="20"/>
  <c r="AP450" i="20"/>
  <c r="AP451" i="20"/>
  <c r="AP452" i="20"/>
  <c r="AP453" i="20"/>
  <c r="AP454" i="20"/>
  <c r="AP455" i="20"/>
  <c r="AP456" i="20"/>
  <c r="AP457" i="20"/>
  <c r="AP458" i="20"/>
  <c r="AP459" i="20"/>
  <c r="AP460" i="20"/>
  <c r="AP461" i="20"/>
  <c r="AP462" i="20"/>
  <c r="AP463" i="20"/>
  <c r="AP464" i="20"/>
  <c r="AP465" i="20"/>
  <c r="AP466" i="20"/>
  <c r="AP467" i="20"/>
  <c r="AP468" i="20"/>
  <c r="AP469" i="20"/>
  <c r="AP470" i="20"/>
  <c r="AP471" i="20"/>
  <c r="AP472" i="20"/>
  <c r="AP473" i="20"/>
  <c r="AP474" i="20"/>
  <c r="AP475" i="20"/>
  <c r="AP476" i="20"/>
  <c r="AP477" i="20"/>
  <c r="AP478" i="20"/>
  <c r="AP479" i="20"/>
  <c r="AP480" i="20"/>
  <c r="AP481" i="20"/>
  <c r="AP482" i="20"/>
  <c r="AP483" i="20"/>
  <c r="AP484" i="20"/>
  <c r="AP485" i="20"/>
  <c r="AP486" i="20"/>
  <c r="AP487" i="20"/>
  <c r="AP488" i="20"/>
  <c r="AP489" i="20"/>
  <c r="AP490" i="20"/>
  <c r="AP491" i="20"/>
  <c r="AP492" i="20"/>
  <c r="AP493" i="20"/>
  <c r="AP494" i="20"/>
  <c r="AP495" i="20"/>
  <c r="AP496" i="20"/>
  <c r="AP497" i="20"/>
  <c r="AP498" i="20"/>
  <c r="AP499" i="20"/>
  <c r="AP500" i="20"/>
  <c r="AP501" i="20"/>
  <c r="AP502" i="20"/>
  <c r="AP503" i="20"/>
  <c r="AP504" i="20"/>
  <c r="AP505" i="20"/>
  <c r="AP506" i="20"/>
  <c r="AP507" i="20"/>
  <c r="AP508" i="20"/>
  <c r="AP509" i="20"/>
  <c r="AP510" i="20"/>
  <c r="AP511" i="20"/>
  <c r="AP512" i="20"/>
  <c r="AP513" i="20"/>
  <c r="AP514" i="20"/>
  <c r="AP515" i="20"/>
  <c r="AP516" i="20"/>
  <c r="AP517" i="20"/>
  <c r="AP518" i="20"/>
  <c r="AP519" i="20"/>
  <c r="AP520" i="20"/>
  <c r="AP521" i="20"/>
  <c r="AP522" i="20"/>
  <c r="AP523" i="20"/>
  <c r="AP524" i="20"/>
  <c r="AP525" i="20"/>
  <c r="AP526" i="20"/>
  <c r="AP527" i="20"/>
  <c r="AP528" i="20"/>
  <c r="AP529" i="20"/>
  <c r="AP530" i="20"/>
  <c r="AP531" i="20"/>
  <c r="AP532" i="20"/>
  <c r="AP533" i="20"/>
  <c r="AP534" i="20"/>
  <c r="AP535" i="20"/>
  <c r="AP536" i="20"/>
  <c r="AP537" i="20"/>
  <c r="AP538" i="20"/>
  <c r="AP539" i="20"/>
  <c r="AP540" i="20"/>
  <c r="AP541" i="20"/>
  <c r="AP542" i="20"/>
  <c r="AP543" i="20"/>
  <c r="AP544" i="20"/>
  <c r="AP545" i="20"/>
  <c r="AP546" i="20"/>
  <c r="AP547" i="20"/>
  <c r="AP548" i="20"/>
  <c r="AP549" i="20"/>
  <c r="AP550" i="20"/>
  <c r="AP551" i="20"/>
  <c r="AP552" i="20"/>
  <c r="AP553" i="20"/>
  <c r="AP554" i="20"/>
  <c r="AP555" i="20"/>
  <c r="AP556" i="20"/>
  <c r="AP557" i="20"/>
  <c r="AP558" i="20"/>
  <c r="AP559" i="20"/>
  <c r="AP560" i="20"/>
  <c r="AP561" i="20"/>
  <c r="AP562" i="20"/>
  <c r="AP563" i="20"/>
  <c r="AP564" i="20"/>
  <c r="AP565" i="20"/>
  <c r="AP566" i="20"/>
  <c r="AP567" i="20"/>
  <c r="AP568" i="20"/>
  <c r="AP569" i="20"/>
  <c r="AP570" i="20"/>
  <c r="AP571" i="20"/>
  <c r="AP572" i="20"/>
  <c r="AP573" i="20"/>
  <c r="AP574" i="20"/>
  <c r="AP575" i="20"/>
  <c r="AP576" i="20"/>
  <c r="AP577" i="20"/>
  <c r="AP578" i="20"/>
  <c r="AP579" i="20"/>
  <c r="AP580" i="20"/>
  <c r="AP581" i="20"/>
  <c r="AP582" i="20"/>
  <c r="AP583" i="20"/>
  <c r="AP584" i="20"/>
  <c r="AP585" i="20"/>
  <c r="AP586" i="20"/>
  <c r="AP587" i="20"/>
  <c r="AP588" i="20"/>
  <c r="AP589" i="20"/>
  <c r="AP590" i="20"/>
  <c r="AP591" i="20"/>
  <c r="AP592" i="20"/>
  <c r="AP593" i="20"/>
  <c r="AP594" i="20"/>
  <c r="AP595" i="20"/>
  <c r="AP596" i="20"/>
  <c r="AP597" i="20"/>
  <c r="AP598" i="20"/>
  <c r="AP599" i="20"/>
  <c r="AP600" i="20"/>
  <c r="AP601" i="20"/>
  <c r="AP602" i="20"/>
  <c r="AP603" i="20"/>
  <c r="AP604" i="20"/>
  <c r="AP605" i="20"/>
  <c r="AP606" i="20"/>
  <c r="AP607" i="20"/>
  <c r="AP608" i="20"/>
  <c r="AP609" i="20"/>
  <c r="AP610" i="20"/>
  <c r="AP611" i="20"/>
  <c r="AP612" i="20"/>
  <c r="AP613" i="20"/>
  <c r="AP614" i="20"/>
  <c r="AP615" i="20"/>
  <c r="AP616" i="20"/>
  <c r="AP617" i="20"/>
  <c r="AP618" i="20"/>
  <c r="AP619" i="20"/>
  <c r="AP620" i="20"/>
  <c r="AP621" i="20"/>
  <c r="AP622" i="20"/>
  <c r="AP623" i="20"/>
  <c r="AP624" i="20"/>
  <c r="AP625" i="20"/>
  <c r="AP626" i="20"/>
  <c r="AP627" i="20"/>
  <c r="AP628" i="20"/>
  <c r="AP629" i="20"/>
  <c r="AP630" i="20"/>
  <c r="AP631" i="20"/>
  <c r="AP632" i="20"/>
  <c r="AP633" i="20"/>
  <c r="AP634" i="20"/>
  <c r="AP635" i="20"/>
  <c r="AP636" i="20"/>
  <c r="AP637" i="20"/>
  <c r="AP638" i="20"/>
  <c r="AP639" i="20"/>
  <c r="AP640" i="20"/>
  <c r="AP641" i="20"/>
  <c r="AP642" i="20"/>
  <c r="AP643" i="20"/>
  <c r="AP644" i="20"/>
  <c r="AP645" i="20"/>
  <c r="AP646" i="20"/>
  <c r="AP647" i="20"/>
  <c r="AP648" i="20"/>
  <c r="AP649" i="20"/>
  <c r="AP650" i="20"/>
  <c r="AP651" i="20"/>
  <c r="AP652" i="20"/>
  <c r="AP653" i="20"/>
  <c r="AP654" i="20"/>
  <c r="AP655" i="20"/>
  <c r="AP656" i="20"/>
  <c r="AP657" i="20"/>
  <c r="AP658" i="20"/>
  <c r="AP659" i="20"/>
  <c r="AP660" i="20"/>
  <c r="AP661" i="20"/>
  <c r="AP662" i="20"/>
  <c r="AP663" i="20"/>
  <c r="AP664" i="20"/>
  <c r="AP665" i="20"/>
  <c r="AP666" i="20"/>
  <c r="AP667" i="20"/>
  <c r="AP668" i="20"/>
  <c r="AP669" i="20"/>
  <c r="AP670" i="20"/>
  <c r="AP671" i="20"/>
  <c r="AP672" i="20"/>
  <c r="AP673" i="20"/>
  <c r="AP674" i="20"/>
  <c r="AP675" i="20"/>
  <c r="AP676" i="20"/>
  <c r="AP677" i="20"/>
  <c r="AP678" i="20"/>
  <c r="AP679" i="20"/>
  <c r="AP680" i="20"/>
  <c r="AP681" i="20"/>
  <c r="AP682" i="20"/>
  <c r="AP683" i="20"/>
  <c r="AP684" i="20"/>
  <c r="AP685" i="20"/>
  <c r="AP686" i="20"/>
  <c r="AP687" i="20"/>
  <c r="AP688" i="20"/>
  <c r="AP689" i="20"/>
  <c r="AP690" i="20"/>
  <c r="AP691" i="20"/>
  <c r="AP692" i="20"/>
  <c r="AP693" i="20"/>
  <c r="AP694" i="20"/>
  <c r="AP695" i="20"/>
  <c r="AP696" i="20"/>
  <c r="AP697" i="20"/>
  <c r="AP698" i="20"/>
  <c r="AP699" i="20"/>
  <c r="AP700" i="20"/>
  <c r="AP701" i="20"/>
  <c r="AP702" i="20"/>
  <c r="AP703" i="20"/>
  <c r="AP704" i="20"/>
  <c r="AP705" i="20"/>
  <c r="AP706" i="20"/>
  <c r="AP707" i="20"/>
  <c r="AP708" i="20"/>
  <c r="AP709" i="20"/>
  <c r="AP710" i="20"/>
  <c r="AP711" i="20"/>
  <c r="AP712" i="20"/>
  <c r="AP713" i="20"/>
  <c r="AP714" i="20"/>
  <c r="AP715" i="20"/>
  <c r="AP716" i="20"/>
  <c r="AP717" i="20"/>
  <c r="AP718" i="20"/>
  <c r="AP719" i="20"/>
  <c r="AP720" i="20"/>
  <c r="AP721" i="20"/>
  <c r="AP722" i="20"/>
  <c r="AP723" i="20"/>
  <c r="AP724" i="20"/>
  <c r="AP725" i="20"/>
  <c r="AP726" i="20"/>
  <c r="AP727" i="20"/>
  <c r="AP728" i="20"/>
  <c r="AP729" i="20"/>
  <c r="AP730" i="20"/>
  <c r="AP731" i="20"/>
  <c r="AP732" i="20"/>
  <c r="AP733" i="20"/>
  <c r="AP734" i="20"/>
  <c r="AP735" i="20"/>
  <c r="AP736" i="20"/>
  <c r="AP737" i="20"/>
  <c r="AP738" i="20"/>
  <c r="AP739" i="20"/>
  <c r="AP740" i="20"/>
  <c r="AP741" i="20"/>
  <c r="AP742" i="20"/>
  <c r="AP743" i="20"/>
  <c r="AP744" i="20"/>
  <c r="AP745" i="20"/>
  <c r="AP746" i="20"/>
  <c r="AP747" i="20"/>
  <c r="AP748" i="20"/>
  <c r="AP749" i="20"/>
  <c r="AP750" i="20"/>
  <c r="AP751" i="20"/>
  <c r="AP752" i="20"/>
  <c r="AP753" i="20"/>
  <c r="AP754" i="20"/>
  <c r="AP755" i="20"/>
  <c r="AP756" i="20"/>
  <c r="AP757" i="20"/>
  <c r="AP758" i="20"/>
  <c r="AP759" i="20"/>
  <c r="AP760" i="20"/>
  <c r="AP761" i="20"/>
  <c r="AP762" i="20"/>
  <c r="AP763" i="20"/>
  <c r="AP764" i="20"/>
  <c r="AP765" i="20"/>
  <c r="AP766" i="20"/>
  <c r="AP767" i="20"/>
  <c r="AP768" i="20"/>
  <c r="AP769" i="20"/>
  <c r="AP770" i="20"/>
  <c r="AP771" i="20"/>
  <c r="AP772" i="20"/>
  <c r="AP773" i="20"/>
  <c r="AP774" i="20"/>
  <c r="AP775" i="20"/>
  <c r="AP776" i="20"/>
  <c r="AP777" i="20"/>
  <c r="AP778" i="20"/>
  <c r="AP779" i="20"/>
  <c r="AP780" i="20"/>
  <c r="AP781" i="20"/>
  <c r="AP782" i="20"/>
  <c r="AP783" i="20"/>
  <c r="AP784" i="20"/>
  <c r="AP785" i="20"/>
  <c r="AP786" i="20"/>
  <c r="AP787" i="20"/>
  <c r="AP788" i="20"/>
  <c r="AP789" i="20"/>
  <c r="AP790" i="20"/>
  <c r="AP791" i="20"/>
  <c r="AP792" i="20"/>
  <c r="AP793" i="20"/>
  <c r="AP794" i="20"/>
  <c r="AP795" i="20"/>
  <c r="AP796" i="20"/>
  <c r="AP797" i="20"/>
  <c r="AP798" i="20"/>
  <c r="AP799" i="20"/>
  <c r="AP800" i="20"/>
  <c r="AP801" i="20"/>
  <c r="AP802" i="20"/>
  <c r="AP803" i="20"/>
  <c r="AP804" i="20"/>
  <c r="AP805" i="20"/>
  <c r="AP806" i="20"/>
  <c r="AP807" i="20"/>
  <c r="AP808" i="20"/>
  <c r="AP809" i="20"/>
  <c r="AP810" i="20"/>
  <c r="AP811" i="20"/>
  <c r="AP812" i="20"/>
  <c r="AP813" i="20"/>
  <c r="AP814" i="20"/>
  <c r="AP815" i="20"/>
  <c r="AP816" i="20"/>
  <c r="AP817" i="20"/>
  <c r="AP818" i="20"/>
  <c r="AP819" i="20"/>
  <c r="AP820" i="20"/>
  <c r="AP821" i="20"/>
  <c r="AP822" i="20"/>
  <c r="AP823" i="20"/>
  <c r="AP824" i="20"/>
  <c r="AP825" i="20"/>
  <c r="AP826" i="20"/>
  <c r="AP827" i="20"/>
  <c r="AP828" i="20"/>
  <c r="AP829" i="20"/>
  <c r="AP830" i="20"/>
  <c r="AP831" i="20"/>
  <c r="AP832" i="20"/>
  <c r="AP833" i="20"/>
  <c r="AP834" i="20"/>
  <c r="AP835" i="20"/>
  <c r="AP836" i="20"/>
  <c r="AP837" i="20"/>
  <c r="AP838" i="20"/>
  <c r="AP839" i="20"/>
  <c r="AP840" i="20"/>
  <c r="AP841" i="20"/>
  <c r="AP842" i="20"/>
  <c r="AP843" i="20"/>
  <c r="AP844" i="20"/>
  <c r="AP845" i="20"/>
  <c r="AP846" i="20"/>
  <c r="AP847" i="20"/>
  <c r="AP848" i="20"/>
  <c r="AP849" i="20"/>
  <c r="AP850" i="20"/>
  <c r="AP851" i="20"/>
  <c r="AP852" i="20"/>
  <c r="AP853" i="20"/>
  <c r="AP854" i="20"/>
  <c r="AP855" i="20"/>
  <c r="AP856" i="20"/>
  <c r="AP857" i="20"/>
  <c r="AP858" i="20"/>
  <c r="AP859" i="20"/>
  <c r="AP860" i="20"/>
  <c r="AP861" i="20"/>
  <c r="AP862" i="20"/>
  <c r="AP863" i="20"/>
  <c r="AP864" i="20"/>
  <c r="AP865" i="20"/>
  <c r="AP866" i="20"/>
  <c r="AP867" i="20"/>
  <c r="AP868" i="20"/>
  <c r="AP869" i="20"/>
  <c r="AP870" i="20"/>
  <c r="AP871" i="20"/>
  <c r="AP872" i="20"/>
  <c r="AP873" i="20"/>
  <c r="AP874" i="20"/>
  <c r="AP875" i="20"/>
  <c r="AP876" i="20"/>
  <c r="AP877" i="20"/>
  <c r="AP878" i="20"/>
  <c r="AP879" i="20"/>
  <c r="AP880" i="20"/>
  <c r="AP881" i="20"/>
  <c r="AP882" i="20"/>
  <c r="AP883" i="20"/>
  <c r="AP884" i="20"/>
  <c r="AP885" i="20"/>
  <c r="AP886" i="20"/>
  <c r="AP887" i="20"/>
  <c r="AP888" i="20"/>
  <c r="AP889" i="20"/>
  <c r="AP890" i="20"/>
  <c r="AP891" i="20"/>
  <c r="AP892" i="20"/>
  <c r="AP893" i="20"/>
  <c r="AP894" i="20"/>
  <c r="AP895" i="20"/>
  <c r="AP896" i="20"/>
  <c r="AP897" i="20"/>
  <c r="AP898" i="20"/>
  <c r="AP899" i="20"/>
  <c r="AP900" i="20"/>
  <c r="AP901" i="20"/>
  <c r="AP902" i="20"/>
  <c r="AP903" i="20"/>
  <c r="AP904" i="20"/>
  <c r="AP905" i="20"/>
  <c r="AP906" i="20"/>
  <c r="AP907" i="20"/>
  <c r="AP908" i="20"/>
  <c r="AP909" i="20"/>
  <c r="AP910" i="20"/>
  <c r="AP911" i="20"/>
  <c r="AP912" i="20"/>
  <c r="AP913" i="20"/>
  <c r="AP914" i="20"/>
  <c r="AP915" i="20"/>
  <c r="AP916" i="20"/>
  <c r="AP917" i="20"/>
  <c r="AP918" i="20"/>
  <c r="AP919" i="20"/>
  <c r="AP920" i="20"/>
  <c r="AP921" i="20"/>
  <c r="AP922" i="20"/>
  <c r="AP923" i="20"/>
  <c r="AP924" i="20"/>
  <c r="AP925" i="20"/>
  <c r="AP926" i="20"/>
  <c r="AP927" i="20"/>
  <c r="AP928" i="20"/>
  <c r="AP929" i="20"/>
  <c r="AP930" i="20"/>
  <c r="AP931" i="20"/>
  <c r="AP932" i="20"/>
  <c r="AP933" i="20"/>
  <c r="AP934" i="20"/>
  <c r="AP935" i="20"/>
  <c r="AP936" i="20"/>
  <c r="AP937" i="20"/>
  <c r="AP938" i="20"/>
  <c r="AP939" i="20"/>
  <c r="AP940" i="20"/>
  <c r="AP941" i="20"/>
  <c r="AP942" i="20"/>
  <c r="AP943" i="20"/>
  <c r="AP944" i="20"/>
  <c r="AP945" i="20"/>
  <c r="AP946" i="20"/>
  <c r="AP947" i="20"/>
  <c r="AP948" i="20"/>
  <c r="AP949" i="20"/>
  <c r="AP950" i="20"/>
  <c r="AP951" i="20"/>
  <c r="AP952" i="20"/>
  <c r="AP953" i="20"/>
  <c r="AP954" i="20"/>
  <c r="AP955" i="20"/>
  <c r="AP956" i="20"/>
  <c r="AP957" i="20"/>
  <c r="AP958" i="20"/>
  <c r="AP959" i="20"/>
  <c r="AP960" i="20"/>
  <c r="AP961" i="20"/>
  <c r="AP962" i="20"/>
  <c r="AP963" i="20"/>
  <c r="AP964" i="20"/>
  <c r="AP965" i="20"/>
  <c r="AP966" i="20"/>
  <c r="AP967" i="20"/>
  <c r="AP968" i="20"/>
  <c r="AP969" i="20"/>
  <c r="AP970" i="20"/>
  <c r="AP971" i="20"/>
  <c r="AP972" i="20"/>
  <c r="AP973" i="20"/>
  <c r="AP974" i="20"/>
  <c r="AP975" i="20"/>
  <c r="AP976" i="20"/>
  <c r="AP977" i="20"/>
  <c r="AP978" i="20"/>
  <c r="AP979" i="20"/>
  <c r="AP980" i="20"/>
  <c r="AP981" i="20"/>
  <c r="AP982" i="20"/>
  <c r="AP983" i="20"/>
  <c r="AP984" i="20"/>
  <c r="AP985" i="20"/>
  <c r="AP986" i="20"/>
  <c r="AP987" i="20"/>
  <c r="AP988" i="20"/>
  <c r="AP989" i="20"/>
  <c r="AP990" i="20"/>
  <c r="AP991" i="20"/>
  <c r="AP992" i="20"/>
  <c r="AP993" i="20"/>
  <c r="AP994" i="20"/>
  <c r="AP995" i="20"/>
  <c r="AP996" i="20"/>
  <c r="AP997" i="20"/>
  <c r="AP998" i="20"/>
  <c r="AP999" i="20"/>
  <c r="AP1000" i="20"/>
  <c r="AP1001" i="20"/>
  <c r="AP1002" i="20"/>
  <c r="AP1003" i="20"/>
  <c r="AP1004" i="20"/>
  <c r="AP1005" i="20"/>
  <c r="AP1006" i="20"/>
  <c r="AP1007" i="20"/>
  <c r="AP1008" i="20"/>
  <c r="AP1009" i="20"/>
  <c r="AP1010" i="20"/>
  <c r="AP1011" i="20"/>
  <c r="AP1012" i="20"/>
  <c r="AP1013" i="20"/>
  <c r="AP1014" i="20"/>
  <c r="AP11" i="20"/>
  <c r="AO12" i="20"/>
  <c r="AO13" i="20"/>
  <c r="AO14" i="20"/>
  <c r="AO15" i="20"/>
  <c r="AO16" i="20"/>
  <c r="AO17" i="20"/>
  <c r="AO18" i="20"/>
  <c r="AO19"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O75" i="20"/>
  <c r="AO76" i="20"/>
  <c r="AO77" i="20"/>
  <c r="AO78" i="20"/>
  <c r="AO79" i="20"/>
  <c r="AO80" i="20"/>
  <c r="AO81" i="20"/>
  <c r="AO82" i="20"/>
  <c r="AO83" i="20"/>
  <c r="AO84" i="20"/>
  <c r="AO85" i="20"/>
  <c r="AO86" i="20"/>
  <c r="AO87" i="20"/>
  <c r="AO88" i="20"/>
  <c r="AO89" i="20"/>
  <c r="AO90" i="20"/>
  <c r="AO91" i="20"/>
  <c r="AO92" i="20"/>
  <c r="AO93" i="20"/>
  <c r="AO94" i="20"/>
  <c r="AO95" i="20"/>
  <c r="AO96" i="20"/>
  <c r="AO97" i="20"/>
  <c r="AO98" i="20"/>
  <c r="AO99" i="20"/>
  <c r="AO100" i="20"/>
  <c r="AO101" i="20"/>
  <c r="AO102" i="20"/>
  <c r="AO103" i="20"/>
  <c r="AO104" i="20"/>
  <c r="AO105" i="20"/>
  <c r="AO106" i="20"/>
  <c r="AO107" i="20"/>
  <c r="AO108" i="20"/>
  <c r="AO109" i="20"/>
  <c r="AO110" i="20"/>
  <c r="AO111" i="20"/>
  <c r="AO112" i="20"/>
  <c r="AO113" i="20"/>
  <c r="AO114" i="20"/>
  <c r="AO115" i="20"/>
  <c r="AO116" i="20"/>
  <c r="AO117" i="20"/>
  <c r="AO118" i="20"/>
  <c r="AO119" i="20"/>
  <c r="AO120" i="20"/>
  <c r="AO121" i="20"/>
  <c r="AO122" i="20"/>
  <c r="AO123" i="20"/>
  <c r="AO124" i="20"/>
  <c r="AO125" i="20"/>
  <c r="AO126" i="20"/>
  <c r="AO127" i="20"/>
  <c r="AO128" i="20"/>
  <c r="AO129" i="20"/>
  <c r="AO130" i="20"/>
  <c r="AO131" i="20"/>
  <c r="AO132" i="20"/>
  <c r="AO133" i="20"/>
  <c r="AO134" i="20"/>
  <c r="AO135" i="20"/>
  <c r="AO136" i="20"/>
  <c r="AO137" i="20"/>
  <c r="AO138" i="20"/>
  <c r="AO139" i="20"/>
  <c r="AO140" i="20"/>
  <c r="AO141" i="20"/>
  <c r="AO142" i="20"/>
  <c r="AO143" i="20"/>
  <c r="AO144" i="20"/>
  <c r="AO145" i="20"/>
  <c r="AO146" i="20"/>
  <c r="AO147" i="20"/>
  <c r="AO148" i="20"/>
  <c r="AO149" i="20"/>
  <c r="AO150" i="20"/>
  <c r="AO151" i="20"/>
  <c r="AO152" i="20"/>
  <c r="AO153" i="20"/>
  <c r="AO154" i="20"/>
  <c r="AO155" i="20"/>
  <c r="AO156" i="20"/>
  <c r="AO157" i="20"/>
  <c r="AO158" i="20"/>
  <c r="AO159" i="20"/>
  <c r="AO160" i="20"/>
  <c r="AO161" i="20"/>
  <c r="AO162" i="20"/>
  <c r="AO163" i="20"/>
  <c r="AO164" i="20"/>
  <c r="AO165" i="20"/>
  <c r="AO166" i="20"/>
  <c r="AO167" i="20"/>
  <c r="AO168" i="20"/>
  <c r="AO169" i="20"/>
  <c r="AO170" i="20"/>
  <c r="AO171" i="20"/>
  <c r="AO172" i="20"/>
  <c r="AO173" i="20"/>
  <c r="AO174" i="20"/>
  <c r="AO175" i="20"/>
  <c r="AO176" i="20"/>
  <c r="AO177" i="20"/>
  <c r="AO178" i="20"/>
  <c r="AO179" i="20"/>
  <c r="AO180" i="20"/>
  <c r="AO181" i="20"/>
  <c r="AO182" i="20"/>
  <c r="AO183" i="20"/>
  <c r="AO184" i="20"/>
  <c r="AO185" i="20"/>
  <c r="AO186" i="20"/>
  <c r="AO187" i="20"/>
  <c r="AO188" i="20"/>
  <c r="AO189" i="20"/>
  <c r="AO190" i="20"/>
  <c r="AO191" i="20"/>
  <c r="AO192" i="20"/>
  <c r="AO193" i="20"/>
  <c r="AO194" i="20"/>
  <c r="AO195" i="20"/>
  <c r="AO196" i="20"/>
  <c r="AO197" i="20"/>
  <c r="AO198" i="20"/>
  <c r="AO199" i="20"/>
  <c r="AO200" i="20"/>
  <c r="AO201" i="20"/>
  <c r="AO202" i="20"/>
  <c r="AO203" i="20"/>
  <c r="AO204" i="20"/>
  <c r="AO205" i="20"/>
  <c r="AO206" i="20"/>
  <c r="AO207" i="20"/>
  <c r="AO208" i="20"/>
  <c r="AO209" i="20"/>
  <c r="AO210" i="20"/>
  <c r="AO211" i="20"/>
  <c r="AO212" i="20"/>
  <c r="AO213" i="20"/>
  <c r="AO214" i="20"/>
  <c r="AO215" i="20"/>
  <c r="AO216" i="20"/>
  <c r="AO217" i="20"/>
  <c r="AO218" i="20"/>
  <c r="AO219" i="20"/>
  <c r="AO220" i="20"/>
  <c r="AO221" i="20"/>
  <c r="AO222" i="20"/>
  <c r="AO223" i="20"/>
  <c r="AO224" i="20"/>
  <c r="AO225" i="20"/>
  <c r="AO226" i="20"/>
  <c r="AO227" i="20"/>
  <c r="AO228" i="20"/>
  <c r="AO229" i="20"/>
  <c r="AO230" i="20"/>
  <c r="AO231" i="20"/>
  <c r="AO232" i="20"/>
  <c r="AO233" i="20"/>
  <c r="AO234" i="20"/>
  <c r="AO235" i="20"/>
  <c r="AO236" i="20"/>
  <c r="AO237" i="20"/>
  <c r="AO238" i="20"/>
  <c r="AO239" i="20"/>
  <c r="AO240" i="20"/>
  <c r="AO241" i="20"/>
  <c r="AO242" i="20"/>
  <c r="AO243" i="20"/>
  <c r="AO244" i="20"/>
  <c r="AO245" i="20"/>
  <c r="AO246" i="20"/>
  <c r="AO247" i="20"/>
  <c r="AO248" i="20"/>
  <c r="AO249" i="20"/>
  <c r="AO250" i="20"/>
  <c r="AO251" i="20"/>
  <c r="AO252" i="20"/>
  <c r="AO253" i="20"/>
  <c r="AO254" i="20"/>
  <c r="AO255" i="20"/>
  <c r="AO256" i="20"/>
  <c r="AO257" i="20"/>
  <c r="AO258" i="20"/>
  <c r="AO259" i="20"/>
  <c r="AO260" i="20"/>
  <c r="AO261" i="20"/>
  <c r="AO262" i="20"/>
  <c r="AO263" i="20"/>
  <c r="AO264" i="20"/>
  <c r="AO265" i="20"/>
  <c r="AO266" i="20"/>
  <c r="AO267" i="20"/>
  <c r="AO268" i="20"/>
  <c r="AO269" i="20"/>
  <c r="AO270" i="20"/>
  <c r="AO271" i="20"/>
  <c r="AO272" i="20"/>
  <c r="AO273" i="20"/>
  <c r="AO274" i="20"/>
  <c r="AO275" i="20"/>
  <c r="AO276" i="20"/>
  <c r="AO277" i="20"/>
  <c r="AO278" i="20"/>
  <c r="AO279" i="20"/>
  <c r="AO280" i="20"/>
  <c r="AO281" i="20"/>
  <c r="AO282" i="20"/>
  <c r="AO283" i="20"/>
  <c r="AO284" i="20"/>
  <c r="AO285" i="20"/>
  <c r="AO286" i="20"/>
  <c r="AO287" i="20"/>
  <c r="AO288" i="20"/>
  <c r="AO289" i="20"/>
  <c r="AO290" i="20"/>
  <c r="AO291" i="20"/>
  <c r="AO292" i="20"/>
  <c r="AO293" i="20"/>
  <c r="AO294" i="20"/>
  <c r="AO295" i="20"/>
  <c r="AO296" i="20"/>
  <c r="AO297" i="20"/>
  <c r="AO298" i="20"/>
  <c r="AO299" i="20"/>
  <c r="AO300" i="20"/>
  <c r="AO301" i="20"/>
  <c r="AO302" i="20"/>
  <c r="AO303" i="20"/>
  <c r="AO304" i="20"/>
  <c r="AO305" i="20"/>
  <c r="AO306" i="20"/>
  <c r="AO307" i="20"/>
  <c r="AO308" i="20"/>
  <c r="AO309" i="20"/>
  <c r="AO310" i="20"/>
  <c r="AO311" i="20"/>
  <c r="AO312" i="20"/>
  <c r="AO313" i="20"/>
  <c r="AO314" i="20"/>
  <c r="AO315" i="20"/>
  <c r="AO316" i="20"/>
  <c r="AO317" i="20"/>
  <c r="AO318" i="20"/>
  <c r="AO319" i="20"/>
  <c r="AO320" i="20"/>
  <c r="AO321" i="20"/>
  <c r="AO322" i="20"/>
  <c r="AO323" i="20"/>
  <c r="AO324" i="20"/>
  <c r="AO325" i="20"/>
  <c r="AO326" i="20"/>
  <c r="AO327" i="20"/>
  <c r="AO328" i="20"/>
  <c r="AO329" i="20"/>
  <c r="AO330" i="20"/>
  <c r="AO331" i="20"/>
  <c r="AO332" i="20"/>
  <c r="AO333" i="20"/>
  <c r="AO334" i="20"/>
  <c r="AO335" i="20"/>
  <c r="AO336" i="20"/>
  <c r="AO337" i="20"/>
  <c r="AO338" i="20"/>
  <c r="AO339" i="20"/>
  <c r="AO340" i="20"/>
  <c r="AO341" i="20"/>
  <c r="AO342" i="20"/>
  <c r="AO343" i="20"/>
  <c r="AO344" i="20"/>
  <c r="AO345" i="20"/>
  <c r="AO346" i="20"/>
  <c r="AO347" i="20"/>
  <c r="AO348" i="20"/>
  <c r="AO349" i="20"/>
  <c r="AO350" i="20"/>
  <c r="AO351" i="20"/>
  <c r="AO352" i="20"/>
  <c r="AO353" i="20"/>
  <c r="AO354" i="20"/>
  <c r="AO355" i="20"/>
  <c r="AO356" i="20"/>
  <c r="AO357" i="20"/>
  <c r="AO358" i="20"/>
  <c r="AO359" i="20"/>
  <c r="AO360" i="20"/>
  <c r="AO361" i="20"/>
  <c r="AO362" i="20"/>
  <c r="AO363" i="20"/>
  <c r="AO364" i="20"/>
  <c r="AO365" i="20"/>
  <c r="AO366" i="20"/>
  <c r="AO367" i="20"/>
  <c r="AO368" i="20"/>
  <c r="AO369" i="20"/>
  <c r="AO370" i="20"/>
  <c r="AO371" i="20"/>
  <c r="AO372" i="20"/>
  <c r="AO373" i="20"/>
  <c r="AO374" i="20"/>
  <c r="AO375" i="20"/>
  <c r="AO376" i="20"/>
  <c r="AO377" i="20"/>
  <c r="AO378" i="20"/>
  <c r="AO379" i="20"/>
  <c r="AO380" i="20"/>
  <c r="AO381" i="20"/>
  <c r="AO382" i="20"/>
  <c r="AO383" i="20"/>
  <c r="AO384" i="20"/>
  <c r="AO385" i="20"/>
  <c r="AO386" i="20"/>
  <c r="AO387" i="20"/>
  <c r="AO388" i="20"/>
  <c r="AO389" i="20"/>
  <c r="AO390" i="20"/>
  <c r="AO391" i="20"/>
  <c r="AO392" i="20"/>
  <c r="AO393" i="20"/>
  <c r="AO394" i="20"/>
  <c r="AO395" i="20"/>
  <c r="AO396" i="20"/>
  <c r="AO397" i="20"/>
  <c r="AO398" i="20"/>
  <c r="AO399" i="20"/>
  <c r="AO400" i="20"/>
  <c r="AO401" i="20"/>
  <c r="AO402" i="20"/>
  <c r="AO403" i="20"/>
  <c r="AO404" i="20"/>
  <c r="AO405" i="20"/>
  <c r="AO406" i="20"/>
  <c r="AO407" i="20"/>
  <c r="AO408" i="20"/>
  <c r="AO409" i="20"/>
  <c r="AO410" i="20"/>
  <c r="AO411" i="20"/>
  <c r="AO412" i="20"/>
  <c r="AO413" i="20"/>
  <c r="AO414" i="20"/>
  <c r="AO415" i="20"/>
  <c r="AO416" i="20"/>
  <c r="AO417" i="20"/>
  <c r="AO418" i="20"/>
  <c r="AO419" i="20"/>
  <c r="AO420" i="20"/>
  <c r="AO421" i="20"/>
  <c r="AO422" i="20"/>
  <c r="AO423" i="20"/>
  <c r="AO424" i="20"/>
  <c r="AO425" i="20"/>
  <c r="AO426" i="20"/>
  <c r="AO427" i="20"/>
  <c r="AO428" i="20"/>
  <c r="AO429" i="20"/>
  <c r="AO430" i="20"/>
  <c r="AO431" i="20"/>
  <c r="AO432" i="20"/>
  <c r="AO433" i="20"/>
  <c r="AO434" i="20"/>
  <c r="AO435" i="20"/>
  <c r="AO436" i="20"/>
  <c r="AO437" i="20"/>
  <c r="AO438" i="20"/>
  <c r="AO439" i="20"/>
  <c r="AO440" i="20"/>
  <c r="AO441" i="20"/>
  <c r="AO442" i="20"/>
  <c r="AO443" i="20"/>
  <c r="AO444" i="20"/>
  <c r="AO445" i="20"/>
  <c r="AO446" i="20"/>
  <c r="AO447" i="20"/>
  <c r="AO448" i="20"/>
  <c r="AO449" i="20"/>
  <c r="AO450" i="20"/>
  <c r="AO451" i="20"/>
  <c r="AO452" i="20"/>
  <c r="AO453" i="20"/>
  <c r="AO454" i="20"/>
  <c r="AO455" i="20"/>
  <c r="AO456" i="20"/>
  <c r="AO457" i="20"/>
  <c r="AO458" i="20"/>
  <c r="AO459" i="20"/>
  <c r="AO460" i="20"/>
  <c r="AO461" i="20"/>
  <c r="AO462" i="20"/>
  <c r="AO463" i="20"/>
  <c r="AO464" i="20"/>
  <c r="AO465" i="20"/>
  <c r="AO466" i="20"/>
  <c r="AO467" i="20"/>
  <c r="AO468" i="20"/>
  <c r="AO469" i="20"/>
  <c r="AO470" i="20"/>
  <c r="AO471" i="20"/>
  <c r="AO472" i="20"/>
  <c r="AO473" i="20"/>
  <c r="AO474" i="20"/>
  <c r="AO475" i="20"/>
  <c r="AO476" i="20"/>
  <c r="AO477" i="20"/>
  <c r="AO478" i="20"/>
  <c r="AO479" i="20"/>
  <c r="AO480" i="20"/>
  <c r="AO481" i="20"/>
  <c r="AO482" i="20"/>
  <c r="AO483" i="20"/>
  <c r="AO484" i="20"/>
  <c r="AO485" i="20"/>
  <c r="AO486" i="20"/>
  <c r="AO487" i="20"/>
  <c r="AO488" i="20"/>
  <c r="AO489" i="20"/>
  <c r="AO490" i="20"/>
  <c r="AO491" i="20"/>
  <c r="AO492" i="20"/>
  <c r="AO493" i="20"/>
  <c r="AO494" i="20"/>
  <c r="AO495" i="20"/>
  <c r="AO496" i="20"/>
  <c r="AO497" i="20"/>
  <c r="AO498" i="20"/>
  <c r="AO499" i="20"/>
  <c r="AO500" i="20"/>
  <c r="AO501" i="20"/>
  <c r="AO502" i="20"/>
  <c r="AO503" i="20"/>
  <c r="AO504" i="20"/>
  <c r="AO505" i="20"/>
  <c r="AO506" i="20"/>
  <c r="AO507" i="20"/>
  <c r="AO508" i="20"/>
  <c r="AO509" i="20"/>
  <c r="AO510" i="20"/>
  <c r="AO511" i="20"/>
  <c r="AO512" i="20"/>
  <c r="AO513" i="20"/>
  <c r="AO514" i="20"/>
  <c r="AO515" i="20"/>
  <c r="AO516" i="20"/>
  <c r="AO517" i="20"/>
  <c r="AO518" i="20"/>
  <c r="AO519" i="20"/>
  <c r="AO520" i="20"/>
  <c r="AO521" i="20"/>
  <c r="AO522" i="20"/>
  <c r="AO523" i="20"/>
  <c r="AO524" i="20"/>
  <c r="AO525" i="20"/>
  <c r="AO526" i="20"/>
  <c r="AO527" i="20"/>
  <c r="AO528" i="20"/>
  <c r="AO529" i="20"/>
  <c r="AO530" i="20"/>
  <c r="AO531" i="20"/>
  <c r="AO532" i="20"/>
  <c r="AO533" i="20"/>
  <c r="AO534" i="20"/>
  <c r="AO535" i="20"/>
  <c r="AO536" i="20"/>
  <c r="AO537" i="20"/>
  <c r="AO538" i="20"/>
  <c r="AO539" i="20"/>
  <c r="AO540" i="20"/>
  <c r="AO541" i="20"/>
  <c r="AO542" i="20"/>
  <c r="AO543" i="20"/>
  <c r="AO544" i="20"/>
  <c r="AO545" i="20"/>
  <c r="AO546" i="20"/>
  <c r="AO547" i="20"/>
  <c r="AO548" i="20"/>
  <c r="AO549" i="20"/>
  <c r="AO550" i="20"/>
  <c r="AO551" i="20"/>
  <c r="AO552" i="20"/>
  <c r="AO553" i="20"/>
  <c r="AO554" i="20"/>
  <c r="AO555" i="20"/>
  <c r="AO556" i="20"/>
  <c r="AO557" i="20"/>
  <c r="AO558" i="20"/>
  <c r="AO559" i="20"/>
  <c r="AO560" i="20"/>
  <c r="AO561" i="20"/>
  <c r="AO562" i="20"/>
  <c r="AO563" i="20"/>
  <c r="AO564" i="20"/>
  <c r="AO565" i="20"/>
  <c r="AO566" i="20"/>
  <c r="AO567" i="20"/>
  <c r="AO568" i="20"/>
  <c r="AO569" i="20"/>
  <c r="AO570" i="20"/>
  <c r="AO571" i="20"/>
  <c r="AO572" i="20"/>
  <c r="AO573" i="20"/>
  <c r="AO574" i="20"/>
  <c r="AO575" i="20"/>
  <c r="AO576" i="20"/>
  <c r="AO577" i="20"/>
  <c r="AO578" i="20"/>
  <c r="AO579" i="20"/>
  <c r="AO580" i="20"/>
  <c r="AO581" i="20"/>
  <c r="AO582" i="20"/>
  <c r="AO583" i="20"/>
  <c r="AO584" i="20"/>
  <c r="AO585" i="20"/>
  <c r="AO586" i="20"/>
  <c r="AO587" i="20"/>
  <c r="AO588" i="20"/>
  <c r="AO589" i="20"/>
  <c r="AO590" i="20"/>
  <c r="AO591" i="20"/>
  <c r="AO592" i="20"/>
  <c r="AO593" i="20"/>
  <c r="AO594" i="20"/>
  <c r="AO595" i="20"/>
  <c r="AO596" i="20"/>
  <c r="AO597" i="20"/>
  <c r="AO598" i="20"/>
  <c r="AO599" i="20"/>
  <c r="AO600" i="20"/>
  <c r="AO601" i="20"/>
  <c r="AO602" i="20"/>
  <c r="AO603" i="20"/>
  <c r="AO604" i="20"/>
  <c r="AO605" i="20"/>
  <c r="AO606" i="20"/>
  <c r="AO607" i="20"/>
  <c r="AO608" i="20"/>
  <c r="AO609" i="20"/>
  <c r="AO610" i="20"/>
  <c r="AO611" i="20"/>
  <c r="AO612" i="20"/>
  <c r="AO613" i="20"/>
  <c r="AO614" i="20"/>
  <c r="AO615" i="20"/>
  <c r="AO616" i="20"/>
  <c r="AO617" i="20"/>
  <c r="AO618" i="20"/>
  <c r="AO619" i="20"/>
  <c r="AO620" i="20"/>
  <c r="AO621" i="20"/>
  <c r="AO622" i="20"/>
  <c r="AO623" i="20"/>
  <c r="AO624" i="20"/>
  <c r="AO625" i="20"/>
  <c r="AO626" i="20"/>
  <c r="AO627" i="20"/>
  <c r="AO628" i="20"/>
  <c r="AO629" i="20"/>
  <c r="AO630" i="20"/>
  <c r="AO631" i="20"/>
  <c r="AO632" i="20"/>
  <c r="AO633" i="20"/>
  <c r="AO634" i="20"/>
  <c r="AO635" i="20"/>
  <c r="AO636" i="20"/>
  <c r="AO637" i="20"/>
  <c r="AO638" i="20"/>
  <c r="AO639" i="20"/>
  <c r="AO640" i="20"/>
  <c r="AO641" i="20"/>
  <c r="AO642" i="20"/>
  <c r="AO643" i="20"/>
  <c r="AO644" i="20"/>
  <c r="AO645" i="20"/>
  <c r="AO646" i="20"/>
  <c r="AO647" i="20"/>
  <c r="AO648" i="20"/>
  <c r="AO649" i="20"/>
  <c r="AO650" i="20"/>
  <c r="AO651" i="20"/>
  <c r="AO652" i="20"/>
  <c r="AO653" i="20"/>
  <c r="AO654" i="20"/>
  <c r="AO655" i="20"/>
  <c r="AO656" i="20"/>
  <c r="AO657" i="20"/>
  <c r="AO658" i="20"/>
  <c r="AO659" i="20"/>
  <c r="AO660" i="20"/>
  <c r="AO661" i="20"/>
  <c r="AO662" i="20"/>
  <c r="AO663" i="20"/>
  <c r="AO664" i="20"/>
  <c r="AO665" i="20"/>
  <c r="AO666" i="20"/>
  <c r="AO667" i="20"/>
  <c r="AO668" i="20"/>
  <c r="AO669" i="20"/>
  <c r="AO670" i="20"/>
  <c r="AO671" i="20"/>
  <c r="AO672" i="20"/>
  <c r="AO673" i="20"/>
  <c r="AO674" i="20"/>
  <c r="AO675" i="20"/>
  <c r="AO676" i="20"/>
  <c r="AO677" i="20"/>
  <c r="AO678" i="20"/>
  <c r="AO679" i="20"/>
  <c r="AO680" i="20"/>
  <c r="AO681" i="20"/>
  <c r="AO682" i="20"/>
  <c r="AO683" i="20"/>
  <c r="AO684" i="20"/>
  <c r="AO685" i="20"/>
  <c r="AO686" i="20"/>
  <c r="AO687" i="20"/>
  <c r="AO688" i="20"/>
  <c r="AO689" i="20"/>
  <c r="AO690" i="20"/>
  <c r="AO691" i="20"/>
  <c r="AO692" i="20"/>
  <c r="AO693" i="20"/>
  <c r="AO694" i="20"/>
  <c r="AO695" i="20"/>
  <c r="AO696" i="20"/>
  <c r="AO697" i="20"/>
  <c r="AO698" i="20"/>
  <c r="AO699" i="20"/>
  <c r="AO700" i="20"/>
  <c r="AO701" i="20"/>
  <c r="AO702" i="20"/>
  <c r="AO703" i="20"/>
  <c r="AO704" i="20"/>
  <c r="AO705" i="20"/>
  <c r="AO706" i="20"/>
  <c r="AO707" i="20"/>
  <c r="AO708" i="20"/>
  <c r="AO709" i="20"/>
  <c r="AO710" i="20"/>
  <c r="AO711" i="20"/>
  <c r="AO712" i="20"/>
  <c r="AO713" i="20"/>
  <c r="AO714" i="20"/>
  <c r="AO715" i="20"/>
  <c r="AO716" i="20"/>
  <c r="AO717" i="20"/>
  <c r="AO718" i="20"/>
  <c r="AO719" i="20"/>
  <c r="AO720" i="20"/>
  <c r="AO721" i="20"/>
  <c r="AO722" i="20"/>
  <c r="AO723" i="20"/>
  <c r="AO724" i="20"/>
  <c r="AO725" i="20"/>
  <c r="AO726" i="20"/>
  <c r="AO727" i="20"/>
  <c r="AO728" i="20"/>
  <c r="AO729" i="20"/>
  <c r="AO730" i="20"/>
  <c r="AO731" i="20"/>
  <c r="AO732" i="20"/>
  <c r="AO733" i="20"/>
  <c r="AO734" i="20"/>
  <c r="AO735" i="20"/>
  <c r="AO736" i="20"/>
  <c r="AO737" i="20"/>
  <c r="AO738" i="20"/>
  <c r="AO739" i="20"/>
  <c r="AO740" i="20"/>
  <c r="AO741" i="20"/>
  <c r="AO742" i="20"/>
  <c r="AO743" i="20"/>
  <c r="AO744" i="20"/>
  <c r="AO745" i="20"/>
  <c r="AO746" i="20"/>
  <c r="AO747" i="20"/>
  <c r="AO748" i="20"/>
  <c r="AO749" i="20"/>
  <c r="AO750" i="20"/>
  <c r="AO751" i="20"/>
  <c r="AO752" i="20"/>
  <c r="AO753" i="20"/>
  <c r="AO754" i="20"/>
  <c r="AO755" i="20"/>
  <c r="AO756" i="20"/>
  <c r="AO757" i="20"/>
  <c r="AO758" i="20"/>
  <c r="AO759" i="20"/>
  <c r="AO760" i="20"/>
  <c r="AO761" i="20"/>
  <c r="AO762" i="20"/>
  <c r="AO763" i="20"/>
  <c r="AO764" i="20"/>
  <c r="AO765" i="20"/>
  <c r="AO766" i="20"/>
  <c r="AO767" i="20"/>
  <c r="AO768" i="20"/>
  <c r="AO769" i="20"/>
  <c r="AO770" i="20"/>
  <c r="AO771" i="20"/>
  <c r="AO772" i="20"/>
  <c r="AO773" i="20"/>
  <c r="AO774" i="20"/>
  <c r="AO775" i="20"/>
  <c r="AO776" i="20"/>
  <c r="AO777" i="20"/>
  <c r="AO778" i="20"/>
  <c r="AO779" i="20"/>
  <c r="AO780" i="20"/>
  <c r="AO781" i="20"/>
  <c r="AO782" i="20"/>
  <c r="AO783" i="20"/>
  <c r="AO784" i="20"/>
  <c r="AO785" i="20"/>
  <c r="AO786" i="20"/>
  <c r="AO787" i="20"/>
  <c r="AO788" i="20"/>
  <c r="AO789" i="20"/>
  <c r="AO790" i="20"/>
  <c r="AO791" i="20"/>
  <c r="AO792" i="20"/>
  <c r="AO793" i="20"/>
  <c r="AO794" i="20"/>
  <c r="AO795" i="20"/>
  <c r="AO796" i="20"/>
  <c r="AO797" i="20"/>
  <c r="AO798" i="20"/>
  <c r="AO799" i="20"/>
  <c r="AO800" i="20"/>
  <c r="AO801" i="20"/>
  <c r="AO802" i="20"/>
  <c r="AO803" i="20"/>
  <c r="AO804" i="20"/>
  <c r="AO805" i="20"/>
  <c r="AO806" i="20"/>
  <c r="AO807" i="20"/>
  <c r="AO808" i="20"/>
  <c r="AO809" i="20"/>
  <c r="AO810" i="20"/>
  <c r="AO811" i="20"/>
  <c r="AO812" i="20"/>
  <c r="AO813" i="20"/>
  <c r="AO814" i="20"/>
  <c r="AO815" i="20"/>
  <c r="AO816" i="20"/>
  <c r="AO817" i="20"/>
  <c r="AO818" i="20"/>
  <c r="AO819" i="20"/>
  <c r="AO820" i="20"/>
  <c r="AO821" i="20"/>
  <c r="AO822" i="20"/>
  <c r="AO823" i="20"/>
  <c r="AO824" i="20"/>
  <c r="AO825" i="20"/>
  <c r="AO826" i="20"/>
  <c r="AO827" i="20"/>
  <c r="AO828" i="20"/>
  <c r="AO829" i="20"/>
  <c r="AO830" i="20"/>
  <c r="AO831" i="20"/>
  <c r="AO832" i="20"/>
  <c r="AO833" i="20"/>
  <c r="AO834" i="20"/>
  <c r="AO835" i="20"/>
  <c r="AO836" i="20"/>
  <c r="AO837" i="20"/>
  <c r="AO838" i="20"/>
  <c r="AO839" i="20"/>
  <c r="AO840" i="20"/>
  <c r="AO841" i="20"/>
  <c r="AO842" i="20"/>
  <c r="AO843" i="20"/>
  <c r="AO844" i="20"/>
  <c r="AO845" i="20"/>
  <c r="AO846" i="20"/>
  <c r="AO847" i="20"/>
  <c r="AO848" i="20"/>
  <c r="AO849" i="20"/>
  <c r="AO850" i="20"/>
  <c r="AO851" i="20"/>
  <c r="AO852" i="20"/>
  <c r="AO853" i="20"/>
  <c r="AO854" i="20"/>
  <c r="AO855" i="20"/>
  <c r="AO856" i="20"/>
  <c r="AO857" i="20"/>
  <c r="AO858" i="20"/>
  <c r="AO859" i="20"/>
  <c r="AO860" i="20"/>
  <c r="AO861" i="20"/>
  <c r="AO862" i="20"/>
  <c r="AO863" i="20"/>
  <c r="AO864" i="20"/>
  <c r="AO865" i="20"/>
  <c r="AO866" i="20"/>
  <c r="AO867" i="20"/>
  <c r="AO868" i="20"/>
  <c r="AO869" i="20"/>
  <c r="AO870" i="20"/>
  <c r="AO871" i="20"/>
  <c r="AO872" i="20"/>
  <c r="AO873" i="20"/>
  <c r="AO874" i="20"/>
  <c r="AO875" i="20"/>
  <c r="AO876" i="20"/>
  <c r="AO877" i="20"/>
  <c r="AO878" i="20"/>
  <c r="AO879" i="20"/>
  <c r="AO880" i="20"/>
  <c r="AO881" i="20"/>
  <c r="AO882" i="20"/>
  <c r="AO883" i="20"/>
  <c r="AO884" i="20"/>
  <c r="AO885" i="20"/>
  <c r="AO886" i="20"/>
  <c r="AO887" i="20"/>
  <c r="AO888" i="20"/>
  <c r="AO889" i="20"/>
  <c r="AO890" i="20"/>
  <c r="AO891" i="20"/>
  <c r="AO892" i="20"/>
  <c r="AO893" i="20"/>
  <c r="AO894" i="20"/>
  <c r="AO895" i="20"/>
  <c r="AO896" i="20"/>
  <c r="AO897" i="20"/>
  <c r="AO898" i="20"/>
  <c r="AO899" i="20"/>
  <c r="AO900" i="20"/>
  <c r="AO901" i="20"/>
  <c r="AO902" i="20"/>
  <c r="AO903" i="20"/>
  <c r="AO904" i="20"/>
  <c r="AO905" i="20"/>
  <c r="AO906" i="20"/>
  <c r="AO907" i="20"/>
  <c r="AO908" i="20"/>
  <c r="AO909" i="20"/>
  <c r="AO910" i="20"/>
  <c r="AO911" i="20"/>
  <c r="AO912" i="20"/>
  <c r="AO913" i="20"/>
  <c r="AO914" i="20"/>
  <c r="AO915" i="20"/>
  <c r="AO916" i="20"/>
  <c r="AO917" i="20"/>
  <c r="AO918" i="20"/>
  <c r="AO919" i="20"/>
  <c r="AO920" i="20"/>
  <c r="AO921" i="20"/>
  <c r="AO922" i="20"/>
  <c r="AO923" i="20"/>
  <c r="AO924" i="20"/>
  <c r="AO925" i="20"/>
  <c r="AO926" i="20"/>
  <c r="AO927" i="20"/>
  <c r="AO928" i="20"/>
  <c r="AO929" i="20"/>
  <c r="AO930" i="20"/>
  <c r="AO931" i="20"/>
  <c r="AO932" i="20"/>
  <c r="AO933" i="20"/>
  <c r="AO934" i="20"/>
  <c r="AO935" i="20"/>
  <c r="AO936" i="20"/>
  <c r="AO937" i="20"/>
  <c r="AO938" i="20"/>
  <c r="AO939" i="20"/>
  <c r="AO940" i="20"/>
  <c r="AO941" i="20"/>
  <c r="AO942" i="20"/>
  <c r="AO943" i="20"/>
  <c r="AO944" i="20"/>
  <c r="AO945" i="20"/>
  <c r="AO946" i="20"/>
  <c r="AO947" i="20"/>
  <c r="AO948" i="20"/>
  <c r="AO949" i="20"/>
  <c r="AO950" i="20"/>
  <c r="AO951" i="20"/>
  <c r="AO952" i="20"/>
  <c r="AO953" i="20"/>
  <c r="AO954" i="20"/>
  <c r="AO955" i="20"/>
  <c r="AO956" i="20"/>
  <c r="AO957" i="20"/>
  <c r="AO958" i="20"/>
  <c r="AO959" i="20"/>
  <c r="AO960" i="20"/>
  <c r="AO961" i="20"/>
  <c r="AO962" i="20"/>
  <c r="AO963" i="20"/>
  <c r="AO964" i="20"/>
  <c r="AO965" i="20"/>
  <c r="AO966" i="20"/>
  <c r="AO967" i="20"/>
  <c r="AO968" i="20"/>
  <c r="AO969" i="20"/>
  <c r="AO970" i="20"/>
  <c r="AO971" i="20"/>
  <c r="AO972" i="20"/>
  <c r="AO973" i="20"/>
  <c r="AO974" i="20"/>
  <c r="AO975" i="20"/>
  <c r="AO976" i="20"/>
  <c r="AO977" i="20"/>
  <c r="AO978" i="20"/>
  <c r="AO979" i="20"/>
  <c r="AO980" i="20"/>
  <c r="AO981" i="20"/>
  <c r="AO982" i="20"/>
  <c r="AO983" i="20"/>
  <c r="AO984" i="20"/>
  <c r="AO985" i="20"/>
  <c r="AO986" i="20"/>
  <c r="AO987" i="20"/>
  <c r="AO988" i="20"/>
  <c r="AO989" i="20"/>
  <c r="AO990" i="20"/>
  <c r="AO991" i="20"/>
  <c r="AO992" i="20"/>
  <c r="AO993" i="20"/>
  <c r="AO994" i="20"/>
  <c r="AO995" i="20"/>
  <c r="AO996" i="20"/>
  <c r="AO997" i="20"/>
  <c r="AO998" i="20"/>
  <c r="AO999" i="20"/>
  <c r="AO1000" i="20"/>
  <c r="AO1001" i="20"/>
  <c r="AO1002" i="20"/>
  <c r="AO1003" i="20"/>
  <c r="AO1004" i="20"/>
  <c r="AO1005" i="20"/>
  <c r="AO1006" i="20"/>
  <c r="AO1007" i="20"/>
  <c r="AO1008" i="20"/>
  <c r="AO1009" i="20"/>
  <c r="AO1010" i="20"/>
  <c r="AO1011" i="20"/>
  <c r="AO1012" i="20"/>
  <c r="AO1013" i="20"/>
  <c r="AO1014" i="20"/>
  <c r="AO11" i="20"/>
  <c r="AN12" i="20"/>
  <c r="AN13" i="20"/>
  <c r="AN14" i="20"/>
  <c r="AN15" i="20"/>
  <c r="AN16" i="20"/>
  <c r="AN17" i="20"/>
  <c r="AN18" i="20"/>
  <c r="AN19"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N75" i="20"/>
  <c r="AN76" i="20"/>
  <c r="AN77" i="20"/>
  <c r="AN78" i="20"/>
  <c r="AN79" i="20"/>
  <c r="AN80" i="20"/>
  <c r="AN81" i="20"/>
  <c r="AN82" i="20"/>
  <c r="AN83" i="20"/>
  <c r="AN84" i="20"/>
  <c r="AN85" i="20"/>
  <c r="AN86" i="20"/>
  <c r="AN87" i="20"/>
  <c r="AN88" i="20"/>
  <c r="AN89" i="20"/>
  <c r="AN90" i="20"/>
  <c r="AN91" i="20"/>
  <c r="AN92" i="20"/>
  <c r="AN93" i="20"/>
  <c r="AN94" i="20"/>
  <c r="AN95" i="20"/>
  <c r="AN96" i="20"/>
  <c r="AN97" i="20"/>
  <c r="AN98" i="20"/>
  <c r="AN99" i="20"/>
  <c r="AN100" i="20"/>
  <c r="AN101" i="20"/>
  <c r="AN102" i="20"/>
  <c r="AN103" i="20"/>
  <c r="AN104" i="20"/>
  <c r="AN105" i="20"/>
  <c r="AN106" i="20"/>
  <c r="AN107" i="20"/>
  <c r="AN108" i="20"/>
  <c r="AN109" i="20"/>
  <c r="AN110" i="20"/>
  <c r="AN111" i="20"/>
  <c r="AN112" i="20"/>
  <c r="AN113" i="20"/>
  <c r="AN114" i="20"/>
  <c r="AN115" i="20"/>
  <c r="AN116" i="20"/>
  <c r="AN117" i="20"/>
  <c r="AN118" i="20"/>
  <c r="AN119" i="20"/>
  <c r="AN120" i="20"/>
  <c r="AN121" i="20"/>
  <c r="AN122" i="20"/>
  <c r="AN123" i="20"/>
  <c r="AN124" i="20"/>
  <c r="AN125" i="20"/>
  <c r="AN126" i="20"/>
  <c r="AN127" i="20"/>
  <c r="AN128" i="20"/>
  <c r="AN129" i="20"/>
  <c r="AN130" i="20"/>
  <c r="AN131" i="20"/>
  <c r="AN132" i="20"/>
  <c r="AN133" i="20"/>
  <c r="AN134" i="20"/>
  <c r="AN135" i="20"/>
  <c r="AN136" i="20"/>
  <c r="AN137" i="20"/>
  <c r="AN138" i="20"/>
  <c r="AN139" i="20"/>
  <c r="AN140" i="20"/>
  <c r="AN141" i="20"/>
  <c r="AN142" i="20"/>
  <c r="AN143" i="20"/>
  <c r="AN144" i="20"/>
  <c r="AN145" i="20"/>
  <c r="AN146" i="20"/>
  <c r="AN147" i="20"/>
  <c r="AN148" i="20"/>
  <c r="AN149" i="20"/>
  <c r="AN150" i="20"/>
  <c r="AN151" i="20"/>
  <c r="AN152" i="20"/>
  <c r="AN153" i="20"/>
  <c r="AN154" i="20"/>
  <c r="AN155" i="20"/>
  <c r="AN156" i="20"/>
  <c r="AN157" i="20"/>
  <c r="AN158" i="20"/>
  <c r="AN159" i="20"/>
  <c r="AN160" i="20"/>
  <c r="AN161" i="20"/>
  <c r="AN162" i="20"/>
  <c r="AN163" i="20"/>
  <c r="AN164" i="20"/>
  <c r="AN165" i="20"/>
  <c r="AN166" i="20"/>
  <c r="AN167" i="20"/>
  <c r="AN168" i="20"/>
  <c r="AN169" i="20"/>
  <c r="AN170" i="20"/>
  <c r="AN171" i="20"/>
  <c r="AN172" i="20"/>
  <c r="AN173" i="20"/>
  <c r="AN174" i="20"/>
  <c r="AN175" i="20"/>
  <c r="AN176" i="20"/>
  <c r="AN177" i="20"/>
  <c r="AN178" i="20"/>
  <c r="AN179" i="20"/>
  <c r="AN180" i="20"/>
  <c r="AN181" i="20"/>
  <c r="AN182" i="20"/>
  <c r="AN183" i="20"/>
  <c r="AN184" i="20"/>
  <c r="AN185" i="20"/>
  <c r="AN186" i="20"/>
  <c r="AN187" i="20"/>
  <c r="AN188" i="20"/>
  <c r="AN189" i="20"/>
  <c r="AN190" i="20"/>
  <c r="AN191" i="20"/>
  <c r="AN192" i="20"/>
  <c r="AN193" i="20"/>
  <c r="AN194" i="20"/>
  <c r="AN195" i="20"/>
  <c r="AN196" i="20"/>
  <c r="AN197" i="20"/>
  <c r="AN198" i="20"/>
  <c r="AN199" i="20"/>
  <c r="AN200" i="20"/>
  <c r="AN201" i="20"/>
  <c r="AN202" i="20"/>
  <c r="AN203" i="20"/>
  <c r="AN204" i="20"/>
  <c r="AN205" i="20"/>
  <c r="AN206" i="20"/>
  <c r="AN207" i="20"/>
  <c r="AN208" i="20"/>
  <c r="AN209" i="20"/>
  <c r="AN210" i="20"/>
  <c r="AN211" i="20"/>
  <c r="AN212" i="20"/>
  <c r="AN213" i="20"/>
  <c r="AN214" i="20"/>
  <c r="AN215" i="20"/>
  <c r="AN216" i="20"/>
  <c r="AN217" i="20"/>
  <c r="AN218" i="20"/>
  <c r="AN219" i="20"/>
  <c r="AN220" i="20"/>
  <c r="AN221" i="20"/>
  <c r="AN222" i="20"/>
  <c r="AN223" i="20"/>
  <c r="AN224" i="20"/>
  <c r="AN225" i="20"/>
  <c r="AN226" i="20"/>
  <c r="AN227" i="20"/>
  <c r="AN228" i="20"/>
  <c r="AN229" i="20"/>
  <c r="AN230" i="20"/>
  <c r="AN231" i="20"/>
  <c r="AN232" i="20"/>
  <c r="AN233" i="20"/>
  <c r="AN234" i="20"/>
  <c r="AN235" i="20"/>
  <c r="AN236" i="20"/>
  <c r="AN237" i="20"/>
  <c r="AN238" i="20"/>
  <c r="AN239" i="20"/>
  <c r="AN240" i="20"/>
  <c r="AN241" i="20"/>
  <c r="AN242" i="20"/>
  <c r="AN243" i="20"/>
  <c r="AN244" i="20"/>
  <c r="AN245" i="20"/>
  <c r="AN246" i="20"/>
  <c r="AN247" i="20"/>
  <c r="AN248" i="20"/>
  <c r="AN249" i="20"/>
  <c r="AN250" i="20"/>
  <c r="AN251" i="20"/>
  <c r="AN252" i="20"/>
  <c r="AN253" i="20"/>
  <c r="AN254" i="20"/>
  <c r="AN255" i="20"/>
  <c r="AN256" i="20"/>
  <c r="AN257" i="20"/>
  <c r="AN258" i="20"/>
  <c r="AN259" i="20"/>
  <c r="AN260" i="20"/>
  <c r="AN261" i="20"/>
  <c r="AN262" i="20"/>
  <c r="AN263" i="20"/>
  <c r="AN264" i="20"/>
  <c r="AN265" i="20"/>
  <c r="AN266" i="20"/>
  <c r="AN267" i="20"/>
  <c r="AN268" i="20"/>
  <c r="AN269" i="20"/>
  <c r="AN270" i="20"/>
  <c r="AN271" i="20"/>
  <c r="AN272" i="20"/>
  <c r="AN273" i="20"/>
  <c r="AN274" i="20"/>
  <c r="AN275" i="20"/>
  <c r="AN276" i="20"/>
  <c r="AN277" i="20"/>
  <c r="AN278" i="20"/>
  <c r="AN279" i="20"/>
  <c r="AN280" i="20"/>
  <c r="AN281" i="20"/>
  <c r="AN282" i="20"/>
  <c r="AN283" i="20"/>
  <c r="AN284" i="20"/>
  <c r="AN285" i="20"/>
  <c r="AN286" i="20"/>
  <c r="AN287" i="20"/>
  <c r="AN288" i="20"/>
  <c r="AN289" i="20"/>
  <c r="AN290" i="20"/>
  <c r="AN291" i="20"/>
  <c r="AN292" i="20"/>
  <c r="AN293" i="20"/>
  <c r="AN294" i="20"/>
  <c r="AN295" i="20"/>
  <c r="AN296" i="20"/>
  <c r="AN297" i="20"/>
  <c r="AN298" i="20"/>
  <c r="AN299" i="20"/>
  <c r="AN300" i="20"/>
  <c r="AN301" i="20"/>
  <c r="AN302" i="20"/>
  <c r="AN303" i="20"/>
  <c r="AN304" i="20"/>
  <c r="AN305" i="20"/>
  <c r="AN306" i="20"/>
  <c r="AN307" i="20"/>
  <c r="AN308" i="20"/>
  <c r="AN309" i="20"/>
  <c r="AN310" i="20"/>
  <c r="AN311" i="20"/>
  <c r="AN312" i="20"/>
  <c r="AN313" i="20"/>
  <c r="AN314" i="20"/>
  <c r="AN315" i="20"/>
  <c r="AN316" i="20"/>
  <c r="AN317" i="20"/>
  <c r="AN318" i="20"/>
  <c r="AN319" i="20"/>
  <c r="AN320" i="20"/>
  <c r="AN321" i="20"/>
  <c r="AN322" i="20"/>
  <c r="AN323" i="20"/>
  <c r="AN324" i="20"/>
  <c r="AN325" i="20"/>
  <c r="AN326" i="20"/>
  <c r="AN327" i="20"/>
  <c r="AN328" i="20"/>
  <c r="AN329" i="20"/>
  <c r="AN330" i="20"/>
  <c r="AN331" i="20"/>
  <c r="AN332" i="20"/>
  <c r="AN333" i="20"/>
  <c r="AN334" i="20"/>
  <c r="AN335" i="20"/>
  <c r="AN336" i="20"/>
  <c r="AN337" i="20"/>
  <c r="AN338" i="20"/>
  <c r="AN339" i="20"/>
  <c r="AN340" i="20"/>
  <c r="AN341" i="20"/>
  <c r="AN342" i="20"/>
  <c r="AN343" i="20"/>
  <c r="AN344" i="20"/>
  <c r="AN345" i="20"/>
  <c r="AN346" i="20"/>
  <c r="AN347" i="20"/>
  <c r="AN348" i="20"/>
  <c r="AN349" i="20"/>
  <c r="AN350" i="20"/>
  <c r="AN351" i="20"/>
  <c r="AN352" i="20"/>
  <c r="AN353" i="20"/>
  <c r="AN354" i="20"/>
  <c r="AN355" i="20"/>
  <c r="AN356" i="20"/>
  <c r="AN357" i="20"/>
  <c r="AN358" i="20"/>
  <c r="AN359" i="20"/>
  <c r="AN360" i="20"/>
  <c r="AN361" i="20"/>
  <c r="AN362" i="20"/>
  <c r="AN363" i="20"/>
  <c r="AN364" i="20"/>
  <c r="AN365" i="20"/>
  <c r="AN366" i="20"/>
  <c r="AN367" i="20"/>
  <c r="AN368" i="20"/>
  <c r="AN369" i="20"/>
  <c r="AN370" i="20"/>
  <c r="AN371" i="20"/>
  <c r="AN372" i="20"/>
  <c r="AN373" i="20"/>
  <c r="AN374" i="20"/>
  <c r="AN375" i="20"/>
  <c r="AN376" i="20"/>
  <c r="AN377" i="20"/>
  <c r="AN378" i="20"/>
  <c r="AN379" i="20"/>
  <c r="AN380" i="20"/>
  <c r="AN381" i="20"/>
  <c r="AN382" i="20"/>
  <c r="AN383" i="20"/>
  <c r="AN384" i="20"/>
  <c r="AN385" i="20"/>
  <c r="AN386" i="20"/>
  <c r="AN387" i="20"/>
  <c r="AN388" i="20"/>
  <c r="AN389" i="20"/>
  <c r="AN390" i="20"/>
  <c r="AN391" i="20"/>
  <c r="AN392" i="20"/>
  <c r="AN393" i="20"/>
  <c r="AN394" i="20"/>
  <c r="AN395" i="20"/>
  <c r="AN396" i="20"/>
  <c r="AN397" i="20"/>
  <c r="AN398" i="20"/>
  <c r="AN399" i="20"/>
  <c r="AN400" i="20"/>
  <c r="AN401" i="20"/>
  <c r="AN402" i="20"/>
  <c r="AN403" i="20"/>
  <c r="AN404" i="20"/>
  <c r="AN405" i="20"/>
  <c r="AN406" i="20"/>
  <c r="AN407" i="20"/>
  <c r="AN408" i="20"/>
  <c r="AN409" i="20"/>
  <c r="AN410" i="20"/>
  <c r="AN411" i="20"/>
  <c r="AN412" i="20"/>
  <c r="AN413" i="20"/>
  <c r="AN414" i="20"/>
  <c r="AN415" i="20"/>
  <c r="AN416" i="20"/>
  <c r="AN417" i="20"/>
  <c r="AN418" i="20"/>
  <c r="AN419" i="20"/>
  <c r="AN420" i="20"/>
  <c r="AN421" i="20"/>
  <c r="AN422" i="20"/>
  <c r="AN423" i="20"/>
  <c r="AN424" i="20"/>
  <c r="AN425" i="20"/>
  <c r="AN426" i="20"/>
  <c r="AN427" i="20"/>
  <c r="AN428" i="20"/>
  <c r="AN429" i="20"/>
  <c r="AN430" i="20"/>
  <c r="AN431" i="20"/>
  <c r="AN432" i="20"/>
  <c r="AN433" i="20"/>
  <c r="AN434" i="20"/>
  <c r="AN435" i="20"/>
  <c r="AN436" i="20"/>
  <c r="AN437" i="20"/>
  <c r="AN438" i="20"/>
  <c r="AN439" i="20"/>
  <c r="AN440" i="20"/>
  <c r="AN441" i="20"/>
  <c r="AN442" i="20"/>
  <c r="AN443" i="20"/>
  <c r="AN444" i="20"/>
  <c r="AN445" i="20"/>
  <c r="AN446" i="20"/>
  <c r="AN447" i="20"/>
  <c r="AN448" i="20"/>
  <c r="AN449" i="20"/>
  <c r="AN450" i="20"/>
  <c r="AN451" i="20"/>
  <c r="AN452" i="20"/>
  <c r="AN453" i="20"/>
  <c r="AN454" i="20"/>
  <c r="AN455" i="20"/>
  <c r="AN456" i="20"/>
  <c r="AN457" i="20"/>
  <c r="AN458" i="20"/>
  <c r="AN459" i="20"/>
  <c r="AN460" i="20"/>
  <c r="AN461" i="20"/>
  <c r="AN462" i="20"/>
  <c r="AN463" i="20"/>
  <c r="AN464" i="20"/>
  <c r="AN465" i="20"/>
  <c r="AN466" i="20"/>
  <c r="AN467" i="20"/>
  <c r="AN468" i="20"/>
  <c r="AN469" i="20"/>
  <c r="AN470" i="20"/>
  <c r="AN471" i="20"/>
  <c r="AN472" i="20"/>
  <c r="AN473" i="20"/>
  <c r="AN474" i="20"/>
  <c r="AN475" i="20"/>
  <c r="AN476" i="20"/>
  <c r="AN477" i="20"/>
  <c r="AN478" i="20"/>
  <c r="AN479" i="20"/>
  <c r="AN480" i="20"/>
  <c r="AN481" i="20"/>
  <c r="AN482" i="20"/>
  <c r="AN483" i="20"/>
  <c r="AN484" i="20"/>
  <c r="AN485" i="20"/>
  <c r="AN486" i="20"/>
  <c r="AN487" i="20"/>
  <c r="AN488" i="20"/>
  <c r="AN489" i="20"/>
  <c r="AN490" i="20"/>
  <c r="AN491" i="20"/>
  <c r="AN492" i="20"/>
  <c r="AN493" i="20"/>
  <c r="AN494" i="20"/>
  <c r="AN495" i="20"/>
  <c r="AN496" i="20"/>
  <c r="AN497" i="20"/>
  <c r="AN498" i="20"/>
  <c r="AN499" i="20"/>
  <c r="AN500" i="20"/>
  <c r="AN501" i="20"/>
  <c r="AN502" i="20"/>
  <c r="AN503" i="20"/>
  <c r="AN504" i="20"/>
  <c r="AN505" i="20"/>
  <c r="AN506" i="20"/>
  <c r="AN507" i="20"/>
  <c r="AN508" i="20"/>
  <c r="AN509" i="20"/>
  <c r="AN510" i="20"/>
  <c r="AN511" i="20"/>
  <c r="AN512" i="20"/>
  <c r="AN513" i="20"/>
  <c r="AN514" i="20"/>
  <c r="AN515" i="20"/>
  <c r="AN516" i="20"/>
  <c r="AN517" i="20"/>
  <c r="AN518" i="20"/>
  <c r="AN519" i="20"/>
  <c r="AN520" i="20"/>
  <c r="AN521" i="20"/>
  <c r="AN522" i="20"/>
  <c r="AN523" i="20"/>
  <c r="AN524" i="20"/>
  <c r="AN525" i="20"/>
  <c r="AN526" i="20"/>
  <c r="AN527" i="20"/>
  <c r="AN528" i="20"/>
  <c r="AN529" i="20"/>
  <c r="AN530" i="20"/>
  <c r="AN531" i="20"/>
  <c r="AN532" i="20"/>
  <c r="AN533" i="20"/>
  <c r="AN534" i="20"/>
  <c r="AN535" i="20"/>
  <c r="AN536" i="20"/>
  <c r="AN537" i="20"/>
  <c r="AN538" i="20"/>
  <c r="AN539" i="20"/>
  <c r="AN540" i="20"/>
  <c r="AN541" i="20"/>
  <c r="AN542" i="20"/>
  <c r="AN543" i="20"/>
  <c r="AN544" i="20"/>
  <c r="AN545" i="20"/>
  <c r="AN546" i="20"/>
  <c r="AN547" i="20"/>
  <c r="AN548" i="20"/>
  <c r="AN549" i="20"/>
  <c r="AN550" i="20"/>
  <c r="AN551" i="20"/>
  <c r="AN552" i="20"/>
  <c r="AN553" i="20"/>
  <c r="AN554" i="20"/>
  <c r="AN555" i="20"/>
  <c r="AN556" i="20"/>
  <c r="AN557" i="20"/>
  <c r="AN558" i="20"/>
  <c r="AN559" i="20"/>
  <c r="AN560" i="20"/>
  <c r="AN561" i="20"/>
  <c r="AN562" i="20"/>
  <c r="AN563" i="20"/>
  <c r="AN564" i="20"/>
  <c r="AN565" i="20"/>
  <c r="AN566" i="20"/>
  <c r="AN567" i="20"/>
  <c r="AN568" i="20"/>
  <c r="AN569" i="20"/>
  <c r="AN570" i="20"/>
  <c r="AN571" i="20"/>
  <c r="AN572" i="20"/>
  <c r="AN573" i="20"/>
  <c r="AN574" i="20"/>
  <c r="AN575" i="20"/>
  <c r="AN576" i="20"/>
  <c r="AN577" i="20"/>
  <c r="AN578" i="20"/>
  <c r="AN579" i="20"/>
  <c r="AN580" i="20"/>
  <c r="AN581" i="20"/>
  <c r="AN582" i="20"/>
  <c r="AN583" i="20"/>
  <c r="AN584" i="20"/>
  <c r="AN585" i="20"/>
  <c r="AN586" i="20"/>
  <c r="AN587" i="20"/>
  <c r="AN588" i="20"/>
  <c r="AN589" i="20"/>
  <c r="AN590" i="20"/>
  <c r="AN591" i="20"/>
  <c r="AN592" i="20"/>
  <c r="AN593" i="20"/>
  <c r="AN594" i="20"/>
  <c r="AN595" i="20"/>
  <c r="AN596" i="20"/>
  <c r="AN597" i="20"/>
  <c r="AN598" i="20"/>
  <c r="AN599" i="20"/>
  <c r="AN600" i="20"/>
  <c r="AN601" i="20"/>
  <c r="AN602" i="20"/>
  <c r="AN603" i="20"/>
  <c r="AN604" i="20"/>
  <c r="AN605" i="20"/>
  <c r="AN606" i="20"/>
  <c r="AN607" i="20"/>
  <c r="AN608" i="20"/>
  <c r="AN609" i="20"/>
  <c r="AN610" i="20"/>
  <c r="AN611" i="20"/>
  <c r="AN612" i="20"/>
  <c r="AN613" i="20"/>
  <c r="AN614" i="20"/>
  <c r="AN615" i="20"/>
  <c r="AN616" i="20"/>
  <c r="AN617" i="20"/>
  <c r="AN618" i="20"/>
  <c r="AN619" i="20"/>
  <c r="AN620" i="20"/>
  <c r="AN621" i="20"/>
  <c r="AN622" i="20"/>
  <c r="AN623" i="20"/>
  <c r="AN624" i="20"/>
  <c r="AN625" i="20"/>
  <c r="AN626" i="20"/>
  <c r="AN627" i="20"/>
  <c r="AN628" i="20"/>
  <c r="AN629" i="20"/>
  <c r="AN630" i="20"/>
  <c r="AN631" i="20"/>
  <c r="AN632" i="20"/>
  <c r="AN633" i="20"/>
  <c r="AN634" i="20"/>
  <c r="AN635" i="20"/>
  <c r="AN636" i="20"/>
  <c r="AN637" i="20"/>
  <c r="AN638" i="20"/>
  <c r="AN639" i="20"/>
  <c r="AN640" i="20"/>
  <c r="AN641" i="20"/>
  <c r="AN642" i="20"/>
  <c r="AN643" i="20"/>
  <c r="AN644" i="20"/>
  <c r="AN645" i="20"/>
  <c r="AN646" i="20"/>
  <c r="AN647" i="20"/>
  <c r="AN648" i="20"/>
  <c r="AN649" i="20"/>
  <c r="AN650" i="20"/>
  <c r="AN651" i="20"/>
  <c r="AN652" i="20"/>
  <c r="AN653" i="20"/>
  <c r="AN654" i="20"/>
  <c r="AN655" i="20"/>
  <c r="AN656" i="20"/>
  <c r="AN657" i="20"/>
  <c r="AN658" i="20"/>
  <c r="AN659" i="20"/>
  <c r="AN660" i="20"/>
  <c r="AN661" i="20"/>
  <c r="AN662" i="20"/>
  <c r="AN663" i="20"/>
  <c r="AN664" i="20"/>
  <c r="AN665" i="20"/>
  <c r="AN666" i="20"/>
  <c r="AN667" i="20"/>
  <c r="AN668" i="20"/>
  <c r="AN669" i="20"/>
  <c r="AN670" i="20"/>
  <c r="AN671" i="20"/>
  <c r="AN672" i="20"/>
  <c r="AN673" i="20"/>
  <c r="AN674" i="20"/>
  <c r="AN675" i="20"/>
  <c r="AN676" i="20"/>
  <c r="AN677" i="20"/>
  <c r="AN678" i="20"/>
  <c r="AN679" i="20"/>
  <c r="AN680" i="20"/>
  <c r="AN681" i="20"/>
  <c r="AN682" i="20"/>
  <c r="AN683" i="20"/>
  <c r="AN684" i="20"/>
  <c r="AN685" i="20"/>
  <c r="AN686" i="20"/>
  <c r="AN687" i="20"/>
  <c r="AN688" i="20"/>
  <c r="AN689" i="20"/>
  <c r="AN690" i="20"/>
  <c r="AN691" i="20"/>
  <c r="AN692" i="20"/>
  <c r="AN693" i="20"/>
  <c r="AN694" i="20"/>
  <c r="AN695" i="20"/>
  <c r="AN696" i="20"/>
  <c r="AN697" i="20"/>
  <c r="AN698" i="20"/>
  <c r="AN699" i="20"/>
  <c r="AN700" i="20"/>
  <c r="AN701" i="20"/>
  <c r="AN702" i="20"/>
  <c r="AN703" i="20"/>
  <c r="AN704" i="20"/>
  <c r="AN705" i="20"/>
  <c r="AN706" i="20"/>
  <c r="AN707" i="20"/>
  <c r="AN708" i="20"/>
  <c r="AN709" i="20"/>
  <c r="AN710" i="20"/>
  <c r="AN711" i="20"/>
  <c r="AN712" i="20"/>
  <c r="AN713" i="20"/>
  <c r="AN714" i="20"/>
  <c r="AN715" i="20"/>
  <c r="AN716" i="20"/>
  <c r="AN717" i="20"/>
  <c r="AN718" i="20"/>
  <c r="AN719" i="20"/>
  <c r="AN720" i="20"/>
  <c r="AN721" i="20"/>
  <c r="AN722" i="20"/>
  <c r="AN723" i="20"/>
  <c r="AN724" i="20"/>
  <c r="AN725" i="20"/>
  <c r="AN726" i="20"/>
  <c r="AN727" i="20"/>
  <c r="AN728" i="20"/>
  <c r="AN729" i="20"/>
  <c r="AN730" i="20"/>
  <c r="AN731" i="20"/>
  <c r="AN732" i="20"/>
  <c r="AN733" i="20"/>
  <c r="AN734" i="20"/>
  <c r="AN735" i="20"/>
  <c r="AN736" i="20"/>
  <c r="AN737" i="20"/>
  <c r="AN738" i="20"/>
  <c r="AN739" i="20"/>
  <c r="AN740" i="20"/>
  <c r="AN741" i="20"/>
  <c r="AN742" i="20"/>
  <c r="AN743" i="20"/>
  <c r="AN744" i="20"/>
  <c r="AN745" i="20"/>
  <c r="AN746" i="20"/>
  <c r="AN747" i="20"/>
  <c r="AN748" i="20"/>
  <c r="AN749" i="20"/>
  <c r="AN750" i="20"/>
  <c r="AN751" i="20"/>
  <c r="AN752" i="20"/>
  <c r="AN753" i="20"/>
  <c r="AN754" i="20"/>
  <c r="AN755" i="20"/>
  <c r="AN756" i="20"/>
  <c r="AN757" i="20"/>
  <c r="AN758" i="20"/>
  <c r="AN759" i="20"/>
  <c r="AN760" i="20"/>
  <c r="AN761" i="20"/>
  <c r="AN762" i="20"/>
  <c r="AN763" i="20"/>
  <c r="AN764" i="20"/>
  <c r="AN765" i="20"/>
  <c r="AN766" i="20"/>
  <c r="AN767" i="20"/>
  <c r="AN768" i="20"/>
  <c r="AN769" i="20"/>
  <c r="AN770" i="20"/>
  <c r="AN771" i="20"/>
  <c r="AN772" i="20"/>
  <c r="AN773" i="20"/>
  <c r="AN774" i="20"/>
  <c r="AN775" i="20"/>
  <c r="AN776" i="20"/>
  <c r="AN777" i="20"/>
  <c r="AN778" i="20"/>
  <c r="AN779" i="20"/>
  <c r="AN780" i="20"/>
  <c r="AN781" i="20"/>
  <c r="AN782" i="20"/>
  <c r="AN783" i="20"/>
  <c r="AN784" i="20"/>
  <c r="AN785" i="20"/>
  <c r="AN786" i="20"/>
  <c r="AN787" i="20"/>
  <c r="AN788" i="20"/>
  <c r="AN789" i="20"/>
  <c r="AN790" i="20"/>
  <c r="AN791" i="20"/>
  <c r="AN792" i="20"/>
  <c r="AN793" i="20"/>
  <c r="AN794" i="20"/>
  <c r="AN795" i="20"/>
  <c r="AN796" i="20"/>
  <c r="AN797" i="20"/>
  <c r="AN798" i="20"/>
  <c r="AN799" i="20"/>
  <c r="AN800" i="20"/>
  <c r="AN801" i="20"/>
  <c r="AN802" i="20"/>
  <c r="AN803" i="20"/>
  <c r="AN804" i="20"/>
  <c r="AN805" i="20"/>
  <c r="AN806" i="20"/>
  <c r="AN807" i="20"/>
  <c r="AN808" i="20"/>
  <c r="AN809" i="20"/>
  <c r="AN810" i="20"/>
  <c r="AN811" i="20"/>
  <c r="AN812" i="20"/>
  <c r="AN813" i="20"/>
  <c r="AN814" i="20"/>
  <c r="AN815" i="20"/>
  <c r="AN816" i="20"/>
  <c r="AN817" i="20"/>
  <c r="AN818" i="20"/>
  <c r="AN819" i="20"/>
  <c r="AN820" i="20"/>
  <c r="AN821" i="20"/>
  <c r="AN822" i="20"/>
  <c r="AN823" i="20"/>
  <c r="AN824" i="20"/>
  <c r="AN825" i="20"/>
  <c r="AN826" i="20"/>
  <c r="AN827" i="20"/>
  <c r="AN828" i="20"/>
  <c r="AN829" i="20"/>
  <c r="AN830" i="20"/>
  <c r="AN831" i="20"/>
  <c r="AN832" i="20"/>
  <c r="AN833" i="20"/>
  <c r="AN834" i="20"/>
  <c r="AN835" i="20"/>
  <c r="AN836" i="20"/>
  <c r="AN837" i="20"/>
  <c r="AN838" i="20"/>
  <c r="AN839" i="20"/>
  <c r="AN840" i="20"/>
  <c r="AN841" i="20"/>
  <c r="AN842" i="20"/>
  <c r="AN843" i="20"/>
  <c r="AN844" i="20"/>
  <c r="AN845" i="20"/>
  <c r="AN846" i="20"/>
  <c r="AN847" i="20"/>
  <c r="AN848" i="20"/>
  <c r="AN849" i="20"/>
  <c r="AN850" i="20"/>
  <c r="AN851" i="20"/>
  <c r="AN852" i="20"/>
  <c r="AN853" i="20"/>
  <c r="AN854" i="20"/>
  <c r="AN855" i="20"/>
  <c r="AN856" i="20"/>
  <c r="AN857" i="20"/>
  <c r="AN858" i="20"/>
  <c r="AN859" i="20"/>
  <c r="AN860" i="20"/>
  <c r="AN861" i="20"/>
  <c r="AN862" i="20"/>
  <c r="AN863" i="20"/>
  <c r="AN864" i="20"/>
  <c r="AN865" i="20"/>
  <c r="AN866" i="20"/>
  <c r="AN867" i="20"/>
  <c r="AN868" i="20"/>
  <c r="AN869" i="20"/>
  <c r="AN870" i="20"/>
  <c r="AN871" i="20"/>
  <c r="AN872" i="20"/>
  <c r="AN873" i="20"/>
  <c r="AN874" i="20"/>
  <c r="AN875" i="20"/>
  <c r="AN876" i="20"/>
  <c r="AN877" i="20"/>
  <c r="AN878" i="20"/>
  <c r="AN879" i="20"/>
  <c r="AN880" i="20"/>
  <c r="AN881" i="20"/>
  <c r="AN882" i="20"/>
  <c r="AN883" i="20"/>
  <c r="AN884" i="20"/>
  <c r="AN885" i="20"/>
  <c r="AN886" i="20"/>
  <c r="AN887" i="20"/>
  <c r="AN888" i="20"/>
  <c r="AN889" i="20"/>
  <c r="AN890" i="20"/>
  <c r="AN891" i="20"/>
  <c r="AN892" i="20"/>
  <c r="AN893" i="20"/>
  <c r="AN894" i="20"/>
  <c r="AN895" i="20"/>
  <c r="AN896" i="20"/>
  <c r="AN897" i="20"/>
  <c r="AN898" i="20"/>
  <c r="AN899" i="20"/>
  <c r="AN900" i="20"/>
  <c r="AN901" i="20"/>
  <c r="AN902" i="20"/>
  <c r="AN903" i="20"/>
  <c r="AN904" i="20"/>
  <c r="AN905" i="20"/>
  <c r="AN906" i="20"/>
  <c r="AN907" i="20"/>
  <c r="AN908" i="20"/>
  <c r="AN909" i="20"/>
  <c r="AN910" i="20"/>
  <c r="AN911" i="20"/>
  <c r="AN912" i="20"/>
  <c r="AN913" i="20"/>
  <c r="AN914" i="20"/>
  <c r="AN915" i="20"/>
  <c r="AN916" i="20"/>
  <c r="AN917" i="20"/>
  <c r="AN918" i="20"/>
  <c r="AN919" i="20"/>
  <c r="AN920" i="20"/>
  <c r="AN921" i="20"/>
  <c r="AN922" i="20"/>
  <c r="AN923" i="20"/>
  <c r="AN924" i="20"/>
  <c r="AN925" i="20"/>
  <c r="AN926" i="20"/>
  <c r="AN927" i="20"/>
  <c r="AN928" i="20"/>
  <c r="AN929" i="20"/>
  <c r="AN930" i="20"/>
  <c r="AN931" i="20"/>
  <c r="AN932" i="20"/>
  <c r="AN933" i="20"/>
  <c r="AN934" i="20"/>
  <c r="AN935" i="20"/>
  <c r="AN936" i="20"/>
  <c r="AN937" i="20"/>
  <c r="AN938" i="20"/>
  <c r="AN939" i="20"/>
  <c r="AN940" i="20"/>
  <c r="AN941" i="20"/>
  <c r="AN942" i="20"/>
  <c r="AN943" i="20"/>
  <c r="AN944" i="20"/>
  <c r="AN945" i="20"/>
  <c r="AN946" i="20"/>
  <c r="AN947" i="20"/>
  <c r="AN948" i="20"/>
  <c r="AN949" i="20"/>
  <c r="AN950" i="20"/>
  <c r="AN951" i="20"/>
  <c r="AN952" i="20"/>
  <c r="AN953" i="20"/>
  <c r="AN954" i="20"/>
  <c r="AN955" i="20"/>
  <c r="AN956" i="20"/>
  <c r="AN957" i="20"/>
  <c r="AN958" i="20"/>
  <c r="AN959" i="20"/>
  <c r="AN960" i="20"/>
  <c r="AN961" i="20"/>
  <c r="AN962" i="20"/>
  <c r="AN963" i="20"/>
  <c r="AN964" i="20"/>
  <c r="AN965" i="20"/>
  <c r="AN966" i="20"/>
  <c r="AN967" i="20"/>
  <c r="AN968" i="20"/>
  <c r="AN969" i="20"/>
  <c r="AN970" i="20"/>
  <c r="AN971" i="20"/>
  <c r="AN972" i="20"/>
  <c r="AN973" i="20"/>
  <c r="AN974" i="20"/>
  <c r="AN975" i="20"/>
  <c r="AN976" i="20"/>
  <c r="AN977" i="20"/>
  <c r="AN978" i="20"/>
  <c r="AN979" i="20"/>
  <c r="AN980" i="20"/>
  <c r="AN981" i="20"/>
  <c r="AN982" i="20"/>
  <c r="AN983" i="20"/>
  <c r="AN984" i="20"/>
  <c r="AN985" i="20"/>
  <c r="AN986" i="20"/>
  <c r="AN987" i="20"/>
  <c r="AN988" i="20"/>
  <c r="AN989" i="20"/>
  <c r="AN990" i="20"/>
  <c r="AN991" i="20"/>
  <c r="AN992" i="20"/>
  <c r="AN993" i="20"/>
  <c r="AN994" i="20"/>
  <c r="AN995" i="20"/>
  <c r="AN996" i="20"/>
  <c r="AN997" i="20"/>
  <c r="AN998" i="20"/>
  <c r="AN999" i="20"/>
  <c r="AN1000" i="20"/>
  <c r="AN1001" i="20"/>
  <c r="AN1002" i="20"/>
  <c r="AN1003" i="20"/>
  <c r="AN1004" i="20"/>
  <c r="AN1005" i="20"/>
  <c r="AN1006" i="20"/>
  <c r="AN1007" i="20"/>
  <c r="AN1008" i="20"/>
  <c r="AN1009" i="20"/>
  <c r="AN1010" i="20"/>
  <c r="AN1011" i="20"/>
  <c r="AN1012" i="20"/>
  <c r="AN1013" i="20"/>
  <c r="AN1014" i="20"/>
  <c r="AN11" i="20"/>
  <c r="AM12" i="20"/>
  <c r="AM13" i="20"/>
  <c r="AM14" i="20"/>
  <c r="AM15" i="20"/>
  <c r="AM16" i="20"/>
  <c r="AM17" i="20"/>
  <c r="AM18" i="20"/>
  <c r="AM19" i="20"/>
  <c r="AM20" i="20"/>
  <c r="AM21" i="20"/>
  <c r="AM22" i="20"/>
  <c r="AM23" i="20"/>
  <c r="AM24" i="20"/>
  <c r="AM25" i="20"/>
  <c r="AM26" i="20"/>
  <c r="AM27" i="20"/>
  <c r="AM28" i="20"/>
  <c r="AM29" i="20"/>
  <c r="AM30" i="20"/>
  <c r="AM31" i="20"/>
  <c r="AM32" i="20"/>
  <c r="AM33" i="20"/>
  <c r="AM34" i="20"/>
  <c r="AM35" i="20"/>
  <c r="AM36" i="20"/>
  <c r="AM37" i="20"/>
  <c r="AM38" i="20"/>
  <c r="AM39" i="20"/>
  <c r="AM40" i="20"/>
  <c r="AM41" i="20"/>
  <c r="AM42" i="20"/>
  <c r="AM43" i="20"/>
  <c r="AM44" i="20"/>
  <c r="AM45" i="20"/>
  <c r="AM46" i="20"/>
  <c r="AM47" i="20"/>
  <c r="AM48" i="20"/>
  <c r="AM49" i="20"/>
  <c r="AM50" i="20"/>
  <c r="AM51" i="20"/>
  <c r="AM52" i="20"/>
  <c r="AM53" i="20"/>
  <c r="AM54" i="20"/>
  <c r="AM55" i="20"/>
  <c r="AM56" i="20"/>
  <c r="AM57" i="20"/>
  <c r="AM58" i="20"/>
  <c r="AM59" i="20"/>
  <c r="AM60" i="20"/>
  <c r="AM61" i="20"/>
  <c r="AM62" i="20"/>
  <c r="AM63" i="20"/>
  <c r="AM64" i="20"/>
  <c r="AM65" i="20"/>
  <c r="AM66" i="20"/>
  <c r="AM67" i="20"/>
  <c r="AM68" i="20"/>
  <c r="AM69" i="20"/>
  <c r="AM70" i="20"/>
  <c r="AM71" i="20"/>
  <c r="AM72" i="20"/>
  <c r="AM73" i="20"/>
  <c r="AM74" i="20"/>
  <c r="AM75" i="20"/>
  <c r="AM76" i="20"/>
  <c r="AM77" i="20"/>
  <c r="AM78" i="20"/>
  <c r="AM79" i="20"/>
  <c r="AM80" i="20"/>
  <c r="AM81" i="20"/>
  <c r="AM82" i="20"/>
  <c r="AM83" i="20"/>
  <c r="AM84" i="20"/>
  <c r="AM85" i="20"/>
  <c r="AM86" i="20"/>
  <c r="AM87" i="20"/>
  <c r="AM88" i="20"/>
  <c r="AM89" i="20"/>
  <c r="AM90" i="20"/>
  <c r="AM91" i="20"/>
  <c r="AM92" i="20"/>
  <c r="AM93" i="20"/>
  <c r="AM94" i="20"/>
  <c r="AM95" i="20"/>
  <c r="AM96" i="20"/>
  <c r="AM97" i="20"/>
  <c r="AM98" i="20"/>
  <c r="AM99" i="20"/>
  <c r="AM100" i="20"/>
  <c r="AM101" i="20"/>
  <c r="AM102" i="20"/>
  <c r="AM103" i="20"/>
  <c r="AM104" i="20"/>
  <c r="AM105" i="20"/>
  <c r="AM106" i="20"/>
  <c r="AM107" i="20"/>
  <c r="AM108" i="20"/>
  <c r="AM109" i="20"/>
  <c r="AM110" i="20"/>
  <c r="AM111" i="20"/>
  <c r="AM112" i="20"/>
  <c r="AM113" i="20"/>
  <c r="AM114" i="20"/>
  <c r="AM115" i="20"/>
  <c r="AM116" i="20"/>
  <c r="AM117" i="20"/>
  <c r="AM118" i="20"/>
  <c r="AM119" i="20"/>
  <c r="AM120" i="20"/>
  <c r="AM121" i="20"/>
  <c r="AM122" i="20"/>
  <c r="AM123" i="20"/>
  <c r="AM124" i="20"/>
  <c r="AM125" i="20"/>
  <c r="AM126" i="20"/>
  <c r="AM127" i="20"/>
  <c r="AM128" i="20"/>
  <c r="AM129" i="20"/>
  <c r="AM130" i="20"/>
  <c r="AM131" i="20"/>
  <c r="AM132" i="20"/>
  <c r="AM133" i="20"/>
  <c r="AM134" i="20"/>
  <c r="AM135" i="20"/>
  <c r="AM136" i="20"/>
  <c r="AM137" i="20"/>
  <c r="AM138" i="20"/>
  <c r="AM139" i="20"/>
  <c r="AM140" i="20"/>
  <c r="AM141" i="20"/>
  <c r="AM142" i="20"/>
  <c r="AM143" i="20"/>
  <c r="AM144" i="20"/>
  <c r="AM145" i="20"/>
  <c r="AM146" i="20"/>
  <c r="AM147" i="20"/>
  <c r="AM148" i="20"/>
  <c r="AM149" i="20"/>
  <c r="AM150" i="20"/>
  <c r="AM151" i="20"/>
  <c r="AM152" i="20"/>
  <c r="AM153" i="20"/>
  <c r="AM154" i="20"/>
  <c r="AM155" i="20"/>
  <c r="AM156" i="20"/>
  <c r="AM157" i="20"/>
  <c r="AM158" i="20"/>
  <c r="AM159" i="20"/>
  <c r="AM160" i="20"/>
  <c r="AM161" i="20"/>
  <c r="AM162" i="20"/>
  <c r="AM163" i="20"/>
  <c r="AM164" i="20"/>
  <c r="AM165" i="20"/>
  <c r="AM166" i="20"/>
  <c r="AM167" i="20"/>
  <c r="AM168" i="20"/>
  <c r="AM169" i="20"/>
  <c r="AM170" i="20"/>
  <c r="AM171" i="20"/>
  <c r="AM172" i="20"/>
  <c r="AM173" i="20"/>
  <c r="AM174" i="20"/>
  <c r="AM175" i="20"/>
  <c r="AM176" i="20"/>
  <c r="AM177" i="20"/>
  <c r="AM178" i="20"/>
  <c r="AM179" i="20"/>
  <c r="AM180" i="20"/>
  <c r="AM181" i="20"/>
  <c r="AM182" i="20"/>
  <c r="AM183" i="20"/>
  <c r="AM184" i="20"/>
  <c r="AM185" i="20"/>
  <c r="AM186" i="20"/>
  <c r="AM187" i="20"/>
  <c r="AM188" i="20"/>
  <c r="AM189" i="20"/>
  <c r="AM190" i="20"/>
  <c r="AM191" i="20"/>
  <c r="AM192" i="20"/>
  <c r="AM193" i="20"/>
  <c r="AM194" i="20"/>
  <c r="AM195" i="20"/>
  <c r="AM196" i="20"/>
  <c r="AM197" i="20"/>
  <c r="AM198" i="20"/>
  <c r="AM199" i="20"/>
  <c r="AM200" i="20"/>
  <c r="AM201" i="20"/>
  <c r="AM202" i="20"/>
  <c r="AM203" i="20"/>
  <c r="AM204" i="20"/>
  <c r="AM205" i="20"/>
  <c r="AM206" i="20"/>
  <c r="AM207" i="20"/>
  <c r="AM208" i="20"/>
  <c r="AM209" i="20"/>
  <c r="AM210" i="20"/>
  <c r="AM211" i="20"/>
  <c r="AM212" i="20"/>
  <c r="AM213" i="20"/>
  <c r="AM214" i="20"/>
  <c r="AM215" i="20"/>
  <c r="AM216" i="20"/>
  <c r="AM217" i="20"/>
  <c r="AM218" i="20"/>
  <c r="AM219" i="20"/>
  <c r="AM220" i="20"/>
  <c r="AM221" i="20"/>
  <c r="AM222" i="20"/>
  <c r="AM223" i="20"/>
  <c r="AM224" i="20"/>
  <c r="AM225" i="20"/>
  <c r="AM226" i="20"/>
  <c r="AM227" i="20"/>
  <c r="AM228" i="20"/>
  <c r="AM229" i="20"/>
  <c r="AM230" i="20"/>
  <c r="AM231" i="20"/>
  <c r="AM232" i="20"/>
  <c r="AM233" i="20"/>
  <c r="AM234" i="20"/>
  <c r="AM235" i="20"/>
  <c r="AM236" i="20"/>
  <c r="AM237" i="20"/>
  <c r="AM238" i="20"/>
  <c r="AM239" i="20"/>
  <c r="AM240" i="20"/>
  <c r="AM241" i="20"/>
  <c r="AM242" i="20"/>
  <c r="AM243" i="20"/>
  <c r="AM244" i="20"/>
  <c r="AM245" i="20"/>
  <c r="AM246" i="20"/>
  <c r="AM247" i="20"/>
  <c r="AM248" i="20"/>
  <c r="AM249" i="20"/>
  <c r="AM250" i="20"/>
  <c r="AM251" i="20"/>
  <c r="AM252" i="20"/>
  <c r="AM253" i="20"/>
  <c r="AM254" i="20"/>
  <c r="AM255" i="20"/>
  <c r="AM256" i="20"/>
  <c r="AM257" i="20"/>
  <c r="AM258" i="20"/>
  <c r="AM259" i="20"/>
  <c r="AM260" i="20"/>
  <c r="AM261" i="20"/>
  <c r="AM262" i="20"/>
  <c r="AM263" i="20"/>
  <c r="AM264" i="20"/>
  <c r="AM265" i="20"/>
  <c r="AM266" i="20"/>
  <c r="AM267" i="20"/>
  <c r="AM268" i="20"/>
  <c r="AM269" i="20"/>
  <c r="AM270" i="20"/>
  <c r="AM271" i="20"/>
  <c r="AM272" i="20"/>
  <c r="AM273" i="20"/>
  <c r="AM274" i="20"/>
  <c r="AM275" i="20"/>
  <c r="AM276" i="20"/>
  <c r="AM277" i="20"/>
  <c r="AM278" i="20"/>
  <c r="AM279" i="20"/>
  <c r="AM280" i="20"/>
  <c r="AM281" i="20"/>
  <c r="AM282" i="20"/>
  <c r="AM283" i="20"/>
  <c r="AM284" i="20"/>
  <c r="AM285" i="20"/>
  <c r="AM286" i="20"/>
  <c r="AM287" i="20"/>
  <c r="AM288" i="20"/>
  <c r="AM289" i="20"/>
  <c r="AM290" i="20"/>
  <c r="AM291" i="20"/>
  <c r="AM292" i="20"/>
  <c r="AM293" i="20"/>
  <c r="AM294" i="20"/>
  <c r="AM295" i="20"/>
  <c r="AM296" i="20"/>
  <c r="AM297" i="20"/>
  <c r="AM298" i="20"/>
  <c r="AM299" i="20"/>
  <c r="AM300" i="20"/>
  <c r="AM301" i="20"/>
  <c r="AM302" i="20"/>
  <c r="AM303" i="20"/>
  <c r="AM304" i="20"/>
  <c r="AM305" i="20"/>
  <c r="AM306" i="20"/>
  <c r="AM307" i="20"/>
  <c r="AM308" i="20"/>
  <c r="AM309" i="20"/>
  <c r="AM310" i="20"/>
  <c r="AM311" i="20"/>
  <c r="AM312" i="20"/>
  <c r="AM313" i="20"/>
  <c r="AM314" i="20"/>
  <c r="AM315" i="20"/>
  <c r="AM316" i="20"/>
  <c r="AM317" i="20"/>
  <c r="AM318" i="20"/>
  <c r="AM319" i="20"/>
  <c r="AM320" i="20"/>
  <c r="AM321" i="20"/>
  <c r="AM322" i="20"/>
  <c r="AM323" i="20"/>
  <c r="AM324" i="20"/>
  <c r="AM325" i="20"/>
  <c r="AM326" i="20"/>
  <c r="AM327" i="20"/>
  <c r="AM328" i="20"/>
  <c r="AM329" i="20"/>
  <c r="AM330" i="20"/>
  <c r="AM331" i="20"/>
  <c r="AM332" i="20"/>
  <c r="AM333" i="20"/>
  <c r="AM334" i="20"/>
  <c r="AM335" i="20"/>
  <c r="AM336" i="20"/>
  <c r="AM337" i="20"/>
  <c r="AM338" i="20"/>
  <c r="AM339" i="20"/>
  <c r="AM340" i="20"/>
  <c r="AM341" i="20"/>
  <c r="AM342" i="20"/>
  <c r="AM343" i="20"/>
  <c r="AM344" i="20"/>
  <c r="AM345" i="20"/>
  <c r="AM346" i="20"/>
  <c r="AM347" i="20"/>
  <c r="AM348" i="20"/>
  <c r="AM349" i="20"/>
  <c r="AM350" i="20"/>
  <c r="AM351" i="20"/>
  <c r="AM352" i="20"/>
  <c r="AM353" i="20"/>
  <c r="AM354" i="20"/>
  <c r="AM355" i="20"/>
  <c r="AM356" i="20"/>
  <c r="AM357" i="20"/>
  <c r="AM358" i="20"/>
  <c r="AM359" i="20"/>
  <c r="AM360" i="20"/>
  <c r="AM361" i="20"/>
  <c r="AM362" i="20"/>
  <c r="AM363" i="20"/>
  <c r="AM364" i="20"/>
  <c r="AM365" i="20"/>
  <c r="AM366" i="20"/>
  <c r="AM367" i="20"/>
  <c r="AM368" i="20"/>
  <c r="AM369" i="20"/>
  <c r="AM370" i="20"/>
  <c r="AM371" i="20"/>
  <c r="AM372" i="20"/>
  <c r="AM373" i="20"/>
  <c r="AM374" i="20"/>
  <c r="AM375" i="20"/>
  <c r="AM376" i="20"/>
  <c r="AM377" i="20"/>
  <c r="AM378" i="20"/>
  <c r="AM379" i="20"/>
  <c r="AM380" i="20"/>
  <c r="AM381" i="20"/>
  <c r="AM382" i="20"/>
  <c r="AM383" i="20"/>
  <c r="AM384" i="20"/>
  <c r="AM385" i="20"/>
  <c r="AM386" i="20"/>
  <c r="AM387" i="20"/>
  <c r="AM388" i="20"/>
  <c r="AM389" i="20"/>
  <c r="AM390" i="20"/>
  <c r="AM391" i="20"/>
  <c r="AM392" i="20"/>
  <c r="AM393" i="20"/>
  <c r="AM394" i="20"/>
  <c r="AM395" i="20"/>
  <c r="AM396" i="20"/>
  <c r="AM397" i="20"/>
  <c r="AM398" i="20"/>
  <c r="AM399" i="20"/>
  <c r="AM400" i="20"/>
  <c r="AM401" i="20"/>
  <c r="AM402" i="20"/>
  <c r="AM403" i="20"/>
  <c r="AM404" i="20"/>
  <c r="AM405" i="20"/>
  <c r="AM406" i="20"/>
  <c r="AM407" i="20"/>
  <c r="AM408" i="20"/>
  <c r="AM409" i="20"/>
  <c r="AM410" i="20"/>
  <c r="AM411" i="20"/>
  <c r="AM412" i="20"/>
  <c r="AM413" i="20"/>
  <c r="AM414" i="20"/>
  <c r="AM415" i="20"/>
  <c r="AM416" i="20"/>
  <c r="AM417" i="20"/>
  <c r="AM418" i="20"/>
  <c r="AM419" i="20"/>
  <c r="AM420" i="20"/>
  <c r="AM421" i="20"/>
  <c r="AM422" i="20"/>
  <c r="AM423" i="20"/>
  <c r="AM424" i="20"/>
  <c r="AM425" i="20"/>
  <c r="AM426" i="20"/>
  <c r="AM427" i="20"/>
  <c r="AM428" i="20"/>
  <c r="AM429" i="20"/>
  <c r="AM430" i="20"/>
  <c r="AM431" i="20"/>
  <c r="AM432" i="20"/>
  <c r="AM433" i="20"/>
  <c r="AM434" i="20"/>
  <c r="AM435" i="20"/>
  <c r="AM436" i="20"/>
  <c r="AM437" i="20"/>
  <c r="AM438" i="20"/>
  <c r="AM439" i="20"/>
  <c r="AM440" i="20"/>
  <c r="AM441" i="20"/>
  <c r="AM442" i="20"/>
  <c r="AM443" i="20"/>
  <c r="AM444" i="20"/>
  <c r="AM445" i="20"/>
  <c r="AM446" i="20"/>
  <c r="AM447" i="20"/>
  <c r="AM448" i="20"/>
  <c r="AM449" i="20"/>
  <c r="AM450" i="20"/>
  <c r="AM451" i="20"/>
  <c r="AM452" i="20"/>
  <c r="AM453" i="20"/>
  <c r="AM454" i="20"/>
  <c r="AM455" i="20"/>
  <c r="AM456" i="20"/>
  <c r="AM457" i="20"/>
  <c r="AM458" i="20"/>
  <c r="AM459" i="20"/>
  <c r="AM460" i="20"/>
  <c r="AM461" i="20"/>
  <c r="AM462" i="20"/>
  <c r="AM463" i="20"/>
  <c r="AM464" i="20"/>
  <c r="AM465" i="20"/>
  <c r="AM466" i="20"/>
  <c r="AM467" i="20"/>
  <c r="AM468" i="20"/>
  <c r="AM469" i="20"/>
  <c r="AM470" i="20"/>
  <c r="AM471" i="20"/>
  <c r="AM472" i="20"/>
  <c r="AM473" i="20"/>
  <c r="AM474" i="20"/>
  <c r="AM475" i="20"/>
  <c r="AM476" i="20"/>
  <c r="AM477" i="20"/>
  <c r="AM478" i="20"/>
  <c r="AM479" i="20"/>
  <c r="AM480" i="20"/>
  <c r="AM481" i="20"/>
  <c r="AM482" i="20"/>
  <c r="AM483" i="20"/>
  <c r="AM484" i="20"/>
  <c r="AM485" i="20"/>
  <c r="AM486" i="20"/>
  <c r="AM487" i="20"/>
  <c r="AM488" i="20"/>
  <c r="AM489" i="20"/>
  <c r="AM490" i="20"/>
  <c r="AM491" i="20"/>
  <c r="AM492" i="20"/>
  <c r="AM493" i="20"/>
  <c r="AM494" i="20"/>
  <c r="AM495" i="20"/>
  <c r="AM496" i="20"/>
  <c r="AM497" i="20"/>
  <c r="AM498" i="20"/>
  <c r="AM499" i="20"/>
  <c r="AM500" i="20"/>
  <c r="AM501" i="20"/>
  <c r="AM502" i="20"/>
  <c r="AM503" i="20"/>
  <c r="AM504" i="20"/>
  <c r="AM505" i="20"/>
  <c r="AM506" i="20"/>
  <c r="AM507" i="20"/>
  <c r="AM508" i="20"/>
  <c r="AM509" i="20"/>
  <c r="AM510" i="20"/>
  <c r="AM511" i="20"/>
  <c r="AM512" i="20"/>
  <c r="AM513" i="20"/>
  <c r="AM514" i="20"/>
  <c r="AM515" i="20"/>
  <c r="AM516" i="20"/>
  <c r="AM517" i="20"/>
  <c r="AM518" i="20"/>
  <c r="AM519" i="20"/>
  <c r="AM520" i="20"/>
  <c r="AM521" i="20"/>
  <c r="AM522" i="20"/>
  <c r="AM523" i="20"/>
  <c r="AM524" i="20"/>
  <c r="AM525" i="20"/>
  <c r="AM526" i="20"/>
  <c r="AM527" i="20"/>
  <c r="AM528" i="20"/>
  <c r="AM529" i="20"/>
  <c r="AM530" i="20"/>
  <c r="AM531" i="20"/>
  <c r="AM532" i="20"/>
  <c r="AM533" i="20"/>
  <c r="AM534" i="20"/>
  <c r="AM535" i="20"/>
  <c r="AM536" i="20"/>
  <c r="AM537" i="20"/>
  <c r="AM538" i="20"/>
  <c r="AM539" i="20"/>
  <c r="AM540" i="20"/>
  <c r="AM541" i="20"/>
  <c r="AM542" i="20"/>
  <c r="AM543" i="20"/>
  <c r="AM544" i="20"/>
  <c r="AM545" i="20"/>
  <c r="AM546" i="20"/>
  <c r="AM547" i="20"/>
  <c r="AM548" i="20"/>
  <c r="AM549" i="20"/>
  <c r="AM550" i="20"/>
  <c r="AM551" i="20"/>
  <c r="AM552" i="20"/>
  <c r="AM553" i="20"/>
  <c r="AM554" i="20"/>
  <c r="AM555" i="20"/>
  <c r="AM556" i="20"/>
  <c r="AM557" i="20"/>
  <c r="AM558" i="20"/>
  <c r="AM559" i="20"/>
  <c r="AM560" i="20"/>
  <c r="AM561" i="20"/>
  <c r="AM562" i="20"/>
  <c r="AM563" i="20"/>
  <c r="AM564" i="20"/>
  <c r="AM565" i="20"/>
  <c r="AM566" i="20"/>
  <c r="AM567" i="20"/>
  <c r="AM568" i="20"/>
  <c r="AM569" i="20"/>
  <c r="AM570" i="20"/>
  <c r="AM571" i="20"/>
  <c r="AM572" i="20"/>
  <c r="AM573" i="20"/>
  <c r="AM574" i="20"/>
  <c r="AM575" i="20"/>
  <c r="AM576" i="20"/>
  <c r="AM577" i="20"/>
  <c r="AM578" i="20"/>
  <c r="AM579" i="20"/>
  <c r="AM580" i="20"/>
  <c r="AM581" i="20"/>
  <c r="AM582" i="20"/>
  <c r="AM583" i="20"/>
  <c r="AM584" i="20"/>
  <c r="AM585" i="20"/>
  <c r="AM586" i="20"/>
  <c r="AM587" i="20"/>
  <c r="AM588" i="20"/>
  <c r="AM589" i="20"/>
  <c r="AM590" i="20"/>
  <c r="AM591" i="20"/>
  <c r="AM592" i="20"/>
  <c r="AM593" i="20"/>
  <c r="AM594" i="20"/>
  <c r="AM595" i="20"/>
  <c r="AM596" i="20"/>
  <c r="AM597" i="20"/>
  <c r="AM598" i="20"/>
  <c r="AM599" i="20"/>
  <c r="AM600" i="20"/>
  <c r="AM601" i="20"/>
  <c r="AM602" i="20"/>
  <c r="AM603" i="20"/>
  <c r="AM604" i="20"/>
  <c r="AM605" i="20"/>
  <c r="AM606" i="20"/>
  <c r="AM607" i="20"/>
  <c r="AM608" i="20"/>
  <c r="AM609" i="20"/>
  <c r="AM610" i="20"/>
  <c r="AM611" i="20"/>
  <c r="AM612" i="20"/>
  <c r="AM613" i="20"/>
  <c r="AM614" i="20"/>
  <c r="AM615" i="20"/>
  <c r="AM616" i="20"/>
  <c r="AM617" i="20"/>
  <c r="AM618" i="20"/>
  <c r="AM619" i="20"/>
  <c r="AM620" i="20"/>
  <c r="AM621" i="20"/>
  <c r="AM622" i="20"/>
  <c r="AM623" i="20"/>
  <c r="AM624" i="20"/>
  <c r="AM625" i="20"/>
  <c r="AM626" i="20"/>
  <c r="AM627" i="20"/>
  <c r="AM628" i="20"/>
  <c r="AM629" i="20"/>
  <c r="AM630" i="20"/>
  <c r="AM631" i="20"/>
  <c r="AM632" i="20"/>
  <c r="AM633" i="20"/>
  <c r="AM634" i="20"/>
  <c r="AM635" i="20"/>
  <c r="AM636" i="20"/>
  <c r="AM637" i="20"/>
  <c r="AM638" i="20"/>
  <c r="AM639" i="20"/>
  <c r="AM640" i="20"/>
  <c r="AM641" i="20"/>
  <c r="AM642" i="20"/>
  <c r="AM643" i="20"/>
  <c r="AM644" i="20"/>
  <c r="AM645" i="20"/>
  <c r="AM646" i="20"/>
  <c r="AM647" i="20"/>
  <c r="AM648" i="20"/>
  <c r="AM649" i="20"/>
  <c r="AM650" i="20"/>
  <c r="AM651" i="20"/>
  <c r="AM652" i="20"/>
  <c r="AM653" i="20"/>
  <c r="AM654" i="20"/>
  <c r="AM655" i="20"/>
  <c r="AM656" i="20"/>
  <c r="AM657" i="20"/>
  <c r="AM658" i="20"/>
  <c r="AM659" i="20"/>
  <c r="AM660" i="20"/>
  <c r="AM661" i="20"/>
  <c r="AM662" i="20"/>
  <c r="AM663" i="20"/>
  <c r="AM664" i="20"/>
  <c r="AM665" i="20"/>
  <c r="AM666" i="20"/>
  <c r="AM667" i="20"/>
  <c r="AM668" i="20"/>
  <c r="AM669" i="20"/>
  <c r="AM670" i="20"/>
  <c r="AM671" i="20"/>
  <c r="AM672" i="20"/>
  <c r="AM673" i="20"/>
  <c r="AM674" i="20"/>
  <c r="AM675" i="20"/>
  <c r="AM676" i="20"/>
  <c r="AM677" i="20"/>
  <c r="AM678" i="20"/>
  <c r="AM679" i="20"/>
  <c r="AM680" i="20"/>
  <c r="AM681" i="20"/>
  <c r="AM682" i="20"/>
  <c r="AM683" i="20"/>
  <c r="AM684" i="20"/>
  <c r="AM685" i="20"/>
  <c r="AM686" i="20"/>
  <c r="AM687" i="20"/>
  <c r="AM688" i="20"/>
  <c r="AM689" i="20"/>
  <c r="AM690" i="20"/>
  <c r="AM691" i="20"/>
  <c r="AM692" i="20"/>
  <c r="AM693" i="20"/>
  <c r="AM694" i="20"/>
  <c r="AM695" i="20"/>
  <c r="AM696" i="20"/>
  <c r="AM697" i="20"/>
  <c r="AM698" i="20"/>
  <c r="AM699" i="20"/>
  <c r="AM700" i="20"/>
  <c r="AM701" i="20"/>
  <c r="AM702" i="20"/>
  <c r="AM703" i="20"/>
  <c r="AM704" i="20"/>
  <c r="AM705" i="20"/>
  <c r="AM706" i="20"/>
  <c r="AM707" i="20"/>
  <c r="AM708" i="20"/>
  <c r="AM709" i="20"/>
  <c r="AM710" i="20"/>
  <c r="AM711" i="20"/>
  <c r="AM712" i="20"/>
  <c r="AM713" i="20"/>
  <c r="AM714" i="20"/>
  <c r="AM715" i="20"/>
  <c r="AM716" i="20"/>
  <c r="AM717" i="20"/>
  <c r="AM718" i="20"/>
  <c r="AM719" i="20"/>
  <c r="AM720" i="20"/>
  <c r="AM721" i="20"/>
  <c r="AM722" i="20"/>
  <c r="AM723" i="20"/>
  <c r="AM724" i="20"/>
  <c r="AM725" i="20"/>
  <c r="AM726" i="20"/>
  <c r="AM727" i="20"/>
  <c r="AM728" i="20"/>
  <c r="AM729" i="20"/>
  <c r="AM730" i="20"/>
  <c r="AM731" i="20"/>
  <c r="AM732" i="20"/>
  <c r="AM733" i="20"/>
  <c r="AM734" i="20"/>
  <c r="AM735" i="20"/>
  <c r="AM736" i="20"/>
  <c r="AM737" i="20"/>
  <c r="AM738" i="20"/>
  <c r="AM739" i="20"/>
  <c r="AM740" i="20"/>
  <c r="AM741" i="20"/>
  <c r="AM742" i="20"/>
  <c r="AM743" i="20"/>
  <c r="AM744" i="20"/>
  <c r="AM745" i="20"/>
  <c r="AM746" i="20"/>
  <c r="AM747" i="20"/>
  <c r="AM748" i="20"/>
  <c r="AM749" i="20"/>
  <c r="AM750" i="20"/>
  <c r="AM751" i="20"/>
  <c r="AM752" i="20"/>
  <c r="AM753" i="20"/>
  <c r="AM754" i="20"/>
  <c r="AM755" i="20"/>
  <c r="AM756" i="20"/>
  <c r="AM757" i="20"/>
  <c r="AM758" i="20"/>
  <c r="AM759" i="20"/>
  <c r="AM760" i="20"/>
  <c r="AM761" i="20"/>
  <c r="AM762" i="20"/>
  <c r="AM763" i="20"/>
  <c r="AM764" i="20"/>
  <c r="AM765" i="20"/>
  <c r="AM766" i="20"/>
  <c r="AM767" i="20"/>
  <c r="AM768" i="20"/>
  <c r="AM769" i="20"/>
  <c r="AM770" i="20"/>
  <c r="AM771" i="20"/>
  <c r="AM772" i="20"/>
  <c r="AM773" i="20"/>
  <c r="AM774" i="20"/>
  <c r="AM775" i="20"/>
  <c r="AM776" i="20"/>
  <c r="AM777" i="20"/>
  <c r="AM778" i="20"/>
  <c r="AM779" i="20"/>
  <c r="AM780" i="20"/>
  <c r="AM781" i="20"/>
  <c r="AM782" i="20"/>
  <c r="AM783" i="20"/>
  <c r="AM784" i="20"/>
  <c r="AM785" i="20"/>
  <c r="AM786" i="20"/>
  <c r="AM787" i="20"/>
  <c r="AM788" i="20"/>
  <c r="AM789" i="20"/>
  <c r="AM790" i="20"/>
  <c r="AM791" i="20"/>
  <c r="AM792" i="20"/>
  <c r="AM793" i="20"/>
  <c r="AM794" i="20"/>
  <c r="AM795" i="20"/>
  <c r="AM796" i="20"/>
  <c r="AM797" i="20"/>
  <c r="AM798" i="20"/>
  <c r="AM799" i="20"/>
  <c r="AM800" i="20"/>
  <c r="AM801" i="20"/>
  <c r="AM802" i="20"/>
  <c r="AM803" i="20"/>
  <c r="AM804" i="20"/>
  <c r="AM805" i="20"/>
  <c r="AM806" i="20"/>
  <c r="AM807" i="20"/>
  <c r="AM808" i="20"/>
  <c r="AM809" i="20"/>
  <c r="AM810" i="20"/>
  <c r="AM811" i="20"/>
  <c r="AM812" i="20"/>
  <c r="AM813" i="20"/>
  <c r="AM814" i="20"/>
  <c r="AM815" i="20"/>
  <c r="AM816" i="20"/>
  <c r="AM817" i="20"/>
  <c r="AM818" i="20"/>
  <c r="AM819" i="20"/>
  <c r="AM820" i="20"/>
  <c r="AM821" i="20"/>
  <c r="AM822" i="20"/>
  <c r="AM823" i="20"/>
  <c r="AM824" i="20"/>
  <c r="AM825" i="20"/>
  <c r="AM826" i="20"/>
  <c r="AM827" i="20"/>
  <c r="AM828" i="20"/>
  <c r="AM829" i="20"/>
  <c r="AM830" i="20"/>
  <c r="AM831" i="20"/>
  <c r="AM832" i="20"/>
  <c r="AM833" i="20"/>
  <c r="AM834" i="20"/>
  <c r="AM835" i="20"/>
  <c r="AM836" i="20"/>
  <c r="AM837" i="20"/>
  <c r="AM838" i="20"/>
  <c r="AM839" i="20"/>
  <c r="AM840" i="20"/>
  <c r="AM841" i="20"/>
  <c r="AM842" i="20"/>
  <c r="AM843" i="20"/>
  <c r="AM844" i="20"/>
  <c r="AM845" i="20"/>
  <c r="AM846" i="20"/>
  <c r="AM847" i="20"/>
  <c r="AM848" i="20"/>
  <c r="AM849" i="20"/>
  <c r="AM850" i="20"/>
  <c r="AM851" i="20"/>
  <c r="AM852" i="20"/>
  <c r="AM853" i="20"/>
  <c r="AM854" i="20"/>
  <c r="AM855" i="20"/>
  <c r="AM856" i="20"/>
  <c r="AM857" i="20"/>
  <c r="AM858" i="20"/>
  <c r="AM859" i="20"/>
  <c r="AM860" i="20"/>
  <c r="AM861" i="20"/>
  <c r="AM862" i="20"/>
  <c r="AM863" i="20"/>
  <c r="AM864" i="20"/>
  <c r="AM865" i="20"/>
  <c r="AM866" i="20"/>
  <c r="AM867" i="20"/>
  <c r="AM868" i="20"/>
  <c r="AM869" i="20"/>
  <c r="AM870" i="20"/>
  <c r="AM871" i="20"/>
  <c r="AM872" i="20"/>
  <c r="AM873" i="20"/>
  <c r="AM874" i="20"/>
  <c r="AM875" i="20"/>
  <c r="AM876" i="20"/>
  <c r="AM877" i="20"/>
  <c r="AM878" i="20"/>
  <c r="AM879" i="20"/>
  <c r="AM880" i="20"/>
  <c r="AM881" i="20"/>
  <c r="AM882" i="20"/>
  <c r="AM883" i="20"/>
  <c r="AM884" i="20"/>
  <c r="AM885" i="20"/>
  <c r="AM886" i="20"/>
  <c r="AM887" i="20"/>
  <c r="AM888" i="20"/>
  <c r="AM889" i="20"/>
  <c r="AM890" i="20"/>
  <c r="AM891" i="20"/>
  <c r="AM892" i="20"/>
  <c r="AM893" i="20"/>
  <c r="AM894" i="20"/>
  <c r="AM895" i="20"/>
  <c r="AM896" i="20"/>
  <c r="AM897" i="20"/>
  <c r="AM898" i="20"/>
  <c r="AM899" i="20"/>
  <c r="AM900" i="20"/>
  <c r="AM901" i="20"/>
  <c r="AM902" i="20"/>
  <c r="AM903" i="20"/>
  <c r="AM904" i="20"/>
  <c r="AM905" i="20"/>
  <c r="AM906" i="20"/>
  <c r="AM907" i="20"/>
  <c r="AM908" i="20"/>
  <c r="AM909" i="20"/>
  <c r="AM910" i="20"/>
  <c r="AM911" i="20"/>
  <c r="AM912" i="20"/>
  <c r="AM913" i="20"/>
  <c r="AM914" i="20"/>
  <c r="AM915" i="20"/>
  <c r="AM916" i="20"/>
  <c r="AM917" i="20"/>
  <c r="AM918" i="20"/>
  <c r="AM919" i="20"/>
  <c r="AM920" i="20"/>
  <c r="AM921" i="20"/>
  <c r="AM922" i="20"/>
  <c r="AM923" i="20"/>
  <c r="AM924" i="20"/>
  <c r="AM925" i="20"/>
  <c r="AM926" i="20"/>
  <c r="AM927" i="20"/>
  <c r="AM928" i="20"/>
  <c r="AM929" i="20"/>
  <c r="AM930" i="20"/>
  <c r="AM931" i="20"/>
  <c r="AM932" i="20"/>
  <c r="AM933" i="20"/>
  <c r="AM934" i="20"/>
  <c r="AM935" i="20"/>
  <c r="AM936" i="20"/>
  <c r="AM937" i="20"/>
  <c r="AM938" i="20"/>
  <c r="AM939" i="20"/>
  <c r="AM940" i="20"/>
  <c r="AM941" i="20"/>
  <c r="AM942" i="20"/>
  <c r="AM943" i="20"/>
  <c r="AM944" i="20"/>
  <c r="AM945" i="20"/>
  <c r="AM946" i="20"/>
  <c r="AM947" i="20"/>
  <c r="AM948" i="20"/>
  <c r="AM949" i="20"/>
  <c r="AM950" i="20"/>
  <c r="AM951" i="20"/>
  <c r="AM952" i="20"/>
  <c r="AM953" i="20"/>
  <c r="AM954" i="20"/>
  <c r="AM955" i="20"/>
  <c r="AM956" i="20"/>
  <c r="AM957" i="20"/>
  <c r="AM958" i="20"/>
  <c r="AM959" i="20"/>
  <c r="AM960" i="20"/>
  <c r="AM961" i="20"/>
  <c r="AM962" i="20"/>
  <c r="AM963" i="20"/>
  <c r="AM964" i="20"/>
  <c r="AM965" i="20"/>
  <c r="AM966" i="20"/>
  <c r="AM967" i="20"/>
  <c r="AM968" i="20"/>
  <c r="AM969" i="20"/>
  <c r="AM970" i="20"/>
  <c r="AM971" i="20"/>
  <c r="AM972" i="20"/>
  <c r="AM973" i="20"/>
  <c r="AM974" i="20"/>
  <c r="AM975" i="20"/>
  <c r="AM976" i="20"/>
  <c r="AM977" i="20"/>
  <c r="AM978" i="20"/>
  <c r="AM979" i="20"/>
  <c r="AM980" i="20"/>
  <c r="AM981" i="20"/>
  <c r="AM982" i="20"/>
  <c r="AM983" i="20"/>
  <c r="AM984" i="20"/>
  <c r="AM985" i="20"/>
  <c r="AM986" i="20"/>
  <c r="AM987" i="20"/>
  <c r="AM988" i="20"/>
  <c r="AM989" i="20"/>
  <c r="AM990" i="20"/>
  <c r="AM991" i="20"/>
  <c r="AM992" i="20"/>
  <c r="AM993" i="20"/>
  <c r="AM994" i="20"/>
  <c r="AM995" i="20"/>
  <c r="AM996" i="20"/>
  <c r="AM997" i="20"/>
  <c r="AM998" i="20"/>
  <c r="AM999" i="20"/>
  <c r="AM1000" i="20"/>
  <c r="AM1001" i="20"/>
  <c r="AM1002" i="20"/>
  <c r="AM1003" i="20"/>
  <c r="AM1004" i="20"/>
  <c r="AM1005" i="20"/>
  <c r="AM1006" i="20"/>
  <c r="AM1007" i="20"/>
  <c r="AM1008" i="20"/>
  <c r="AM1009" i="20"/>
  <c r="AM1010" i="20"/>
  <c r="AM1011" i="20"/>
  <c r="AM1012" i="20"/>
  <c r="AM1013" i="20"/>
  <c r="AM1014" i="20"/>
  <c r="S3" i="20" l="1"/>
  <c r="I4" i="21" l="1"/>
  <c r="N2" i="20"/>
  <c r="N4" i="20"/>
  <c r="B27" i="17" l="1"/>
  <c r="AA65" i="17" l="1"/>
  <c r="S16" i="17"/>
  <c r="D34" i="17"/>
  <c r="J30" i="17"/>
  <c r="S33" i="17"/>
  <c r="T24" i="17" l="1"/>
  <c r="B28" i="17" s="1"/>
  <c r="U5" i="17" l="1"/>
  <c r="V5" i="17" s="1"/>
  <c r="G4" i="20" l="1"/>
  <c r="S5" i="17"/>
  <c r="S6" i="17" l="1"/>
  <c r="T14" i="20"/>
  <c r="T11" i="20"/>
  <c r="U16" i="17"/>
  <c r="V16" i="17" s="1"/>
  <c r="U15" i="17"/>
  <c r="V15" i="17" s="1"/>
  <c r="U14" i="17"/>
  <c r="V14" i="17" s="1"/>
  <c r="U13" i="17"/>
  <c r="V13" i="17" s="1"/>
  <c r="U12" i="17"/>
  <c r="V12" i="17" s="1"/>
  <c r="U11" i="17"/>
  <c r="V11" i="17" s="1"/>
  <c r="U10" i="17"/>
  <c r="V10" i="17" s="1"/>
  <c r="U9" i="17"/>
  <c r="V9" i="17" s="1"/>
  <c r="U8" i="17"/>
  <c r="V8" i="17" s="1"/>
  <c r="U7" i="17"/>
  <c r="V7" i="17" s="1"/>
  <c r="U6" i="17"/>
  <c r="V6" i="17" s="1"/>
  <c r="L5" i="17"/>
  <c r="V17" i="17" l="1"/>
  <c r="S32" i="17" s="1"/>
  <c r="S34" i="17" s="1"/>
  <c r="S7" i="17" a="1"/>
  <c r="S7" i="17" s="1"/>
  <c r="E6" i="17"/>
  <c r="G3" i="20" l="1"/>
  <c r="Y14" i="20" s="1"/>
  <c r="S8" i="17"/>
  <c r="B25" i="17"/>
  <c r="B23" i="17"/>
  <c r="R3" i="20" l="1"/>
  <c r="B15" i="17"/>
  <c r="AE36" i="17" l="1"/>
  <c r="AE37" i="17"/>
  <c r="AE38" i="17"/>
  <c r="AE39" i="17"/>
  <c r="AE40" i="17"/>
  <c r="AE41" i="17"/>
  <c r="AA64" i="17"/>
  <c r="M515" i="20"/>
  <c r="M516" i="20"/>
  <c r="M517" i="20"/>
  <c r="M518" i="20"/>
  <c r="M519" i="20"/>
  <c r="M520" i="20"/>
  <c r="M521" i="20"/>
  <c r="M522" i="20"/>
  <c r="M523" i="20"/>
  <c r="M524" i="20"/>
  <c r="M525" i="20"/>
  <c r="M526" i="20"/>
  <c r="M527" i="20"/>
  <c r="M528" i="20"/>
  <c r="M529" i="20"/>
  <c r="M530" i="20"/>
  <c r="M531" i="20"/>
  <c r="M532" i="20"/>
  <c r="M533" i="20"/>
  <c r="M534" i="20"/>
  <c r="M535" i="20"/>
  <c r="M536" i="20"/>
  <c r="M537" i="20"/>
  <c r="M538" i="20"/>
  <c r="M539" i="20"/>
  <c r="M540" i="20"/>
  <c r="M541" i="20"/>
  <c r="M542" i="20"/>
  <c r="M543" i="20"/>
  <c r="M544" i="20"/>
  <c r="M545" i="20"/>
  <c r="M546" i="20"/>
  <c r="M547" i="20"/>
  <c r="M548" i="20"/>
  <c r="M549" i="20"/>
  <c r="M550" i="20"/>
  <c r="M551" i="20"/>
  <c r="M552" i="20"/>
  <c r="M553" i="20"/>
  <c r="M554" i="20"/>
  <c r="M555" i="20"/>
  <c r="M556" i="20"/>
  <c r="M557" i="20"/>
  <c r="M558" i="20"/>
  <c r="M559" i="20"/>
  <c r="M560" i="20"/>
  <c r="M561" i="20"/>
  <c r="M562" i="20"/>
  <c r="M563" i="20"/>
  <c r="M564" i="20"/>
  <c r="M565" i="20"/>
  <c r="M566" i="20"/>
  <c r="M567" i="20"/>
  <c r="M568" i="20"/>
  <c r="M569" i="20"/>
  <c r="M570" i="20"/>
  <c r="M571" i="20"/>
  <c r="M572" i="20"/>
  <c r="M573" i="20"/>
  <c r="M574" i="20"/>
  <c r="M575" i="20"/>
  <c r="M576" i="20"/>
  <c r="M577" i="20"/>
  <c r="M578" i="20"/>
  <c r="M579" i="20"/>
  <c r="M580" i="20"/>
  <c r="M581" i="20"/>
  <c r="M582" i="20"/>
  <c r="M583" i="20"/>
  <c r="M584" i="20"/>
  <c r="M585" i="20"/>
  <c r="M586" i="20"/>
  <c r="M587" i="20"/>
  <c r="M588" i="20"/>
  <c r="M589" i="20"/>
  <c r="M590" i="20"/>
  <c r="M591" i="20"/>
  <c r="M592" i="20"/>
  <c r="M593" i="20"/>
  <c r="M594" i="20"/>
  <c r="M595" i="20"/>
  <c r="M596" i="20"/>
  <c r="M597" i="20"/>
  <c r="M598" i="20"/>
  <c r="M599" i="20"/>
  <c r="M600" i="20"/>
  <c r="M601" i="20"/>
  <c r="M602" i="20"/>
  <c r="M603" i="20"/>
  <c r="M604" i="20"/>
  <c r="M605" i="20"/>
  <c r="M606" i="20"/>
  <c r="M607" i="20"/>
  <c r="M608" i="20"/>
  <c r="M609" i="20"/>
  <c r="M610" i="20"/>
  <c r="M611" i="20"/>
  <c r="M612" i="20"/>
  <c r="M613" i="20"/>
  <c r="M614" i="20"/>
  <c r="M615" i="20"/>
  <c r="M616" i="20"/>
  <c r="M617" i="20"/>
  <c r="M618" i="20"/>
  <c r="M619" i="20"/>
  <c r="M620" i="20"/>
  <c r="M621" i="20"/>
  <c r="M622" i="20"/>
  <c r="M623" i="20"/>
  <c r="M624" i="20"/>
  <c r="M625" i="20"/>
  <c r="M626" i="20"/>
  <c r="M627" i="20"/>
  <c r="M628" i="20"/>
  <c r="M629" i="20"/>
  <c r="M630" i="20"/>
  <c r="M631" i="20"/>
  <c r="M632" i="20"/>
  <c r="M633" i="20"/>
  <c r="M634" i="20"/>
  <c r="M635" i="20"/>
  <c r="M636" i="20"/>
  <c r="M637" i="20"/>
  <c r="M638" i="20"/>
  <c r="M639" i="20"/>
  <c r="M640" i="20"/>
  <c r="M641" i="20"/>
  <c r="M642" i="20"/>
  <c r="M643" i="20"/>
  <c r="M644" i="20"/>
  <c r="M645" i="20"/>
  <c r="M646" i="20"/>
  <c r="M647" i="20"/>
  <c r="M648" i="20"/>
  <c r="M649" i="20"/>
  <c r="M650" i="20"/>
  <c r="M651" i="20"/>
  <c r="M652" i="20"/>
  <c r="M653" i="20"/>
  <c r="M654" i="20"/>
  <c r="M655" i="20"/>
  <c r="M656" i="20"/>
  <c r="M657" i="20"/>
  <c r="M658" i="20"/>
  <c r="M659" i="20"/>
  <c r="M660" i="20"/>
  <c r="M661" i="20"/>
  <c r="M662" i="20"/>
  <c r="M663" i="20"/>
  <c r="M664" i="20"/>
  <c r="M665" i="20"/>
  <c r="M666" i="20"/>
  <c r="M667" i="20"/>
  <c r="M668" i="20"/>
  <c r="M669" i="20"/>
  <c r="M670" i="20"/>
  <c r="M671" i="20"/>
  <c r="M672" i="20"/>
  <c r="M673" i="20"/>
  <c r="M674" i="20"/>
  <c r="M675" i="20"/>
  <c r="M676" i="20"/>
  <c r="M677" i="20"/>
  <c r="M678" i="20"/>
  <c r="M679" i="20"/>
  <c r="M680" i="20"/>
  <c r="M681" i="20"/>
  <c r="M682" i="20"/>
  <c r="M683" i="20"/>
  <c r="M684" i="20"/>
  <c r="M685" i="20"/>
  <c r="M686" i="20"/>
  <c r="M687" i="20"/>
  <c r="M688" i="20"/>
  <c r="M689" i="20"/>
  <c r="M690" i="20"/>
  <c r="M691" i="20"/>
  <c r="M692" i="20"/>
  <c r="M693" i="20"/>
  <c r="M694" i="20"/>
  <c r="M695" i="20"/>
  <c r="M696" i="20"/>
  <c r="M697" i="20"/>
  <c r="M698" i="20"/>
  <c r="M699" i="20"/>
  <c r="M700" i="20"/>
  <c r="M701" i="20"/>
  <c r="M702" i="20"/>
  <c r="M703" i="20"/>
  <c r="M704" i="20"/>
  <c r="M705" i="20"/>
  <c r="M706" i="20"/>
  <c r="M707" i="20"/>
  <c r="M708" i="20"/>
  <c r="M709" i="20"/>
  <c r="M710" i="20"/>
  <c r="M711" i="20"/>
  <c r="M712" i="20"/>
  <c r="M713" i="20"/>
  <c r="M714" i="20"/>
  <c r="M715" i="20"/>
  <c r="M716" i="20"/>
  <c r="M717" i="20"/>
  <c r="M718" i="20"/>
  <c r="M719" i="20"/>
  <c r="M720" i="20"/>
  <c r="M721" i="20"/>
  <c r="M722" i="20"/>
  <c r="M723" i="20"/>
  <c r="M724" i="20"/>
  <c r="M725" i="20"/>
  <c r="M726" i="20"/>
  <c r="M727" i="20"/>
  <c r="M728" i="20"/>
  <c r="M729" i="20"/>
  <c r="M730" i="20"/>
  <c r="M731" i="20"/>
  <c r="M732" i="20"/>
  <c r="M733" i="20"/>
  <c r="M734" i="20"/>
  <c r="M735" i="20"/>
  <c r="M736" i="20"/>
  <c r="M737" i="20"/>
  <c r="M738" i="20"/>
  <c r="M739" i="20"/>
  <c r="M740" i="20"/>
  <c r="M741" i="20"/>
  <c r="M742" i="20"/>
  <c r="M743" i="20"/>
  <c r="M744" i="20"/>
  <c r="M745" i="20"/>
  <c r="M746" i="20"/>
  <c r="M747" i="20"/>
  <c r="M748" i="20"/>
  <c r="M749" i="20"/>
  <c r="M750" i="20"/>
  <c r="M751" i="20"/>
  <c r="M752" i="20"/>
  <c r="M753" i="20"/>
  <c r="M754" i="20"/>
  <c r="M755" i="20"/>
  <c r="M756" i="20"/>
  <c r="M757" i="20"/>
  <c r="M758" i="20"/>
  <c r="M759" i="20"/>
  <c r="M760" i="20"/>
  <c r="M761" i="20"/>
  <c r="M762" i="20"/>
  <c r="M763" i="20"/>
  <c r="M764" i="20"/>
  <c r="M765" i="20"/>
  <c r="M766" i="20"/>
  <c r="M767" i="20"/>
  <c r="M768" i="20"/>
  <c r="M769" i="20"/>
  <c r="M770" i="20"/>
  <c r="M771" i="20"/>
  <c r="M772" i="20"/>
  <c r="M773" i="20"/>
  <c r="M774" i="20"/>
  <c r="M775" i="20"/>
  <c r="M776" i="20"/>
  <c r="M777" i="20"/>
  <c r="M778" i="20"/>
  <c r="M779" i="20"/>
  <c r="M780" i="20"/>
  <c r="M781" i="20"/>
  <c r="M782" i="20"/>
  <c r="M783" i="20"/>
  <c r="M784" i="20"/>
  <c r="M785" i="20"/>
  <c r="M786" i="20"/>
  <c r="M787" i="20"/>
  <c r="M788" i="20"/>
  <c r="M789" i="20"/>
  <c r="M790" i="20"/>
  <c r="M791" i="20"/>
  <c r="M792" i="20"/>
  <c r="M793" i="20"/>
  <c r="M794" i="20"/>
  <c r="M795" i="20"/>
  <c r="M796" i="20"/>
  <c r="M797" i="20"/>
  <c r="M798" i="20"/>
  <c r="M799" i="20"/>
  <c r="M800" i="20"/>
  <c r="M801" i="20"/>
  <c r="M802" i="20"/>
  <c r="M803" i="20"/>
  <c r="M804" i="20"/>
  <c r="M805" i="20"/>
  <c r="M806" i="20"/>
  <c r="M807" i="20"/>
  <c r="M808" i="20"/>
  <c r="M809" i="20"/>
  <c r="M810" i="20"/>
  <c r="M811" i="20"/>
  <c r="M812" i="20"/>
  <c r="M813" i="20"/>
  <c r="M814" i="20"/>
  <c r="M815" i="20"/>
  <c r="M816" i="20"/>
  <c r="M817" i="20"/>
  <c r="M818" i="20"/>
  <c r="M819" i="20"/>
  <c r="M820" i="20"/>
  <c r="M821" i="20"/>
  <c r="M822" i="20"/>
  <c r="M823" i="20"/>
  <c r="M824" i="20"/>
  <c r="M825" i="20"/>
  <c r="M826" i="20"/>
  <c r="M827" i="20"/>
  <c r="M828" i="20"/>
  <c r="M829" i="20"/>
  <c r="M830" i="20"/>
  <c r="M831" i="20"/>
  <c r="M832" i="20"/>
  <c r="M833" i="20"/>
  <c r="M834" i="20"/>
  <c r="M835" i="20"/>
  <c r="M836" i="20"/>
  <c r="M837" i="20"/>
  <c r="M838" i="20"/>
  <c r="M839" i="20"/>
  <c r="M840" i="20"/>
  <c r="M841" i="20"/>
  <c r="M842" i="20"/>
  <c r="M843" i="20"/>
  <c r="M844" i="20"/>
  <c r="M845" i="20"/>
  <c r="M846" i="20"/>
  <c r="M847" i="20"/>
  <c r="M848" i="20"/>
  <c r="M849" i="20"/>
  <c r="M850" i="20"/>
  <c r="M851" i="20"/>
  <c r="M852" i="20"/>
  <c r="M853" i="20"/>
  <c r="M854" i="20"/>
  <c r="M855" i="20"/>
  <c r="M856" i="20"/>
  <c r="M857" i="20"/>
  <c r="M858" i="20"/>
  <c r="M859" i="20"/>
  <c r="M860" i="20"/>
  <c r="M861" i="20"/>
  <c r="M862" i="20"/>
  <c r="M863" i="20"/>
  <c r="M864" i="20"/>
  <c r="M865" i="20"/>
  <c r="M866" i="20"/>
  <c r="M867" i="20"/>
  <c r="M868" i="20"/>
  <c r="M869" i="20"/>
  <c r="M870" i="20"/>
  <c r="M871" i="20"/>
  <c r="M872" i="20"/>
  <c r="M873" i="20"/>
  <c r="M874" i="20"/>
  <c r="M875" i="20"/>
  <c r="M876" i="20"/>
  <c r="M877" i="20"/>
  <c r="M878" i="20"/>
  <c r="M879" i="20"/>
  <c r="M880" i="20"/>
  <c r="M881" i="20"/>
  <c r="M882" i="20"/>
  <c r="M883" i="20"/>
  <c r="M884" i="20"/>
  <c r="M885" i="20"/>
  <c r="M886" i="20"/>
  <c r="M887" i="20"/>
  <c r="M888" i="20"/>
  <c r="M889" i="20"/>
  <c r="M890" i="20"/>
  <c r="M891" i="20"/>
  <c r="M892" i="20"/>
  <c r="M893" i="20"/>
  <c r="M894" i="20"/>
  <c r="M895" i="20"/>
  <c r="M896" i="20"/>
  <c r="M897" i="20"/>
  <c r="M898" i="20"/>
  <c r="M899" i="20"/>
  <c r="M900" i="20"/>
  <c r="M901" i="20"/>
  <c r="M902" i="20"/>
  <c r="M903" i="20"/>
  <c r="M904" i="20"/>
  <c r="M905" i="20"/>
  <c r="M906" i="20"/>
  <c r="M907" i="20"/>
  <c r="M908" i="20"/>
  <c r="M909" i="20"/>
  <c r="M910" i="20"/>
  <c r="M911" i="20"/>
  <c r="M912" i="20"/>
  <c r="M913" i="20"/>
  <c r="M914" i="20"/>
  <c r="M915" i="20"/>
  <c r="M916" i="20"/>
  <c r="M917" i="20"/>
  <c r="M918" i="20"/>
  <c r="M919" i="20"/>
  <c r="M920" i="20"/>
  <c r="M921" i="20"/>
  <c r="M922" i="20"/>
  <c r="M923" i="20"/>
  <c r="M924" i="20"/>
  <c r="M925" i="20"/>
  <c r="M926" i="20"/>
  <c r="M927" i="20"/>
  <c r="M928" i="20"/>
  <c r="M929" i="20"/>
  <c r="M930" i="20"/>
  <c r="M931" i="20"/>
  <c r="M932" i="20"/>
  <c r="M933" i="20"/>
  <c r="M934" i="20"/>
  <c r="M935" i="20"/>
  <c r="M936" i="20"/>
  <c r="M937" i="20"/>
  <c r="M938" i="20"/>
  <c r="M939" i="20"/>
  <c r="M940" i="20"/>
  <c r="M941" i="20"/>
  <c r="M942" i="20"/>
  <c r="M943" i="20"/>
  <c r="M944" i="20"/>
  <c r="M945" i="20"/>
  <c r="M946" i="20"/>
  <c r="M947" i="20"/>
  <c r="M948" i="20"/>
  <c r="M949" i="20"/>
  <c r="M950" i="20"/>
  <c r="M951" i="20"/>
  <c r="M952" i="20"/>
  <c r="M953" i="20"/>
  <c r="M954" i="20"/>
  <c r="M955" i="20"/>
  <c r="M956" i="20"/>
  <c r="M957" i="20"/>
  <c r="M958" i="20"/>
  <c r="M959" i="20"/>
  <c r="M960" i="20"/>
  <c r="M961" i="20"/>
  <c r="M962" i="20"/>
  <c r="M963" i="20"/>
  <c r="M964" i="20"/>
  <c r="M965" i="20"/>
  <c r="M966" i="20"/>
  <c r="M967" i="20"/>
  <c r="M968" i="20"/>
  <c r="M969" i="20"/>
  <c r="M970" i="20"/>
  <c r="M971" i="20"/>
  <c r="M972" i="20"/>
  <c r="M973" i="20"/>
  <c r="M974" i="20"/>
  <c r="M975" i="20"/>
  <c r="M976" i="20"/>
  <c r="M977" i="20"/>
  <c r="M978" i="20"/>
  <c r="M979" i="20"/>
  <c r="M980" i="20"/>
  <c r="M981" i="20"/>
  <c r="M982" i="20"/>
  <c r="M983" i="20"/>
  <c r="M984" i="20"/>
  <c r="M985" i="20"/>
  <c r="M986" i="20"/>
  <c r="M987" i="20"/>
  <c r="M988" i="20"/>
  <c r="M989" i="20"/>
  <c r="M990" i="20"/>
  <c r="M991" i="20"/>
  <c r="M992" i="20"/>
  <c r="M993" i="20"/>
  <c r="M994" i="20"/>
  <c r="M995" i="20"/>
  <c r="M996" i="20"/>
  <c r="M997" i="20"/>
  <c r="M998" i="20"/>
  <c r="M999" i="20"/>
  <c r="M1000" i="20"/>
  <c r="M1001" i="20"/>
  <c r="M1002" i="20"/>
  <c r="M1003" i="20"/>
  <c r="M1004" i="20"/>
  <c r="M1005" i="20"/>
  <c r="M1006" i="20"/>
  <c r="M1007" i="20"/>
  <c r="M1008" i="20"/>
  <c r="M1009" i="20"/>
  <c r="M1010" i="20"/>
  <c r="M1011" i="20"/>
  <c r="M1012" i="20"/>
  <c r="M1013" i="20"/>
  <c r="M514"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M299" i="20"/>
  <c r="M300" i="20"/>
  <c r="M301" i="20"/>
  <c r="M302" i="20"/>
  <c r="M303" i="20"/>
  <c r="M304" i="20"/>
  <c r="M305" i="20"/>
  <c r="M306" i="20"/>
  <c r="M307" i="20"/>
  <c r="M308" i="20"/>
  <c r="M309" i="20"/>
  <c r="M310" i="20"/>
  <c r="M311" i="20"/>
  <c r="M312" i="20"/>
  <c r="M313" i="20"/>
  <c r="M314" i="20"/>
  <c r="M315" i="20"/>
  <c r="M316" i="20"/>
  <c r="M317" i="20"/>
  <c r="M318" i="20"/>
  <c r="M319" i="20"/>
  <c r="M320" i="20"/>
  <c r="M321" i="20"/>
  <c r="M322" i="20"/>
  <c r="M323" i="20"/>
  <c r="M324" i="20"/>
  <c r="M325" i="20"/>
  <c r="M326" i="20"/>
  <c r="M327" i="20"/>
  <c r="M328" i="20"/>
  <c r="M329" i="20"/>
  <c r="M330" i="20"/>
  <c r="M331" i="20"/>
  <c r="M332" i="20"/>
  <c r="M333" i="20"/>
  <c r="M334" i="20"/>
  <c r="M335" i="20"/>
  <c r="M336" i="20"/>
  <c r="M337" i="20"/>
  <c r="M338" i="20"/>
  <c r="M339" i="20"/>
  <c r="M340" i="20"/>
  <c r="M341" i="20"/>
  <c r="M342" i="20"/>
  <c r="M343" i="20"/>
  <c r="M344" i="20"/>
  <c r="M345" i="20"/>
  <c r="M346" i="20"/>
  <c r="M347" i="20"/>
  <c r="M348" i="20"/>
  <c r="M349" i="20"/>
  <c r="M350" i="20"/>
  <c r="M351" i="20"/>
  <c r="M352" i="20"/>
  <c r="M353" i="20"/>
  <c r="M354" i="20"/>
  <c r="M355" i="20"/>
  <c r="M356" i="20"/>
  <c r="M357" i="20"/>
  <c r="M358" i="20"/>
  <c r="M359" i="20"/>
  <c r="M360" i="20"/>
  <c r="M361" i="20"/>
  <c r="M362" i="20"/>
  <c r="M363" i="20"/>
  <c r="M364" i="20"/>
  <c r="M365" i="20"/>
  <c r="M366" i="20"/>
  <c r="M367" i="20"/>
  <c r="M368" i="20"/>
  <c r="M369" i="20"/>
  <c r="M370" i="20"/>
  <c r="M371" i="20"/>
  <c r="M372" i="20"/>
  <c r="M373" i="20"/>
  <c r="M374" i="20"/>
  <c r="M375" i="20"/>
  <c r="M376" i="20"/>
  <c r="M377" i="20"/>
  <c r="M378" i="20"/>
  <c r="M379" i="20"/>
  <c r="M380" i="20"/>
  <c r="M381" i="20"/>
  <c r="M382" i="20"/>
  <c r="M383" i="20"/>
  <c r="M384" i="20"/>
  <c r="M385" i="20"/>
  <c r="M386" i="20"/>
  <c r="M387" i="20"/>
  <c r="M388" i="20"/>
  <c r="M389" i="20"/>
  <c r="M390" i="20"/>
  <c r="M391" i="20"/>
  <c r="M392" i="20"/>
  <c r="M393" i="20"/>
  <c r="M394" i="20"/>
  <c r="M395" i="20"/>
  <c r="M396" i="20"/>
  <c r="M397" i="20"/>
  <c r="M398" i="20"/>
  <c r="M399" i="20"/>
  <c r="M400" i="20"/>
  <c r="M401" i="20"/>
  <c r="M402" i="20"/>
  <c r="M403" i="20"/>
  <c r="M404" i="20"/>
  <c r="M405" i="20"/>
  <c r="M406" i="20"/>
  <c r="M407" i="20"/>
  <c r="M408" i="20"/>
  <c r="M409" i="20"/>
  <c r="M410" i="20"/>
  <c r="M411" i="20"/>
  <c r="M412" i="20"/>
  <c r="M413" i="20"/>
  <c r="M414" i="20"/>
  <c r="M415" i="20"/>
  <c r="M416" i="20"/>
  <c r="M417" i="20"/>
  <c r="M418" i="20"/>
  <c r="M419" i="20"/>
  <c r="M420" i="20"/>
  <c r="M421" i="20"/>
  <c r="M422" i="20"/>
  <c r="M423" i="20"/>
  <c r="M424" i="20"/>
  <c r="M425" i="20"/>
  <c r="M426" i="20"/>
  <c r="M427" i="20"/>
  <c r="M428" i="20"/>
  <c r="M429" i="20"/>
  <c r="M430" i="20"/>
  <c r="M431" i="20"/>
  <c r="M432" i="20"/>
  <c r="M433" i="20"/>
  <c r="M434" i="20"/>
  <c r="M435" i="20"/>
  <c r="M436" i="20"/>
  <c r="M437" i="20"/>
  <c r="M438" i="20"/>
  <c r="M439" i="20"/>
  <c r="M440" i="20"/>
  <c r="M441" i="20"/>
  <c r="M442" i="20"/>
  <c r="M443" i="20"/>
  <c r="M444" i="20"/>
  <c r="M445" i="20"/>
  <c r="M446" i="20"/>
  <c r="M447" i="20"/>
  <c r="M448" i="20"/>
  <c r="M449" i="20"/>
  <c r="M450" i="20"/>
  <c r="M451" i="20"/>
  <c r="M452" i="20"/>
  <c r="M453" i="20"/>
  <c r="M454" i="20"/>
  <c r="M455" i="20"/>
  <c r="M456" i="20"/>
  <c r="M457" i="20"/>
  <c r="M458" i="20"/>
  <c r="M459" i="20"/>
  <c r="M460" i="20"/>
  <c r="M461" i="20"/>
  <c r="M462" i="20"/>
  <c r="M463" i="20"/>
  <c r="M464" i="20"/>
  <c r="M465" i="20"/>
  <c r="M466" i="20"/>
  <c r="M467" i="20"/>
  <c r="M468" i="20"/>
  <c r="M469" i="20"/>
  <c r="M470" i="20"/>
  <c r="M471" i="20"/>
  <c r="M472" i="20"/>
  <c r="M473" i="20"/>
  <c r="M474" i="20"/>
  <c r="M475" i="20"/>
  <c r="M476" i="20"/>
  <c r="M477" i="20"/>
  <c r="M478" i="20"/>
  <c r="M479" i="20"/>
  <c r="M480" i="20"/>
  <c r="M481" i="20"/>
  <c r="M482" i="20"/>
  <c r="M483" i="20"/>
  <c r="M484" i="20"/>
  <c r="M485" i="20"/>
  <c r="M486" i="20"/>
  <c r="M487" i="20"/>
  <c r="M488" i="20"/>
  <c r="M489" i="20"/>
  <c r="M490" i="20"/>
  <c r="M491" i="20"/>
  <c r="M492" i="20"/>
  <c r="M493" i="20"/>
  <c r="M494" i="20"/>
  <c r="M495" i="20"/>
  <c r="M496" i="20"/>
  <c r="M497" i="20"/>
  <c r="M498" i="20"/>
  <c r="M499" i="20"/>
  <c r="M500" i="20"/>
  <c r="M501" i="20"/>
  <c r="M502" i="20"/>
  <c r="M503" i="20"/>
  <c r="M504" i="20"/>
  <c r="M505" i="20"/>
  <c r="M506" i="20"/>
  <c r="M507" i="20"/>
  <c r="M508" i="20"/>
  <c r="M509" i="20"/>
  <c r="M510" i="20"/>
  <c r="M511" i="20"/>
  <c r="M512" i="20"/>
  <c r="M213" i="20"/>
  <c r="M12" i="20"/>
  <c r="M13" i="20"/>
  <c r="M14" i="20"/>
  <c r="M15" i="20"/>
  <c r="M16" i="20"/>
  <c r="M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17" i="20"/>
  <c r="M118" i="20"/>
  <c r="M119" i="20"/>
  <c r="M120" i="20"/>
  <c r="M121" i="20"/>
  <c r="M122" i="20"/>
  <c r="M123" i="20"/>
  <c r="M124" i="20"/>
  <c r="M125" i="20"/>
  <c r="M126" i="20"/>
  <c r="M127" i="20"/>
  <c r="M128" i="20"/>
  <c r="M129" i="20"/>
  <c r="M130" i="20"/>
  <c r="M131" i="20"/>
  <c r="M132" i="20"/>
  <c r="M133" i="20"/>
  <c r="M134" i="20"/>
  <c r="M135" i="20"/>
  <c r="M136" i="20"/>
  <c r="M137" i="20"/>
  <c r="M138" i="20"/>
  <c r="M139" i="20"/>
  <c r="M140" i="20"/>
  <c r="M141" i="20"/>
  <c r="M142" i="20"/>
  <c r="M143" i="20"/>
  <c r="M144" i="20"/>
  <c r="M145" i="20"/>
  <c r="M146" i="20"/>
  <c r="M147" i="20"/>
  <c r="M148" i="20"/>
  <c r="M149" i="20"/>
  <c r="M150" i="20"/>
  <c r="M151" i="20"/>
  <c r="M152" i="20"/>
  <c r="M153" i="20"/>
  <c r="M154" i="20"/>
  <c r="M155" i="20"/>
  <c r="M156" i="20"/>
  <c r="M157" i="20"/>
  <c r="M158" i="20"/>
  <c r="M159" i="20"/>
  <c r="M160" i="20"/>
  <c r="M161" i="20"/>
  <c r="M162" i="20"/>
  <c r="M163" i="20"/>
  <c r="M164" i="20"/>
  <c r="M165" i="20"/>
  <c r="M166" i="20"/>
  <c r="M167" i="20"/>
  <c r="M168" i="20"/>
  <c r="M169" i="20"/>
  <c r="M170" i="20"/>
  <c r="M171" i="20"/>
  <c r="M172" i="20"/>
  <c r="M173" i="20"/>
  <c r="M174" i="20"/>
  <c r="M175" i="20"/>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11" i="20"/>
  <c r="AA58" i="17" l="1"/>
  <c r="AA59" i="17"/>
  <c r="AA60" i="17"/>
  <c r="AA61" i="17"/>
  <c r="AA62" i="17"/>
  <c r="AA63" i="17"/>
  <c r="AA57" i="17"/>
  <c r="B17" i="17"/>
  <c r="B16" i="17"/>
  <c r="L8" i="17"/>
  <c r="E8" i="17"/>
  <c r="S18" i="17"/>
  <c r="B24" i="17" s="1"/>
  <c r="D13" i="22" l="1"/>
  <c r="H14" i="22"/>
  <c r="H12" i="22"/>
  <c r="H11" i="22"/>
  <c r="H6" i="22" l="1"/>
  <c r="H4" i="22"/>
  <c r="H3" i="22"/>
  <c r="B19" i="17"/>
  <c r="T12" i="20"/>
  <c r="T13" i="20"/>
  <c r="T15" i="20"/>
  <c r="T16" i="20"/>
  <c r="T17" i="20"/>
  <c r="T18" i="20"/>
  <c r="T19" i="20"/>
  <c r="T20" i="20"/>
  <c r="T21" i="20"/>
  <c r="T22" i="20"/>
  <c r="T23" i="20"/>
  <c r="T24" i="20"/>
  <c r="T25" i="20"/>
  <c r="T26" i="20"/>
  <c r="T27" i="20"/>
  <c r="T28" i="20"/>
  <c r="T29" i="20"/>
  <c r="T30" i="20"/>
  <c r="T31" i="20"/>
  <c r="T32" i="20"/>
  <c r="T33" i="20"/>
  <c r="T34" i="20"/>
  <c r="T35" i="20"/>
  <c r="T36" i="20"/>
  <c r="T37" i="20"/>
  <c r="T38" i="20"/>
  <c r="T39" i="20"/>
  <c r="T40" i="20"/>
  <c r="T41" i="20"/>
  <c r="T42" i="20"/>
  <c r="T43" i="20"/>
  <c r="T44" i="20"/>
  <c r="T45" i="20"/>
  <c r="T46" i="20"/>
  <c r="T47" i="20"/>
  <c r="T48" i="20"/>
  <c r="T49" i="20"/>
  <c r="T50" i="20"/>
  <c r="T51" i="20"/>
  <c r="T52" i="20"/>
  <c r="T53" i="20"/>
  <c r="T54" i="20"/>
  <c r="T55" i="20"/>
  <c r="T56" i="20"/>
  <c r="T57" i="20"/>
  <c r="T58" i="20"/>
  <c r="T59" i="20"/>
  <c r="T60" i="20"/>
  <c r="T61" i="20"/>
  <c r="T62" i="20"/>
  <c r="T63" i="20"/>
  <c r="T64" i="20"/>
  <c r="T65" i="20"/>
  <c r="T66" i="20"/>
  <c r="T67" i="20"/>
  <c r="T68" i="20"/>
  <c r="T69" i="20"/>
  <c r="T70" i="20"/>
  <c r="T71" i="20"/>
  <c r="T72" i="20"/>
  <c r="T73" i="20"/>
  <c r="T74" i="20"/>
  <c r="T75" i="20"/>
  <c r="T76" i="20"/>
  <c r="T77" i="20"/>
  <c r="T78" i="20"/>
  <c r="T79" i="20"/>
  <c r="T80" i="20"/>
  <c r="T81" i="20"/>
  <c r="T82" i="20"/>
  <c r="T83" i="20"/>
  <c r="T84" i="20"/>
  <c r="T85" i="20"/>
  <c r="T86" i="20"/>
  <c r="T87" i="20"/>
  <c r="T88" i="20"/>
  <c r="T89" i="20"/>
  <c r="T90" i="20"/>
  <c r="T91" i="20"/>
  <c r="T92" i="20"/>
  <c r="T93" i="20"/>
  <c r="T94" i="20"/>
  <c r="T95" i="20"/>
  <c r="T96" i="20"/>
  <c r="T97" i="20"/>
  <c r="T98" i="20"/>
  <c r="T99" i="20"/>
  <c r="T100" i="20"/>
  <c r="T101" i="20"/>
  <c r="T102" i="20"/>
  <c r="T103" i="20"/>
  <c r="T104" i="20"/>
  <c r="T105" i="20"/>
  <c r="T106" i="20"/>
  <c r="T107" i="20"/>
  <c r="T108" i="20"/>
  <c r="T109" i="20"/>
  <c r="T110" i="20"/>
  <c r="T111" i="20"/>
  <c r="T112" i="20"/>
  <c r="T113" i="20"/>
  <c r="T114" i="20"/>
  <c r="T115" i="20"/>
  <c r="T116" i="20"/>
  <c r="T117" i="20"/>
  <c r="T118" i="20"/>
  <c r="T119" i="20"/>
  <c r="T120" i="20"/>
  <c r="T121" i="20"/>
  <c r="T122" i="20"/>
  <c r="T123" i="20"/>
  <c r="T124" i="20"/>
  <c r="T125" i="20"/>
  <c r="T126" i="20"/>
  <c r="T127" i="20"/>
  <c r="T128" i="20"/>
  <c r="T129" i="20"/>
  <c r="T130" i="20"/>
  <c r="T131" i="20"/>
  <c r="T132" i="20"/>
  <c r="T133" i="20"/>
  <c r="T134" i="20"/>
  <c r="T135" i="20"/>
  <c r="T136" i="20"/>
  <c r="T137" i="20"/>
  <c r="T138" i="20"/>
  <c r="T139" i="20"/>
  <c r="T140" i="20"/>
  <c r="T141" i="20"/>
  <c r="T142" i="20"/>
  <c r="T143" i="20"/>
  <c r="T144" i="20"/>
  <c r="T145" i="20"/>
  <c r="T146" i="20"/>
  <c r="T147" i="20"/>
  <c r="T148" i="20"/>
  <c r="T149" i="20"/>
  <c r="T150" i="20"/>
  <c r="T151" i="20"/>
  <c r="T152" i="20"/>
  <c r="T153" i="20"/>
  <c r="T154" i="20"/>
  <c r="T155" i="20"/>
  <c r="T156" i="20"/>
  <c r="T157" i="20"/>
  <c r="T158" i="20"/>
  <c r="T159" i="20"/>
  <c r="T160" i="20"/>
  <c r="T161" i="20"/>
  <c r="T162" i="20"/>
  <c r="T163" i="20"/>
  <c r="T164" i="20"/>
  <c r="T165" i="20"/>
  <c r="T166" i="20"/>
  <c r="T167" i="20"/>
  <c r="T168" i="20"/>
  <c r="T169" i="20"/>
  <c r="T170" i="20"/>
  <c r="T171" i="20"/>
  <c r="T172" i="20"/>
  <c r="T173" i="20"/>
  <c r="T174" i="20"/>
  <c r="T175" i="20"/>
  <c r="T176" i="20"/>
  <c r="T177" i="20"/>
  <c r="T178" i="20"/>
  <c r="T179" i="20"/>
  <c r="T180" i="20"/>
  <c r="T181" i="20"/>
  <c r="T182" i="20"/>
  <c r="T183" i="20"/>
  <c r="T184" i="20"/>
  <c r="T185" i="20"/>
  <c r="T186" i="20"/>
  <c r="T187" i="20"/>
  <c r="T188" i="20"/>
  <c r="T189" i="20"/>
  <c r="T190" i="20"/>
  <c r="T191" i="20"/>
  <c r="T192" i="20"/>
  <c r="T193" i="20"/>
  <c r="T194" i="20"/>
  <c r="T195" i="20"/>
  <c r="T196" i="20"/>
  <c r="T197" i="20"/>
  <c r="T198" i="20"/>
  <c r="T199" i="20"/>
  <c r="T200" i="20"/>
  <c r="T201" i="20"/>
  <c r="T202" i="20"/>
  <c r="T203" i="20"/>
  <c r="T204" i="20"/>
  <c r="T205" i="20"/>
  <c r="T206" i="20"/>
  <c r="T207" i="20"/>
  <c r="T208" i="20"/>
  <c r="T209" i="20"/>
  <c r="T210" i="20"/>
  <c r="T211" i="20"/>
  <c r="T212" i="20"/>
  <c r="T213" i="20"/>
  <c r="T214" i="20"/>
  <c r="T215" i="20"/>
  <c r="T216" i="20"/>
  <c r="T217" i="20"/>
  <c r="T218" i="20"/>
  <c r="T219" i="20"/>
  <c r="T220" i="20"/>
  <c r="T221" i="20"/>
  <c r="T222" i="20"/>
  <c r="T223" i="20"/>
  <c r="T224" i="20"/>
  <c r="T225" i="20"/>
  <c r="T226" i="20"/>
  <c r="T227" i="20"/>
  <c r="T228" i="20"/>
  <c r="T229" i="20"/>
  <c r="T230" i="20"/>
  <c r="T231" i="20"/>
  <c r="T232" i="20"/>
  <c r="T233" i="20"/>
  <c r="T234" i="20"/>
  <c r="T235" i="20"/>
  <c r="T236" i="20"/>
  <c r="T237" i="20"/>
  <c r="T238" i="20"/>
  <c r="T239" i="20"/>
  <c r="T240" i="20"/>
  <c r="T241" i="20"/>
  <c r="T242" i="20"/>
  <c r="T243" i="20"/>
  <c r="T244" i="20"/>
  <c r="T245" i="20"/>
  <c r="T246" i="20"/>
  <c r="T247" i="20"/>
  <c r="T248" i="20"/>
  <c r="T249" i="20"/>
  <c r="T250" i="20"/>
  <c r="T251" i="20"/>
  <c r="T252" i="20"/>
  <c r="T253" i="20"/>
  <c r="T254" i="20"/>
  <c r="T255" i="20"/>
  <c r="T256" i="20"/>
  <c r="T257" i="20"/>
  <c r="T258" i="20"/>
  <c r="T259" i="20"/>
  <c r="T260" i="20"/>
  <c r="T261" i="20"/>
  <c r="T262" i="20"/>
  <c r="T263" i="20"/>
  <c r="T264" i="20"/>
  <c r="T265" i="20"/>
  <c r="T266" i="20"/>
  <c r="T267" i="20"/>
  <c r="T268" i="20"/>
  <c r="T269" i="20"/>
  <c r="T270" i="20"/>
  <c r="T271" i="20"/>
  <c r="T272" i="20"/>
  <c r="T273" i="20"/>
  <c r="T274" i="20"/>
  <c r="T275" i="20"/>
  <c r="T276" i="20"/>
  <c r="T277" i="20"/>
  <c r="T278" i="20"/>
  <c r="T279" i="20"/>
  <c r="T280" i="20"/>
  <c r="T281" i="20"/>
  <c r="T282" i="20"/>
  <c r="T283" i="20"/>
  <c r="T284" i="20"/>
  <c r="T285" i="20"/>
  <c r="T286" i="20"/>
  <c r="T287" i="20"/>
  <c r="T288" i="20"/>
  <c r="T289" i="20"/>
  <c r="T290" i="20"/>
  <c r="T291" i="20"/>
  <c r="T292" i="20"/>
  <c r="T293" i="20"/>
  <c r="T294" i="20"/>
  <c r="T295" i="20"/>
  <c r="T296" i="20"/>
  <c r="T297" i="20"/>
  <c r="T298" i="20"/>
  <c r="T299" i="20"/>
  <c r="T300" i="20"/>
  <c r="T301" i="20"/>
  <c r="T302" i="20"/>
  <c r="T303" i="20"/>
  <c r="T304" i="20"/>
  <c r="T305" i="20"/>
  <c r="T306" i="20"/>
  <c r="T307" i="20"/>
  <c r="T308" i="20"/>
  <c r="T309" i="20"/>
  <c r="T310" i="20"/>
  <c r="T311" i="20"/>
  <c r="T312" i="20"/>
  <c r="T313" i="20"/>
  <c r="T314" i="20"/>
  <c r="T315" i="20"/>
  <c r="T316" i="20"/>
  <c r="T317" i="20"/>
  <c r="T318" i="20"/>
  <c r="T319" i="20"/>
  <c r="T320" i="20"/>
  <c r="T321" i="20"/>
  <c r="T322" i="20"/>
  <c r="T323" i="20"/>
  <c r="T324" i="20"/>
  <c r="T325" i="20"/>
  <c r="T326" i="20"/>
  <c r="T327" i="20"/>
  <c r="T328" i="20"/>
  <c r="T329" i="20"/>
  <c r="T330" i="20"/>
  <c r="T331" i="20"/>
  <c r="T332" i="20"/>
  <c r="T333" i="20"/>
  <c r="T334" i="20"/>
  <c r="T335" i="20"/>
  <c r="T336" i="20"/>
  <c r="T337" i="20"/>
  <c r="T338" i="20"/>
  <c r="T339" i="20"/>
  <c r="T340" i="20"/>
  <c r="T341" i="20"/>
  <c r="T342" i="20"/>
  <c r="T343" i="20"/>
  <c r="T344" i="20"/>
  <c r="T345" i="20"/>
  <c r="T346" i="20"/>
  <c r="T347" i="20"/>
  <c r="T348" i="20"/>
  <c r="T349" i="20"/>
  <c r="T350" i="20"/>
  <c r="T351" i="20"/>
  <c r="T352" i="20"/>
  <c r="T353" i="20"/>
  <c r="T354" i="20"/>
  <c r="T355" i="20"/>
  <c r="T356" i="20"/>
  <c r="T357" i="20"/>
  <c r="T358" i="20"/>
  <c r="T359" i="20"/>
  <c r="T360" i="20"/>
  <c r="T361" i="20"/>
  <c r="T362" i="20"/>
  <c r="T363" i="20"/>
  <c r="T364" i="20"/>
  <c r="T365" i="20"/>
  <c r="T366" i="20"/>
  <c r="T367" i="20"/>
  <c r="T368" i="20"/>
  <c r="T369" i="20"/>
  <c r="T370" i="20"/>
  <c r="T371" i="20"/>
  <c r="T372" i="20"/>
  <c r="T373" i="20"/>
  <c r="T374" i="20"/>
  <c r="T375" i="20"/>
  <c r="T376" i="20"/>
  <c r="T377" i="20"/>
  <c r="T378" i="20"/>
  <c r="T379" i="20"/>
  <c r="T380" i="20"/>
  <c r="T381" i="20"/>
  <c r="T382" i="20"/>
  <c r="T383" i="20"/>
  <c r="T384" i="20"/>
  <c r="T385" i="20"/>
  <c r="T386" i="20"/>
  <c r="T387" i="20"/>
  <c r="T388" i="20"/>
  <c r="T389" i="20"/>
  <c r="T390" i="20"/>
  <c r="T391" i="20"/>
  <c r="T392" i="20"/>
  <c r="T393" i="20"/>
  <c r="T394" i="20"/>
  <c r="T395" i="20"/>
  <c r="T396" i="20"/>
  <c r="T397" i="20"/>
  <c r="T398" i="20"/>
  <c r="T399" i="20"/>
  <c r="T400" i="20"/>
  <c r="T401" i="20"/>
  <c r="T402" i="20"/>
  <c r="T403" i="20"/>
  <c r="T404" i="20"/>
  <c r="T405" i="20"/>
  <c r="T406" i="20"/>
  <c r="T407" i="20"/>
  <c r="T408" i="20"/>
  <c r="T409" i="20"/>
  <c r="T410" i="20"/>
  <c r="T411" i="20"/>
  <c r="T412" i="20"/>
  <c r="T413" i="20"/>
  <c r="T414" i="20"/>
  <c r="T415" i="20"/>
  <c r="T416" i="20"/>
  <c r="T417" i="20"/>
  <c r="T418" i="20"/>
  <c r="T419" i="20"/>
  <c r="T420" i="20"/>
  <c r="T421" i="20"/>
  <c r="T422" i="20"/>
  <c r="T423" i="20"/>
  <c r="T424" i="20"/>
  <c r="T425" i="20"/>
  <c r="T426" i="20"/>
  <c r="T427" i="20"/>
  <c r="T428" i="20"/>
  <c r="T429" i="20"/>
  <c r="T430" i="20"/>
  <c r="T431" i="20"/>
  <c r="T432" i="20"/>
  <c r="T433" i="20"/>
  <c r="T434" i="20"/>
  <c r="T435" i="20"/>
  <c r="T436" i="20"/>
  <c r="T437" i="20"/>
  <c r="T438" i="20"/>
  <c r="T439" i="20"/>
  <c r="T440" i="20"/>
  <c r="T441" i="20"/>
  <c r="T442" i="20"/>
  <c r="T443" i="20"/>
  <c r="T444" i="20"/>
  <c r="T445" i="20"/>
  <c r="T446" i="20"/>
  <c r="T447" i="20"/>
  <c r="T448" i="20"/>
  <c r="T449" i="20"/>
  <c r="T450" i="20"/>
  <c r="T451" i="20"/>
  <c r="T452" i="20"/>
  <c r="T453" i="20"/>
  <c r="T454" i="20"/>
  <c r="T455" i="20"/>
  <c r="T456" i="20"/>
  <c r="T457" i="20"/>
  <c r="T458" i="20"/>
  <c r="T459" i="20"/>
  <c r="T460" i="20"/>
  <c r="T461" i="20"/>
  <c r="T462" i="20"/>
  <c r="T463" i="20"/>
  <c r="T464" i="20"/>
  <c r="T465" i="20"/>
  <c r="T466" i="20"/>
  <c r="T467" i="20"/>
  <c r="T468" i="20"/>
  <c r="T469" i="20"/>
  <c r="T470" i="20"/>
  <c r="T471" i="20"/>
  <c r="T472" i="20"/>
  <c r="T473" i="20"/>
  <c r="T474" i="20"/>
  <c r="T475" i="20"/>
  <c r="T476" i="20"/>
  <c r="T477" i="20"/>
  <c r="T478" i="20"/>
  <c r="T479" i="20"/>
  <c r="T480" i="20"/>
  <c r="T481" i="20"/>
  <c r="T482" i="20"/>
  <c r="T483" i="20"/>
  <c r="T484" i="20"/>
  <c r="T485" i="20"/>
  <c r="T486" i="20"/>
  <c r="T487" i="20"/>
  <c r="T488" i="20"/>
  <c r="T489" i="20"/>
  <c r="T490" i="20"/>
  <c r="T491" i="20"/>
  <c r="T492" i="20"/>
  <c r="T493" i="20"/>
  <c r="T494" i="20"/>
  <c r="T495" i="20"/>
  <c r="T496" i="20"/>
  <c r="T497" i="20"/>
  <c r="T498" i="20"/>
  <c r="T499" i="20"/>
  <c r="T500" i="20"/>
  <c r="T501" i="20"/>
  <c r="T502" i="20"/>
  <c r="T503" i="20"/>
  <c r="T504" i="20"/>
  <c r="T505" i="20"/>
  <c r="T506" i="20"/>
  <c r="T507" i="20"/>
  <c r="T508" i="20"/>
  <c r="T509" i="20"/>
  <c r="T510" i="20"/>
  <c r="T511" i="20"/>
  <c r="T512" i="20"/>
  <c r="T513" i="20"/>
  <c r="T514" i="20"/>
  <c r="T515" i="20"/>
  <c r="T516" i="20"/>
  <c r="T517" i="20"/>
  <c r="T518" i="20"/>
  <c r="T519" i="20"/>
  <c r="T520" i="20"/>
  <c r="T521" i="20"/>
  <c r="T522" i="20"/>
  <c r="T523" i="20"/>
  <c r="T524" i="20"/>
  <c r="T525" i="20"/>
  <c r="T526" i="20"/>
  <c r="T527" i="20"/>
  <c r="T528" i="20"/>
  <c r="T529" i="20"/>
  <c r="T530" i="20"/>
  <c r="T531" i="20"/>
  <c r="T532" i="20"/>
  <c r="T533" i="20"/>
  <c r="T534" i="20"/>
  <c r="T535" i="20"/>
  <c r="T536" i="20"/>
  <c r="T537" i="20"/>
  <c r="T538" i="20"/>
  <c r="T539" i="20"/>
  <c r="T540" i="20"/>
  <c r="T541" i="20"/>
  <c r="T542" i="20"/>
  <c r="T543" i="20"/>
  <c r="T544" i="20"/>
  <c r="T545" i="20"/>
  <c r="T546" i="20"/>
  <c r="T547" i="20"/>
  <c r="T548" i="20"/>
  <c r="T549" i="20"/>
  <c r="T550" i="20"/>
  <c r="T551" i="20"/>
  <c r="T552" i="20"/>
  <c r="T553" i="20"/>
  <c r="T554" i="20"/>
  <c r="T555" i="20"/>
  <c r="T556" i="20"/>
  <c r="T557" i="20"/>
  <c r="T558" i="20"/>
  <c r="T559" i="20"/>
  <c r="T560" i="20"/>
  <c r="T561" i="20"/>
  <c r="T562" i="20"/>
  <c r="T563" i="20"/>
  <c r="T564" i="20"/>
  <c r="T565" i="20"/>
  <c r="T566" i="20"/>
  <c r="T567" i="20"/>
  <c r="T568" i="20"/>
  <c r="T569" i="20"/>
  <c r="T570" i="20"/>
  <c r="T571" i="20"/>
  <c r="T572" i="20"/>
  <c r="T573" i="20"/>
  <c r="T574" i="20"/>
  <c r="T575" i="20"/>
  <c r="T576" i="20"/>
  <c r="T577" i="20"/>
  <c r="T578" i="20"/>
  <c r="T579" i="20"/>
  <c r="T580" i="20"/>
  <c r="T581" i="20"/>
  <c r="T582" i="20"/>
  <c r="T583" i="20"/>
  <c r="T584" i="20"/>
  <c r="T585" i="20"/>
  <c r="T586" i="20"/>
  <c r="T587" i="20"/>
  <c r="T588" i="20"/>
  <c r="T589" i="20"/>
  <c r="T590" i="20"/>
  <c r="T591" i="20"/>
  <c r="T592" i="20"/>
  <c r="T593" i="20"/>
  <c r="T594" i="20"/>
  <c r="T595" i="20"/>
  <c r="T596" i="20"/>
  <c r="T597" i="20"/>
  <c r="T598" i="20"/>
  <c r="T599" i="20"/>
  <c r="T600" i="20"/>
  <c r="T601" i="20"/>
  <c r="T602" i="20"/>
  <c r="T603" i="20"/>
  <c r="T604" i="20"/>
  <c r="T605" i="20"/>
  <c r="T606" i="20"/>
  <c r="T607" i="20"/>
  <c r="T608" i="20"/>
  <c r="T609" i="20"/>
  <c r="T610" i="20"/>
  <c r="T611" i="20"/>
  <c r="T612" i="20"/>
  <c r="T613" i="20"/>
  <c r="T614" i="20"/>
  <c r="T615" i="20"/>
  <c r="T616" i="20"/>
  <c r="T617" i="20"/>
  <c r="T618" i="20"/>
  <c r="T619" i="20"/>
  <c r="T620" i="20"/>
  <c r="T621" i="20"/>
  <c r="T622" i="20"/>
  <c r="T623" i="20"/>
  <c r="T624" i="20"/>
  <c r="T625" i="20"/>
  <c r="T626" i="20"/>
  <c r="T627" i="20"/>
  <c r="T628" i="20"/>
  <c r="T629" i="20"/>
  <c r="T630" i="20"/>
  <c r="T631" i="20"/>
  <c r="T632" i="20"/>
  <c r="T633" i="20"/>
  <c r="T634" i="20"/>
  <c r="T635" i="20"/>
  <c r="T636" i="20"/>
  <c r="T637" i="20"/>
  <c r="T638" i="20"/>
  <c r="T639" i="20"/>
  <c r="T640" i="20"/>
  <c r="T641" i="20"/>
  <c r="T642" i="20"/>
  <c r="T643" i="20"/>
  <c r="T644" i="20"/>
  <c r="T645" i="20"/>
  <c r="T646" i="20"/>
  <c r="T647" i="20"/>
  <c r="T648" i="20"/>
  <c r="T649" i="20"/>
  <c r="T650" i="20"/>
  <c r="T651" i="20"/>
  <c r="T652" i="20"/>
  <c r="T653" i="20"/>
  <c r="T654" i="20"/>
  <c r="T655" i="20"/>
  <c r="T656" i="20"/>
  <c r="T657" i="20"/>
  <c r="T658" i="20"/>
  <c r="T659" i="20"/>
  <c r="T660" i="20"/>
  <c r="T661" i="20"/>
  <c r="T662" i="20"/>
  <c r="T663" i="20"/>
  <c r="T664" i="20"/>
  <c r="T665" i="20"/>
  <c r="T666" i="20"/>
  <c r="T667" i="20"/>
  <c r="T668" i="20"/>
  <c r="T669" i="20"/>
  <c r="T670" i="20"/>
  <c r="T671" i="20"/>
  <c r="T672" i="20"/>
  <c r="T673" i="20"/>
  <c r="T674" i="20"/>
  <c r="T675" i="20"/>
  <c r="T676" i="20"/>
  <c r="T677" i="20"/>
  <c r="T678" i="20"/>
  <c r="T679" i="20"/>
  <c r="T680" i="20"/>
  <c r="T681" i="20"/>
  <c r="T682" i="20"/>
  <c r="T683" i="20"/>
  <c r="T684" i="20"/>
  <c r="T685" i="20"/>
  <c r="T686" i="20"/>
  <c r="T687" i="20"/>
  <c r="T688" i="20"/>
  <c r="T689" i="20"/>
  <c r="T690" i="20"/>
  <c r="T691" i="20"/>
  <c r="T692" i="20"/>
  <c r="T693" i="20"/>
  <c r="T694" i="20"/>
  <c r="T695" i="20"/>
  <c r="T696" i="20"/>
  <c r="T697" i="20"/>
  <c r="T698" i="20"/>
  <c r="T699" i="20"/>
  <c r="T700" i="20"/>
  <c r="T701" i="20"/>
  <c r="T702" i="20"/>
  <c r="T703" i="20"/>
  <c r="T704" i="20"/>
  <c r="T705" i="20"/>
  <c r="T706" i="20"/>
  <c r="T707" i="20"/>
  <c r="T708" i="20"/>
  <c r="T709" i="20"/>
  <c r="T710" i="20"/>
  <c r="T711" i="20"/>
  <c r="T712" i="20"/>
  <c r="T713" i="20"/>
  <c r="T714" i="20"/>
  <c r="T715" i="20"/>
  <c r="T716" i="20"/>
  <c r="T717" i="20"/>
  <c r="T718" i="20"/>
  <c r="T719" i="20"/>
  <c r="T720" i="20"/>
  <c r="T721" i="20"/>
  <c r="T722" i="20"/>
  <c r="T723" i="20"/>
  <c r="T724" i="20"/>
  <c r="T725" i="20"/>
  <c r="T726" i="20"/>
  <c r="T727" i="20"/>
  <c r="T728" i="20"/>
  <c r="T729" i="20"/>
  <c r="T730" i="20"/>
  <c r="T731" i="20"/>
  <c r="T732" i="20"/>
  <c r="T733" i="20"/>
  <c r="T734" i="20"/>
  <c r="T735" i="20"/>
  <c r="T736" i="20"/>
  <c r="T737" i="20"/>
  <c r="T738" i="20"/>
  <c r="T739" i="20"/>
  <c r="T740" i="20"/>
  <c r="T741" i="20"/>
  <c r="T742" i="20"/>
  <c r="T743" i="20"/>
  <c r="T744" i="20"/>
  <c r="T745" i="20"/>
  <c r="T746" i="20"/>
  <c r="T747" i="20"/>
  <c r="T748" i="20"/>
  <c r="T749" i="20"/>
  <c r="T750" i="20"/>
  <c r="T751" i="20"/>
  <c r="T752" i="20"/>
  <c r="T753" i="20"/>
  <c r="T754" i="20"/>
  <c r="T755" i="20"/>
  <c r="T756" i="20"/>
  <c r="T757" i="20"/>
  <c r="T758" i="20"/>
  <c r="T759" i="20"/>
  <c r="T760" i="20"/>
  <c r="T761" i="20"/>
  <c r="T762" i="20"/>
  <c r="T763" i="20"/>
  <c r="T764" i="20"/>
  <c r="T765" i="20"/>
  <c r="T766" i="20"/>
  <c r="T767" i="20"/>
  <c r="T768" i="20"/>
  <c r="T769" i="20"/>
  <c r="T770" i="20"/>
  <c r="T771" i="20"/>
  <c r="T772" i="20"/>
  <c r="T773" i="20"/>
  <c r="T774" i="20"/>
  <c r="T775" i="20"/>
  <c r="T776" i="20"/>
  <c r="T777" i="20"/>
  <c r="T778" i="20"/>
  <c r="T779" i="20"/>
  <c r="T780" i="20"/>
  <c r="T781" i="20"/>
  <c r="T782" i="20"/>
  <c r="T783" i="20"/>
  <c r="T784" i="20"/>
  <c r="T785" i="20"/>
  <c r="T786" i="20"/>
  <c r="T787" i="20"/>
  <c r="T788" i="20"/>
  <c r="T789" i="20"/>
  <c r="T790" i="20"/>
  <c r="T791" i="20"/>
  <c r="T792" i="20"/>
  <c r="T793" i="20"/>
  <c r="T794" i="20"/>
  <c r="T795" i="20"/>
  <c r="T796" i="20"/>
  <c r="T797" i="20"/>
  <c r="T798" i="20"/>
  <c r="T799" i="20"/>
  <c r="T800" i="20"/>
  <c r="T801" i="20"/>
  <c r="T802" i="20"/>
  <c r="T803" i="20"/>
  <c r="T804" i="20"/>
  <c r="T805" i="20"/>
  <c r="T806" i="20"/>
  <c r="T807" i="20"/>
  <c r="T808" i="20"/>
  <c r="T809" i="20"/>
  <c r="T810" i="20"/>
  <c r="T811" i="20"/>
  <c r="T812" i="20"/>
  <c r="T813" i="20"/>
  <c r="T814" i="20"/>
  <c r="T815" i="20"/>
  <c r="T816" i="20"/>
  <c r="T817" i="20"/>
  <c r="T818" i="20"/>
  <c r="T819" i="20"/>
  <c r="T820" i="20"/>
  <c r="T821" i="20"/>
  <c r="T822" i="20"/>
  <c r="T823" i="20"/>
  <c r="T824" i="20"/>
  <c r="T825" i="20"/>
  <c r="T826" i="20"/>
  <c r="T827" i="20"/>
  <c r="T828" i="20"/>
  <c r="T829" i="20"/>
  <c r="T830" i="20"/>
  <c r="T831" i="20"/>
  <c r="T832" i="20"/>
  <c r="T833" i="20"/>
  <c r="T834" i="20"/>
  <c r="T835" i="20"/>
  <c r="T836" i="20"/>
  <c r="T837" i="20"/>
  <c r="T838" i="20"/>
  <c r="T839" i="20"/>
  <c r="T840" i="20"/>
  <c r="T841" i="20"/>
  <c r="T842" i="20"/>
  <c r="T843" i="20"/>
  <c r="T844" i="20"/>
  <c r="T845" i="20"/>
  <c r="T846" i="20"/>
  <c r="T847" i="20"/>
  <c r="T848" i="20"/>
  <c r="T849" i="20"/>
  <c r="T850" i="20"/>
  <c r="T851" i="20"/>
  <c r="T852" i="20"/>
  <c r="T853" i="20"/>
  <c r="T854" i="20"/>
  <c r="T855" i="20"/>
  <c r="T856" i="20"/>
  <c r="T857" i="20"/>
  <c r="T858" i="20"/>
  <c r="T859" i="20"/>
  <c r="T860" i="20"/>
  <c r="T861" i="20"/>
  <c r="T862" i="20"/>
  <c r="T863" i="20"/>
  <c r="T864" i="20"/>
  <c r="T865" i="20"/>
  <c r="T866" i="20"/>
  <c r="T867" i="20"/>
  <c r="T868" i="20"/>
  <c r="T869" i="20"/>
  <c r="T870" i="20"/>
  <c r="T871" i="20"/>
  <c r="T872" i="20"/>
  <c r="T873" i="20"/>
  <c r="T874" i="20"/>
  <c r="T875" i="20"/>
  <c r="T876" i="20"/>
  <c r="T877" i="20"/>
  <c r="T878" i="20"/>
  <c r="T879" i="20"/>
  <c r="T880" i="20"/>
  <c r="T881" i="20"/>
  <c r="T882" i="20"/>
  <c r="T883" i="20"/>
  <c r="T884" i="20"/>
  <c r="T885" i="20"/>
  <c r="T886" i="20"/>
  <c r="T887" i="20"/>
  <c r="T888" i="20"/>
  <c r="T889" i="20"/>
  <c r="T890" i="20"/>
  <c r="T891" i="20"/>
  <c r="T892" i="20"/>
  <c r="T893" i="20"/>
  <c r="T894" i="20"/>
  <c r="T895" i="20"/>
  <c r="T896" i="20"/>
  <c r="T897" i="20"/>
  <c r="T898" i="20"/>
  <c r="T899" i="20"/>
  <c r="T900" i="20"/>
  <c r="T901" i="20"/>
  <c r="T902" i="20"/>
  <c r="T903" i="20"/>
  <c r="T904" i="20"/>
  <c r="T905" i="20"/>
  <c r="T906" i="20"/>
  <c r="T907" i="20"/>
  <c r="T908" i="20"/>
  <c r="T909" i="20"/>
  <c r="T910" i="20"/>
  <c r="T911" i="20"/>
  <c r="T912" i="20"/>
  <c r="T913" i="20"/>
  <c r="T914" i="20"/>
  <c r="T915" i="20"/>
  <c r="T916" i="20"/>
  <c r="T917" i="20"/>
  <c r="T918" i="20"/>
  <c r="T919" i="20"/>
  <c r="T920" i="20"/>
  <c r="T921" i="20"/>
  <c r="T922" i="20"/>
  <c r="T923" i="20"/>
  <c r="T924" i="20"/>
  <c r="T925" i="20"/>
  <c r="T926" i="20"/>
  <c r="T927" i="20"/>
  <c r="T928" i="20"/>
  <c r="T929" i="20"/>
  <c r="T930" i="20"/>
  <c r="T931" i="20"/>
  <c r="T932" i="20"/>
  <c r="T933" i="20"/>
  <c r="T934" i="20"/>
  <c r="T935" i="20"/>
  <c r="T936" i="20"/>
  <c r="T937" i="20"/>
  <c r="T938" i="20"/>
  <c r="T939" i="20"/>
  <c r="T940" i="20"/>
  <c r="T941" i="20"/>
  <c r="T942" i="20"/>
  <c r="T943" i="20"/>
  <c r="T944" i="20"/>
  <c r="T945" i="20"/>
  <c r="T946" i="20"/>
  <c r="T947" i="20"/>
  <c r="T948" i="20"/>
  <c r="T949" i="20"/>
  <c r="T950" i="20"/>
  <c r="T951" i="20"/>
  <c r="T952" i="20"/>
  <c r="T953" i="20"/>
  <c r="T954" i="20"/>
  <c r="T955" i="20"/>
  <c r="T956" i="20"/>
  <c r="T957" i="20"/>
  <c r="T958" i="20"/>
  <c r="T959" i="20"/>
  <c r="T960" i="20"/>
  <c r="T961" i="20"/>
  <c r="T962" i="20"/>
  <c r="T963" i="20"/>
  <c r="T964" i="20"/>
  <c r="T965" i="20"/>
  <c r="T966" i="20"/>
  <c r="T967" i="20"/>
  <c r="T968" i="20"/>
  <c r="T969" i="20"/>
  <c r="T970" i="20"/>
  <c r="T971" i="20"/>
  <c r="T972" i="20"/>
  <c r="T973" i="20"/>
  <c r="T974" i="20"/>
  <c r="T975" i="20"/>
  <c r="T976" i="20"/>
  <c r="T977" i="20"/>
  <c r="T978" i="20"/>
  <c r="T979" i="20"/>
  <c r="T980" i="20"/>
  <c r="T981" i="20"/>
  <c r="T982" i="20"/>
  <c r="T983" i="20"/>
  <c r="T984" i="20"/>
  <c r="T985" i="20"/>
  <c r="T986" i="20"/>
  <c r="T987" i="20"/>
  <c r="T988" i="20"/>
  <c r="T989" i="20"/>
  <c r="T990" i="20"/>
  <c r="T991" i="20"/>
  <c r="T992" i="20"/>
  <c r="T993" i="20"/>
  <c r="T994" i="20"/>
  <c r="T995" i="20"/>
  <c r="T996" i="20"/>
  <c r="T997" i="20"/>
  <c r="T998" i="20"/>
  <c r="T999" i="20"/>
  <c r="T1000" i="20"/>
  <c r="T1001" i="20"/>
  <c r="T1002" i="20"/>
  <c r="T1003" i="20"/>
  <c r="T1004" i="20"/>
  <c r="T1005" i="20"/>
  <c r="T1006" i="20"/>
  <c r="T1007" i="20"/>
  <c r="T1008" i="20"/>
  <c r="T1009" i="20"/>
  <c r="T1010" i="20"/>
  <c r="T1011" i="20"/>
  <c r="T1012" i="20"/>
  <c r="T1013" i="20"/>
  <c r="F4" i="21"/>
  <c r="Z55" i="17" l="1"/>
  <c r="AE55" i="17" s="1"/>
  <c r="Z56" i="17"/>
  <c r="AE56" i="17" s="1"/>
  <c r="AA8" i="17"/>
  <c r="J4" i="21" l="1"/>
  <c r="AD55" i="17"/>
  <c r="N11" i="20" l="1"/>
  <c r="D12" i="22" l="1"/>
  <c r="D11" i="22"/>
  <c r="D10" i="22"/>
  <c r="D9" i="22"/>
  <c r="D8" i="22"/>
  <c r="D7" i="22"/>
  <c r="G1332" i="20"/>
  <c r="B26" i="17" l="1"/>
  <c r="D55" i="21" l="1"/>
  <c r="E55" i="21"/>
  <c r="F55" i="21"/>
  <c r="I55" i="21"/>
  <c r="J55" i="21"/>
  <c r="D56" i="21"/>
  <c r="E56" i="21"/>
  <c r="F56" i="21"/>
  <c r="I56" i="21"/>
  <c r="J56" i="21"/>
  <c r="D57" i="21"/>
  <c r="E57" i="21"/>
  <c r="F57" i="21"/>
  <c r="I57" i="21"/>
  <c r="J57" i="21"/>
  <c r="D58" i="21"/>
  <c r="E58" i="21"/>
  <c r="F58" i="21"/>
  <c r="I58" i="21"/>
  <c r="J58" i="21"/>
  <c r="D59" i="21"/>
  <c r="E59" i="21"/>
  <c r="F59" i="21"/>
  <c r="I59" i="21"/>
  <c r="J59" i="21"/>
  <c r="D60" i="21"/>
  <c r="E60" i="21"/>
  <c r="F60" i="21"/>
  <c r="I60" i="21"/>
  <c r="J60" i="21"/>
  <c r="D61" i="21"/>
  <c r="E61" i="21"/>
  <c r="F61" i="21"/>
  <c r="I61" i="21"/>
  <c r="J61" i="21"/>
  <c r="D62" i="21"/>
  <c r="E62" i="21"/>
  <c r="F62" i="21"/>
  <c r="I62" i="21"/>
  <c r="J62" i="21"/>
  <c r="D63" i="21"/>
  <c r="E63" i="21"/>
  <c r="F63" i="21"/>
  <c r="I63" i="21"/>
  <c r="J63" i="21"/>
  <c r="D64" i="21"/>
  <c r="E64" i="21"/>
  <c r="F64" i="21"/>
  <c r="I64" i="21"/>
  <c r="J64" i="21"/>
  <c r="D65" i="21"/>
  <c r="E65" i="21"/>
  <c r="F65" i="21"/>
  <c r="D66" i="21"/>
  <c r="E66" i="21"/>
  <c r="F66" i="21"/>
  <c r="D67" i="21"/>
  <c r="E67" i="21"/>
  <c r="F67" i="21"/>
  <c r="D68" i="21"/>
  <c r="E68" i="21"/>
  <c r="F68" i="21"/>
  <c r="D69" i="21"/>
  <c r="E69" i="21"/>
  <c r="F69" i="21"/>
  <c r="D70" i="21"/>
  <c r="E70" i="21"/>
  <c r="F70" i="21"/>
  <c r="D71" i="21"/>
  <c r="E71" i="21"/>
  <c r="F71" i="21"/>
  <c r="D72" i="21"/>
  <c r="E72" i="21"/>
  <c r="F72" i="21"/>
  <c r="D73" i="21"/>
  <c r="E73" i="21"/>
  <c r="F73" i="21"/>
  <c r="D74" i="21"/>
  <c r="E74" i="21"/>
  <c r="F74" i="21"/>
  <c r="J65" i="21" l="1"/>
  <c r="E75" i="21"/>
  <c r="I65" i="21"/>
  <c r="D75" i="21"/>
  <c r="F75" i="21"/>
  <c r="AA56" i="17" l="1"/>
  <c r="AA55" i="17"/>
  <c r="AA54" i="17"/>
  <c r="AA53" i="17"/>
  <c r="AA52" i="17"/>
  <c r="AA51" i="17"/>
  <c r="AA50" i="17"/>
  <c r="AA49" i="17"/>
  <c r="AA48" i="17"/>
  <c r="AA47" i="17"/>
  <c r="AA46" i="17"/>
  <c r="AA45" i="17"/>
  <c r="AA44" i="17"/>
  <c r="AA43" i="17"/>
  <c r="AA42"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AA12" i="17"/>
  <c r="AA11" i="17"/>
  <c r="AA10" i="17"/>
  <c r="AA9" i="17"/>
  <c r="AA7" i="17"/>
  <c r="Z35" i="17" l="1"/>
  <c r="AE35" i="17" s="1"/>
  <c r="Z33" i="17"/>
  <c r="AE33" i="17" s="1"/>
  <c r="Z30" i="17"/>
  <c r="AE30" i="17" s="1"/>
  <c r="Z31" i="17"/>
  <c r="AE31" i="17" s="1"/>
  <c r="Z32" i="17"/>
  <c r="AE32" i="17" s="1"/>
  <c r="Z29" i="17"/>
  <c r="AE29" i="17" s="1"/>
  <c r="Z47" i="17"/>
  <c r="AE47" i="17" s="1"/>
  <c r="Z46" i="17"/>
  <c r="AE46" i="17" s="1"/>
  <c r="Z49" i="17"/>
  <c r="AE49" i="17" s="1"/>
  <c r="T20" i="17"/>
  <c r="Z20" i="17"/>
  <c r="AE20" i="17" s="1"/>
  <c r="Z12" i="17"/>
  <c r="AE12" i="17" s="1"/>
  <c r="Z16" i="17"/>
  <c r="AE16" i="17" s="1"/>
  <c r="Z43" i="17"/>
  <c r="AE43" i="17" s="1"/>
  <c r="AA6" i="17"/>
  <c r="AA4" i="17"/>
  <c r="Z27" i="17" l="1"/>
  <c r="AE27" i="17" s="1"/>
  <c r="AD41" i="17"/>
  <c r="AD40" i="17"/>
  <c r="AD39" i="17"/>
  <c r="AD38" i="17"/>
  <c r="AD37" i="17"/>
  <c r="AD36" i="17"/>
  <c r="AD32" i="17"/>
  <c r="AD35" i="17"/>
  <c r="AD33" i="17"/>
  <c r="AD31" i="17"/>
  <c r="AD30" i="17"/>
  <c r="AD29" i="17"/>
  <c r="Z34" i="17"/>
  <c r="AE34" i="17" s="1"/>
  <c r="Z54" i="17"/>
  <c r="AE54" i="17" s="1"/>
  <c r="Z53" i="17"/>
  <c r="AE53" i="17" s="1"/>
  <c r="Z52" i="17"/>
  <c r="AE52" i="17" s="1"/>
  <c r="Z51" i="17"/>
  <c r="AE51" i="17" s="1"/>
  <c r="Z50" i="17"/>
  <c r="AE50" i="17" s="1"/>
  <c r="AD49" i="17"/>
  <c r="Z48" i="17"/>
  <c r="AE48" i="17" s="1"/>
  <c r="AD47" i="17"/>
  <c r="AD46" i="17"/>
  <c r="Z45" i="17"/>
  <c r="AE45" i="17" s="1"/>
  <c r="Z44" i="17"/>
  <c r="AE44" i="17" s="1"/>
  <c r="AD43" i="17"/>
  <c r="Z22" i="17"/>
  <c r="AE22" i="17" s="1"/>
  <c r="Z21" i="17"/>
  <c r="AE21" i="17" s="1"/>
  <c r="AD20" i="17"/>
  <c r="Z19" i="17"/>
  <c r="AE19" i="17" s="1"/>
  <c r="Z18" i="17"/>
  <c r="AE18" i="17" s="1"/>
  <c r="Z17" i="17"/>
  <c r="AE17" i="17" s="1"/>
  <c r="AD16" i="17"/>
  <c r="AD12" i="17"/>
  <c r="Z15" i="17"/>
  <c r="AE15" i="17" s="1"/>
  <c r="AD54" i="17" l="1"/>
  <c r="AD19" i="17"/>
  <c r="AD34" i="17"/>
  <c r="AD21" i="17"/>
  <c r="AD53" i="17"/>
  <c r="AD50" i="17"/>
  <c r="AD51" i="17"/>
  <c r="AD52" i="17"/>
  <c r="AD17" i="17"/>
  <c r="AD18" i="17"/>
  <c r="AD48" i="17"/>
  <c r="AD44" i="17"/>
  <c r="AD45" i="17"/>
  <c r="AD56" i="17"/>
  <c r="AD22" i="17"/>
  <c r="L6" i="17"/>
  <c r="S22" i="17"/>
  <c r="Z28" i="17"/>
  <c r="AE28" i="17" s="1"/>
  <c r="AD15" i="17"/>
  <c r="AD27" i="17"/>
  <c r="Z26" i="17"/>
  <c r="AE26" i="17" s="1"/>
  <c r="Z25" i="17"/>
  <c r="AE25" i="17" s="1"/>
  <c r="Z24" i="17"/>
  <c r="AE24" i="17" s="1"/>
  <c r="Z13" i="17"/>
  <c r="AE13" i="17" s="1"/>
  <c r="Z14" i="17"/>
  <c r="AE14" i="17" s="1"/>
  <c r="Z11" i="17"/>
  <c r="AE11" i="17" s="1"/>
  <c r="Z10" i="17"/>
  <c r="AE10" i="17" s="1"/>
  <c r="Z9" i="17"/>
  <c r="AE9" i="17" s="1"/>
  <c r="L7" i="17"/>
  <c r="L3" i="17" s="1"/>
  <c r="B22" i="17"/>
  <c r="S15" i="17"/>
  <c r="S14" i="17"/>
  <c r="S24" i="17"/>
  <c r="B21" i="17"/>
  <c r="B20" i="17"/>
  <c r="B18" i="17"/>
  <c r="S3" i="17" l="1"/>
  <c r="Z4" i="17" s="1"/>
  <c r="S21" i="17"/>
  <c r="S19" i="17"/>
  <c r="Z42" i="17"/>
  <c r="AE42" i="17" s="1"/>
  <c r="R23" i="17"/>
  <c r="T21" i="17"/>
  <c r="E7" i="17" s="1"/>
  <c r="AD25" i="17"/>
  <c r="AD26" i="17"/>
  <c r="AD10" i="17"/>
  <c r="AD28" i="17"/>
  <c r="AD14" i="17"/>
  <c r="AD24" i="17"/>
  <c r="AD9" i="17"/>
  <c r="AD11" i="17"/>
  <c r="AD13" i="17"/>
  <c r="Z23" i="17"/>
  <c r="AE23" i="17" s="1"/>
  <c r="Z8" i="17"/>
  <c r="AE8" i="17" s="1"/>
  <c r="AA17" i="20"/>
  <c r="AA16" i="20"/>
  <c r="AA19" i="20"/>
  <c r="S23" i="17"/>
  <c r="E4" i="20" l="1"/>
  <c r="Z7" i="17"/>
  <c r="AD42" i="17"/>
  <c r="AD8" i="17"/>
  <c r="AD23" i="17"/>
  <c r="Z6" i="17"/>
  <c r="AE6" i="17" s="1"/>
  <c r="AA5" i="17"/>
  <c r="AD28" i="20" l="1"/>
  <c r="Z63" i="17"/>
  <c r="AE63" i="17" s="1"/>
  <c r="AD63" i="17" s="1"/>
  <c r="Z61" i="17"/>
  <c r="AE61" i="17" s="1"/>
  <c r="AD61" i="17" s="1"/>
  <c r="Z62" i="17"/>
  <c r="Z60" i="17"/>
  <c r="AE60" i="17" s="1"/>
  <c r="AD60" i="17" s="1"/>
  <c r="Z57" i="17"/>
  <c r="Z59" i="17"/>
  <c r="AE59" i="17" s="1"/>
  <c r="AD59" i="17" s="1"/>
  <c r="Z58" i="17"/>
  <c r="AD6" i="17"/>
  <c r="AE62" i="17" l="1"/>
  <c r="AD62" i="17" s="1"/>
  <c r="Z64" i="17"/>
  <c r="AE58" i="17"/>
  <c r="AD58" i="17" s="1"/>
  <c r="AE57" i="17"/>
  <c r="AD57" i="17" s="1"/>
  <c r="R25" i="17"/>
  <c r="AE64" i="17" l="1"/>
  <c r="Z65" i="17"/>
  <c r="AE65" i="17" s="1"/>
  <c r="AD65" i="17" s="1"/>
  <c r="D2" i="20"/>
  <c r="S25" i="17"/>
  <c r="I8" i="17"/>
  <c r="J3" i="20"/>
  <c r="D3" i="20" l="1"/>
  <c r="S20" i="17"/>
  <c r="Z5" i="17" l="1"/>
  <c r="AE5" i="17" s="1"/>
  <c r="AE4" i="17" l="1"/>
  <c r="J2" i="20"/>
  <c r="Y13" i="20" s="1"/>
  <c r="AD5" i="17"/>
  <c r="J5" i="21"/>
  <c r="AD29" i="20" s="1"/>
  <c r="J6" i="21"/>
  <c r="AD30" i="20" s="1"/>
  <c r="J7" i="21"/>
  <c r="AD31" i="20" s="1"/>
  <c r="J8" i="21"/>
  <c r="AD32" i="20" s="1"/>
  <c r="J9" i="21"/>
  <c r="AD33" i="20" s="1"/>
  <c r="J10" i="21"/>
  <c r="AD34" i="20" s="1"/>
  <c r="J11" i="21"/>
  <c r="AD35" i="20" s="1"/>
  <c r="J12" i="21"/>
  <c r="AD36" i="20" s="1"/>
  <c r="J13" i="21"/>
  <c r="AD37" i="20" s="1"/>
  <c r="I5" i="21"/>
  <c r="I6" i="21"/>
  <c r="I7" i="21"/>
  <c r="I8" i="21"/>
  <c r="I9" i="21"/>
  <c r="I10" i="21"/>
  <c r="I11" i="21"/>
  <c r="I12" i="21"/>
  <c r="I13" i="21"/>
  <c r="AD38" i="20" l="1"/>
  <c r="Z17" i="20" s="1"/>
  <c r="AE7" i="17"/>
  <c r="AD7" i="17" s="1"/>
  <c r="AD64" i="17"/>
  <c r="AD4" i="17"/>
  <c r="S15" i="20"/>
  <c r="N3" i="20" s="1"/>
  <c r="I14" i="21"/>
  <c r="K12" i="17" l="1"/>
  <c r="F5" i="21"/>
  <c r="Z29" i="20" s="1"/>
  <c r="F6" i="21"/>
  <c r="Z30" i="20" s="1"/>
  <c r="F7" i="21"/>
  <c r="Z31" i="20" s="1"/>
  <c r="F8" i="21"/>
  <c r="Z32" i="20" s="1"/>
  <c r="F9" i="21"/>
  <c r="Z33" i="20" s="1"/>
  <c r="F10" i="21"/>
  <c r="Z34" i="20" s="1"/>
  <c r="F11" i="21"/>
  <c r="Z35" i="20" s="1"/>
  <c r="F12" i="21"/>
  <c r="Z36" i="20" s="1"/>
  <c r="F13" i="21"/>
  <c r="Z37" i="20" s="1"/>
  <c r="F14" i="21"/>
  <c r="Z38" i="20" s="1"/>
  <c r="F15" i="21"/>
  <c r="Z39" i="20" s="1"/>
  <c r="F16" i="21"/>
  <c r="Z40" i="20" s="1"/>
  <c r="F17" i="21"/>
  <c r="Z41" i="20" s="1"/>
  <c r="F18" i="21"/>
  <c r="Z42" i="20" s="1"/>
  <c r="F19" i="21"/>
  <c r="Z43" i="20" s="1"/>
  <c r="F20" i="21"/>
  <c r="Z44" i="20" s="1"/>
  <c r="F21" i="21"/>
  <c r="Z45" i="20" s="1"/>
  <c r="F22" i="21"/>
  <c r="Z46" i="20" s="1"/>
  <c r="F23" i="21"/>
  <c r="Z47" i="20" s="1"/>
  <c r="Z28" i="20"/>
  <c r="E24" i="21"/>
  <c r="D24" i="21"/>
  <c r="J14" i="21"/>
  <c r="K14" i="21" s="1"/>
  <c r="G24" i="21" l="1"/>
  <c r="Z48" i="20"/>
  <c r="Y19" i="20" s="1"/>
  <c r="F24" i="21"/>
  <c r="L11" i="20" l="1"/>
  <c r="B1231" i="20"/>
  <c r="B1232" i="20" s="1"/>
  <c r="B1233" i="20" s="1"/>
  <c r="B1234" i="20" s="1"/>
  <c r="B1235" i="20" s="1"/>
  <c r="B1236" i="20" s="1"/>
  <c r="B1237" i="20" s="1"/>
  <c r="B1238" i="20" s="1"/>
  <c r="B1239" i="20" s="1"/>
  <c r="B1240" i="20" s="1"/>
  <c r="B1241" i="20" s="1"/>
  <c r="B1242" i="20" s="1"/>
  <c r="B1243" i="20" s="1"/>
  <c r="B1244" i="20" s="1"/>
  <c r="B1245" i="20" s="1"/>
  <c r="B1246" i="20" s="1"/>
  <c r="B1247" i="20" s="1"/>
  <c r="B1248" i="20" s="1"/>
  <c r="B1249" i="20" s="1"/>
  <c r="B1250" i="20" s="1"/>
  <c r="B1251" i="20" s="1"/>
  <c r="B1252" i="20" s="1"/>
  <c r="B1253" i="20" s="1"/>
  <c r="B1254" i="20" s="1"/>
  <c r="B1255" i="20" s="1"/>
  <c r="B1256" i="20" s="1"/>
  <c r="B1257" i="20" s="1"/>
  <c r="B1258" i="20" s="1"/>
  <c r="B1259" i="20" s="1"/>
  <c r="B1260" i="20" s="1"/>
  <c r="B1261" i="20" s="1"/>
  <c r="B1262" i="20" s="1"/>
  <c r="B1263" i="20" s="1"/>
  <c r="B1264" i="20" s="1"/>
  <c r="B1265" i="20" s="1"/>
  <c r="B1266" i="20" s="1"/>
  <c r="B1267" i="20" s="1"/>
  <c r="B1268" i="20" s="1"/>
  <c r="B1269" i="20" s="1"/>
  <c r="B1270" i="20" s="1"/>
  <c r="B1271" i="20" s="1"/>
  <c r="B1272" i="20" s="1"/>
  <c r="B1273" i="20" s="1"/>
  <c r="B1274" i="20" s="1"/>
  <c r="B1275" i="20" s="1"/>
  <c r="B1276" i="20" s="1"/>
  <c r="B1277" i="20" s="1"/>
  <c r="B1278" i="20" s="1"/>
  <c r="B1279" i="20" s="1"/>
  <c r="B1281" i="20" s="1"/>
  <c r="B1282" i="20" s="1"/>
  <c r="B1283" i="20" s="1"/>
  <c r="B1284" i="20" s="1"/>
  <c r="B1285" i="20" s="1"/>
  <c r="B1286" i="20" s="1"/>
  <c r="B1287" i="20" s="1"/>
  <c r="B1288" i="20" s="1"/>
  <c r="B1289" i="20" s="1"/>
  <c r="B1290" i="20" s="1"/>
  <c r="B1291" i="20" s="1"/>
  <c r="B1292" i="20" s="1"/>
  <c r="B1293" i="20" s="1"/>
  <c r="B1294" i="20" s="1"/>
  <c r="B1295" i="20" s="1"/>
  <c r="B1296" i="20" s="1"/>
  <c r="B1297" i="20" s="1"/>
  <c r="B1298" i="20" s="1"/>
  <c r="B1299" i="20" s="1"/>
  <c r="B1300" i="20" s="1"/>
  <c r="B1301" i="20" s="1"/>
  <c r="B1302" i="20" s="1"/>
  <c r="B1303" i="20" s="1"/>
  <c r="B1304" i="20" s="1"/>
  <c r="B1305" i="20" s="1"/>
  <c r="B1306" i="20" s="1"/>
  <c r="B1307" i="20" s="1"/>
  <c r="B1308" i="20" s="1"/>
  <c r="B1309" i="20" s="1"/>
  <c r="B1310" i="20" s="1"/>
  <c r="B1311" i="20" s="1"/>
  <c r="B1312" i="20" s="1"/>
  <c r="B1313" i="20" s="1"/>
  <c r="B1314" i="20" s="1"/>
  <c r="B1315" i="20" s="1"/>
  <c r="B1316" i="20" s="1"/>
  <c r="B1317" i="20" s="1"/>
  <c r="B1318" i="20" s="1"/>
  <c r="B1319" i="20" s="1"/>
  <c r="B1320" i="20" s="1"/>
  <c r="B1321" i="20" s="1"/>
  <c r="B1322" i="20" s="1"/>
  <c r="B1323" i="20" s="1"/>
  <c r="B1324" i="20" s="1"/>
  <c r="B1325" i="20" s="1"/>
  <c r="B1326" i="20" s="1"/>
  <c r="B1327" i="20" s="1"/>
  <c r="B1328" i="20" s="1"/>
  <c r="B1329" i="20" s="1"/>
  <c r="B1330" i="20" s="1"/>
  <c r="G1224" i="20"/>
  <c r="B1022" i="20"/>
  <c r="B1023" i="20" s="1"/>
  <c r="B1024" i="20" s="1"/>
  <c r="B1025" i="20" s="1"/>
  <c r="B1026" i="20" s="1"/>
  <c r="B1027" i="20" s="1"/>
  <c r="B1028" i="20" s="1"/>
  <c r="B1029" i="20" s="1"/>
  <c r="B1030" i="20" s="1"/>
  <c r="B1031" i="20" s="1"/>
  <c r="B1032" i="20" s="1"/>
  <c r="B1033" i="20" s="1"/>
  <c r="B1034" i="20" s="1"/>
  <c r="B1035" i="20" s="1"/>
  <c r="B1036" i="20" s="1"/>
  <c r="B1037" i="20" s="1"/>
  <c r="B1038" i="20" s="1"/>
  <c r="B1039" i="20" s="1"/>
  <c r="B1040" i="20" s="1"/>
  <c r="B1041" i="20" s="1"/>
  <c r="B1042" i="20" s="1"/>
  <c r="B1043" i="20" s="1"/>
  <c r="B1044" i="20" s="1"/>
  <c r="B1045" i="20" s="1"/>
  <c r="B1046" i="20" s="1"/>
  <c r="B1047" i="20" s="1"/>
  <c r="B1048" i="20" s="1"/>
  <c r="B1049" i="20" s="1"/>
  <c r="B1050" i="20" s="1"/>
  <c r="B1051" i="20" s="1"/>
  <c r="B1052" i="20" s="1"/>
  <c r="B1053" i="20" s="1"/>
  <c r="B1054" i="20" s="1"/>
  <c r="B1055" i="20" s="1"/>
  <c r="B1056" i="20" s="1"/>
  <c r="B1057" i="20" s="1"/>
  <c r="B1058" i="20" s="1"/>
  <c r="B1059" i="20" s="1"/>
  <c r="B1060" i="20" s="1"/>
  <c r="B1061" i="20" s="1"/>
  <c r="B1062" i="20" s="1"/>
  <c r="B1063" i="20" s="1"/>
  <c r="B1064" i="20" s="1"/>
  <c r="B1065" i="20" s="1"/>
  <c r="B1066" i="20" s="1"/>
  <c r="B1067" i="20" s="1"/>
  <c r="B1068" i="20" s="1"/>
  <c r="B1069" i="20" s="1"/>
  <c r="B1070" i="20" s="1"/>
  <c r="B1072" i="20" s="1"/>
  <c r="B1073" i="20" s="1"/>
  <c r="B1074" i="20" s="1"/>
  <c r="B1075" i="20" s="1"/>
  <c r="B1076" i="20" s="1"/>
  <c r="B1077" i="20" s="1"/>
  <c r="B1078" i="20" s="1"/>
  <c r="B1079" i="20" s="1"/>
  <c r="B1080" i="20" s="1"/>
  <c r="B1081" i="20" s="1"/>
  <c r="B1082" i="20" s="1"/>
  <c r="B1083" i="20" s="1"/>
  <c r="B1084" i="20" s="1"/>
  <c r="B1085" i="20" s="1"/>
  <c r="B1086" i="20" s="1"/>
  <c r="B1087" i="20" s="1"/>
  <c r="B1088" i="20" s="1"/>
  <c r="B1089" i="20" s="1"/>
  <c r="B1090" i="20" s="1"/>
  <c r="B1091" i="20" s="1"/>
  <c r="B1092" i="20" s="1"/>
  <c r="B1093" i="20" s="1"/>
  <c r="B1094" i="20" s="1"/>
  <c r="B1095" i="20" s="1"/>
  <c r="B1096" i="20" s="1"/>
  <c r="B1097" i="20" s="1"/>
  <c r="B1098" i="20" s="1"/>
  <c r="B1099" i="20" s="1"/>
  <c r="B1100" i="20" s="1"/>
  <c r="B1101" i="20" s="1"/>
  <c r="B1102" i="20" s="1"/>
  <c r="B1103" i="20" s="1"/>
  <c r="B1104" i="20" s="1"/>
  <c r="B1105" i="20" s="1"/>
  <c r="B1106" i="20" s="1"/>
  <c r="B1107" i="20" s="1"/>
  <c r="B1108" i="20" s="1"/>
  <c r="B1109" i="20" s="1"/>
  <c r="B1110" i="20" s="1"/>
  <c r="B1111" i="20" s="1"/>
  <c r="B1112" i="20" s="1"/>
  <c r="B1113" i="20" s="1"/>
  <c r="B1114" i="20" s="1"/>
  <c r="B1115" i="20" s="1"/>
  <c r="B1116" i="20" s="1"/>
  <c r="B1117" i="20" s="1"/>
  <c r="B1118" i="20" s="1"/>
  <c r="B1119" i="20" s="1"/>
  <c r="B1120" i="20" s="1"/>
  <c r="B1121" i="20" s="1"/>
  <c r="B1123" i="20" s="1"/>
  <c r="B1124" i="20" s="1"/>
  <c r="B1125" i="20" s="1"/>
  <c r="B1126" i="20" s="1"/>
  <c r="B1127" i="20" s="1"/>
  <c r="B1128" i="20" s="1"/>
  <c r="B1129" i="20" s="1"/>
  <c r="B1130" i="20" s="1"/>
  <c r="B1131" i="20" s="1"/>
  <c r="B1132" i="20" s="1"/>
  <c r="B1133" i="20" s="1"/>
  <c r="B1134" i="20" s="1"/>
  <c r="B1135" i="20" s="1"/>
  <c r="B1136" i="20" s="1"/>
  <c r="B1137" i="20" s="1"/>
  <c r="B1138" i="20" s="1"/>
  <c r="B1139" i="20" s="1"/>
  <c r="B1140" i="20" s="1"/>
  <c r="B1141" i="20" s="1"/>
  <c r="B1142" i="20" s="1"/>
  <c r="B1143" i="20" s="1"/>
  <c r="B1144" i="20" s="1"/>
  <c r="B1145" i="20" s="1"/>
  <c r="B1146" i="20" s="1"/>
  <c r="B1147" i="20" s="1"/>
  <c r="B1148" i="20" s="1"/>
  <c r="B1149" i="20" s="1"/>
  <c r="B1150" i="20" s="1"/>
  <c r="B1151" i="20" s="1"/>
  <c r="B1152" i="20" s="1"/>
  <c r="B1153" i="20" s="1"/>
  <c r="B1154" i="20" s="1"/>
  <c r="B1155" i="20" s="1"/>
  <c r="B1156" i="20" s="1"/>
  <c r="B1157" i="20" s="1"/>
  <c r="B1158" i="20" s="1"/>
  <c r="B1159" i="20" s="1"/>
  <c r="B1160" i="20" s="1"/>
  <c r="B1161" i="20" s="1"/>
  <c r="B1162" i="20" s="1"/>
  <c r="B1163" i="20" s="1"/>
  <c r="B1164" i="20" s="1"/>
  <c r="B1165" i="20" s="1"/>
  <c r="B1166" i="20" s="1"/>
  <c r="B1167" i="20" s="1"/>
  <c r="B1168" i="20" s="1"/>
  <c r="B1169" i="20" s="1"/>
  <c r="B1170" i="20" s="1"/>
  <c r="B1171" i="20" s="1"/>
  <c r="B1172" i="20" s="1"/>
  <c r="B1173" i="20" s="1"/>
  <c r="B1174" i="20" s="1"/>
  <c r="B1175" i="20" s="1"/>
  <c r="B1176" i="20" s="1"/>
  <c r="B1177" i="20" s="1"/>
  <c r="B1178" i="20" s="1"/>
  <c r="B1179" i="20" s="1"/>
  <c r="B1180" i="20" s="1"/>
  <c r="B1181" i="20" s="1"/>
  <c r="B1182" i="20" s="1"/>
  <c r="B1183" i="20" s="1"/>
  <c r="B1184" i="20" s="1"/>
  <c r="B1185" i="20" s="1"/>
  <c r="B1186" i="20" s="1"/>
  <c r="B1187" i="20" s="1"/>
  <c r="B1188" i="20" s="1"/>
  <c r="B1189" i="20" s="1"/>
  <c r="B1190" i="20" s="1"/>
  <c r="B1191" i="20" s="1"/>
  <c r="B1192" i="20" s="1"/>
  <c r="B1193" i="20" s="1"/>
  <c r="B1194" i="20" s="1"/>
  <c r="B1195" i="20" s="1"/>
  <c r="B1196" i="20" s="1"/>
  <c r="B1197" i="20" s="1"/>
  <c r="B1198" i="20" s="1"/>
  <c r="B1199" i="20" s="1"/>
  <c r="B1200" i="20" s="1"/>
  <c r="B1201" i="20" s="1"/>
  <c r="B1202" i="20" s="1"/>
  <c r="B1203" i="20" s="1"/>
  <c r="B1204" i="20" s="1"/>
  <c r="B1205" i="20" s="1"/>
  <c r="B1206" i="20" s="1"/>
  <c r="B1207" i="20" s="1"/>
  <c r="B1208" i="20" s="1"/>
  <c r="B1209" i="20" s="1"/>
  <c r="B1210" i="20" s="1"/>
  <c r="B1211" i="20" s="1"/>
  <c r="B1212" i="20" s="1"/>
  <c r="B1213" i="20" s="1"/>
  <c r="B1214" i="20" s="1"/>
  <c r="B1215" i="20" s="1"/>
  <c r="B1216" i="20" s="1"/>
  <c r="B1217" i="20" s="1"/>
  <c r="B1218" i="20" s="1"/>
  <c r="B1219" i="20" s="1"/>
  <c r="B1220" i="20" s="1"/>
  <c r="B1221" i="20" s="1"/>
  <c r="B1222" i="20" s="1"/>
  <c r="G1015" i="20"/>
  <c r="I1013" i="20"/>
  <c r="N1013" i="20" s="1"/>
  <c r="I1012" i="20"/>
  <c r="N1012" i="20" s="1"/>
  <c r="I1011" i="20"/>
  <c r="N1011" i="20" s="1"/>
  <c r="I1010" i="20"/>
  <c r="N1010" i="20" s="1"/>
  <c r="I1009" i="20"/>
  <c r="N1009" i="20" s="1"/>
  <c r="I1008" i="20"/>
  <c r="N1008" i="20" s="1"/>
  <c r="I1007" i="20"/>
  <c r="N1007" i="20" s="1"/>
  <c r="I1006" i="20"/>
  <c r="N1006" i="20" s="1"/>
  <c r="I1005" i="20"/>
  <c r="N1005" i="20" s="1"/>
  <c r="I1004" i="20"/>
  <c r="N1004" i="20" s="1"/>
  <c r="I1003" i="20"/>
  <c r="N1003" i="20" s="1"/>
  <c r="I1002" i="20"/>
  <c r="N1002" i="20" s="1"/>
  <c r="I1001" i="20"/>
  <c r="N1001" i="20" s="1"/>
  <c r="I1000" i="20"/>
  <c r="N1000" i="20" s="1"/>
  <c r="I999" i="20"/>
  <c r="N999" i="20" s="1"/>
  <c r="I998" i="20"/>
  <c r="N998" i="20" s="1"/>
  <c r="I997" i="20"/>
  <c r="N997" i="20" s="1"/>
  <c r="I996" i="20"/>
  <c r="N996" i="20" s="1"/>
  <c r="I995" i="20"/>
  <c r="N995" i="20" s="1"/>
  <c r="I994" i="20"/>
  <c r="N994" i="20" s="1"/>
  <c r="I993" i="20"/>
  <c r="N993" i="20" s="1"/>
  <c r="I992" i="20"/>
  <c r="N992" i="20" s="1"/>
  <c r="I991" i="20"/>
  <c r="N991" i="20" s="1"/>
  <c r="I990" i="20"/>
  <c r="N990" i="20" s="1"/>
  <c r="I989" i="20"/>
  <c r="N989" i="20" s="1"/>
  <c r="I988" i="20"/>
  <c r="N988" i="20" s="1"/>
  <c r="I987" i="20"/>
  <c r="N987" i="20" s="1"/>
  <c r="I986" i="20"/>
  <c r="N986" i="20" s="1"/>
  <c r="I985" i="20"/>
  <c r="N985" i="20" s="1"/>
  <c r="I984" i="20"/>
  <c r="N984" i="20" s="1"/>
  <c r="I983" i="20"/>
  <c r="N983" i="20" s="1"/>
  <c r="I982" i="20"/>
  <c r="N982" i="20" s="1"/>
  <c r="I981" i="20"/>
  <c r="N981" i="20" s="1"/>
  <c r="I980" i="20"/>
  <c r="N980" i="20" s="1"/>
  <c r="I979" i="20"/>
  <c r="N979" i="20" s="1"/>
  <c r="I978" i="20"/>
  <c r="N978" i="20" s="1"/>
  <c r="I977" i="20"/>
  <c r="N977" i="20" s="1"/>
  <c r="I976" i="20"/>
  <c r="N976" i="20" s="1"/>
  <c r="I975" i="20"/>
  <c r="N975" i="20" s="1"/>
  <c r="I974" i="20"/>
  <c r="N974" i="20" s="1"/>
  <c r="I973" i="20"/>
  <c r="N973" i="20" s="1"/>
  <c r="I972" i="20"/>
  <c r="N972" i="20" s="1"/>
  <c r="I971" i="20"/>
  <c r="N971" i="20" s="1"/>
  <c r="I970" i="20"/>
  <c r="N970" i="20" s="1"/>
  <c r="I969" i="20"/>
  <c r="N969" i="20" s="1"/>
  <c r="I968" i="20"/>
  <c r="N968" i="20" s="1"/>
  <c r="I967" i="20"/>
  <c r="N967" i="20" s="1"/>
  <c r="I966" i="20"/>
  <c r="N966" i="20" s="1"/>
  <c r="I965" i="20"/>
  <c r="N965" i="20" s="1"/>
  <c r="I964" i="20"/>
  <c r="N964" i="20" s="1"/>
  <c r="I963" i="20"/>
  <c r="N963" i="20" s="1"/>
  <c r="I962" i="20"/>
  <c r="N962" i="20" s="1"/>
  <c r="I961" i="20"/>
  <c r="N961" i="20" s="1"/>
  <c r="I960" i="20"/>
  <c r="N960" i="20" s="1"/>
  <c r="I959" i="20"/>
  <c r="N959" i="20" s="1"/>
  <c r="I958" i="20"/>
  <c r="N958" i="20" s="1"/>
  <c r="I957" i="20"/>
  <c r="N957" i="20" s="1"/>
  <c r="I956" i="20"/>
  <c r="N956" i="20" s="1"/>
  <c r="I955" i="20"/>
  <c r="N955" i="20" s="1"/>
  <c r="I954" i="20"/>
  <c r="N954" i="20" s="1"/>
  <c r="I953" i="20"/>
  <c r="N953" i="20" s="1"/>
  <c r="I952" i="20"/>
  <c r="N952" i="20" s="1"/>
  <c r="I951" i="20"/>
  <c r="N951" i="20" s="1"/>
  <c r="I950" i="20"/>
  <c r="N950" i="20" s="1"/>
  <c r="I949" i="20"/>
  <c r="N949" i="20" s="1"/>
  <c r="I948" i="20"/>
  <c r="N948" i="20" s="1"/>
  <c r="I947" i="20"/>
  <c r="N947" i="20" s="1"/>
  <c r="I946" i="20"/>
  <c r="N946" i="20" s="1"/>
  <c r="I945" i="20"/>
  <c r="N945" i="20" s="1"/>
  <c r="I944" i="20"/>
  <c r="N944" i="20" s="1"/>
  <c r="I943" i="20"/>
  <c r="N943" i="20" s="1"/>
  <c r="I942" i="20"/>
  <c r="N942" i="20" s="1"/>
  <c r="I941" i="20"/>
  <c r="N941" i="20" s="1"/>
  <c r="I940" i="20"/>
  <c r="N940" i="20" s="1"/>
  <c r="I939" i="20"/>
  <c r="N939" i="20" s="1"/>
  <c r="I938" i="20"/>
  <c r="N938" i="20" s="1"/>
  <c r="I937" i="20"/>
  <c r="N937" i="20" s="1"/>
  <c r="I936" i="20"/>
  <c r="N936" i="20" s="1"/>
  <c r="I935" i="20"/>
  <c r="N935" i="20" s="1"/>
  <c r="I934" i="20"/>
  <c r="N934" i="20" s="1"/>
  <c r="I933" i="20"/>
  <c r="N933" i="20" s="1"/>
  <c r="I932" i="20"/>
  <c r="N932" i="20" s="1"/>
  <c r="I931" i="20"/>
  <c r="N931" i="20" s="1"/>
  <c r="I930" i="20"/>
  <c r="N930" i="20" s="1"/>
  <c r="I929" i="20"/>
  <c r="N929" i="20" s="1"/>
  <c r="I928" i="20"/>
  <c r="N928" i="20" s="1"/>
  <c r="I927" i="20"/>
  <c r="N927" i="20" s="1"/>
  <c r="I926" i="20"/>
  <c r="N926" i="20" s="1"/>
  <c r="I925" i="20"/>
  <c r="N925" i="20" s="1"/>
  <c r="I924" i="20"/>
  <c r="N924" i="20" s="1"/>
  <c r="I923" i="20"/>
  <c r="N923" i="20" s="1"/>
  <c r="I922" i="20"/>
  <c r="N922" i="20" s="1"/>
  <c r="I921" i="20"/>
  <c r="N921" i="20" s="1"/>
  <c r="I920" i="20"/>
  <c r="N920" i="20" s="1"/>
  <c r="I919" i="20"/>
  <c r="N919" i="20" s="1"/>
  <c r="I918" i="20"/>
  <c r="N918" i="20" s="1"/>
  <c r="I917" i="20"/>
  <c r="N917" i="20" s="1"/>
  <c r="I916" i="20"/>
  <c r="N916" i="20" s="1"/>
  <c r="I915" i="20"/>
  <c r="N915" i="20" s="1"/>
  <c r="I914" i="20"/>
  <c r="N914" i="20" s="1"/>
  <c r="I913" i="20"/>
  <c r="N913" i="20" s="1"/>
  <c r="I912" i="20"/>
  <c r="N912" i="20" s="1"/>
  <c r="I911" i="20"/>
  <c r="N911" i="20" s="1"/>
  <c r="I910" i="20"/>
  <c r="N910" i="20" s="1"/>
  <c r="I909" i="20"/>
  <c r="N909" i="20" s="1"/>
  <c r="I908" i="20"/>
  <c r="N908" i="20" s="1"/>
  <c r="I907" i="20"/>
  <c r="N907" i="20" s="1"/>
  <c r="I906" i="20"/>
  <c r="N906" i="20" s="1"/>
  <c r="I905" i="20"/>
  <c r="N905" i="20" s="1"/>
  <c r="I904" i="20"/>
  <c r="N904" i="20" s="1"/>
  <c r="I903" i="20"/>
  <c r="N903" i="20" s="1"/>
  <c r="I902" i="20"/>
  <c r="N902" i="20" s="1"/>
  <c r="I901" i="20"/>
  <c r="N901" i="20" s="1"/>
  <c r="I900" i="20"/>
  <c r="N900" i="20" s="1"/>
  <c r="I899" i="20"/>
  <c r="N899" i="20" s="1"/>
  <c r="I898" i="20"/>
  <c r="N898" i="20" s="1"/>
  <c r="I897" i="20"/>
  <c r="N897" i="20" s="1"/>
  <c r="I896" i="20"/>
  <c r="N896" i="20" s="1"/>
  <c r="I895" i="20"/>
  <c r="N895" i="20" s="1"/>
  <c r="I894" i="20"/>
  <c r="N894" i="20" s="1"/>
  <c r="I893" i="20"/>
  <c r="N893" i="20" s="1"/>
  <c r="I892" i="20"/>
  <c r="N892" i="20" s="1"/>
  <c r="I891" i="20"/>
  <c r="N891" i="20" s="1"/>
  <c r="I890" i="20"/>
  <c r="N890" i="20" s="1"/>
  <c r="I889" i="20"/>
  <c r="N889" i="20" s="1"/>
  <c r="I888" i="20"/>
  <c r="N888" i="20" s="1"/>
  <c r="I887" i="20"/>
  <c r="N887" i="20" s="1"/>
  <c r="I886" i="20"/>
  <c r="N886" i="20" s="1"/>
  <c r="I885" i="20"/>
  <c r="N885" i="20" s="1"/>
  <c r="I884" i="20"/>
  <c r="N884" i="20" s="1"/>
  <c r="I883" i="20"/>
  <c r="N883" i="20" s="1"/>
  <c r="I882" i="20"/>
  <c r="N882" i="20" s="1"/>
  <c r="I881" i="20"/>
  <c r="N881" i="20" s="1"/>
  <c r="I880" i="20"/>
  <c r="N880" i="20" s="1"/>
  <c r="I879" i="20"/>
  <c r="N879" i="20" s="1"/>
  <c r="I878" i="20"/>
  <c r="N878" i="20" s="1"/>
  <c r="I877" i="20"/>
  <c r="N877" i="20" s="1"/>
  <c r="I876" i="20"/>
  <c r="N876" i="20" s="1"/>
  <c r="I875" i="20"/>
  <c r="N875" i="20" s="1"/>
  <c r="I874" i="20"/>
  <c r="N874" i="20" s="1"/>
  <c r="I873" i="20"/>
  <c r="N873" i="20" s="1"/>
  <c r="I872" i="20"/>
  <c r="N872" i="20" s="1"/>
  <c r="I871" i="20"/>
  <c r="N871" i="20" s="1"/>
  <c r="I870" i="20"/>
  <c r="N870" i="20" s="1"/>
  <c r="I869" i="20"/>
  <c r="N869" i="20" s="1"/>
  <c r="I868" i="20"/>
  <c r="N868" i="20" s="1"/>
  <c r="I867" i="20"/>
  <c r="N867" i="20" s="1"/>
  <c r="I866" i="20"/>
  <c r="N866" i="20" s="1"/>
  <c r="I865" i="20"/>
  <c r="N865" i="20" s="1"/>
  <c r="I864" i="20"/>
  <c r="N864" i="20" s="1"/>
  <c r="I863" i="20"/>
  <c r="N863" i="20" s="1"/>
  <c r="I862" i="20"/>
  <c r="N862" i="20" s="1"/>
  <c r="I861" i="20"/>
  <c r="N861" i="20" s="1"/>
  <c r="I860" i="20"/>
  <c r="N860" i="20" s="1"/>
  <c r="I859" i="20"/>
  <c r="N859" i="20" s="1"/>
  <c r="I858" i="20"/>
  <c r="N858" i="20" s="1"/>
  <c r="I857" i="20"/>
  <c r="N857" i="20" s="1"/>
  <c r="I856" i="20"/>
  <c r="N856" i="20" s="1"/>
  <c r="I855" i="20"/>
  <c r="N855" i="20" s="1"/>
  <c r="I854" i="20"/>
  <c r="N854" i="20" s="1"/>
  <c r="I853" i="20"/>
  <c r="N853" i="20" s="1"/>
  <c r="I852" i="20"/>
  <c r="N852" i="20" s="1"/>
  <c r="I851" i="20"/>
  <c r="N851" i="20" s="1"/>
  <c r="I850" i="20"/>
  <c r="N850" i="20" s="1"/>
  <c r="I849" i="20"/>
  <c r="N849" i="20" s="1"/>
  <c r="I848" i="20"/>
  <c r="N848" i="20" s="1"/>
  <c r="I847" i="20"/>
  <c r="N847" i="20" s="1"/>
  <c r="I846" i="20"/>
  <c r="N846" i="20" s="1"/>
  <c r="I845" i="20"/>
  <c r="N845" i="20" s="1"/>
  <c r="I844" i="20"/>
  <c r="N844" i="20" s="1"/>
  <c r="I843" i="20"/>
  <c r="N843" i="20" s="1"/>
  <c r="I842" i="20"/>
  <c r="N842" i="20" s="1"/>
  <c r="I841" i="20"/>
  <c r="N841" i="20" s="1"/>
  <c r="I840" i="20"/>
  <c r="N840" i="20" s="1"/>
  <c r="I839" i="20"/>
  <c r="N839" i="20" s="1"/>
  <c r="I838" i="20"/>
  <c r="N838" i="20" s="1"/>
  <c r="I837" i="20"/>
  <c r="N837" i="20" s="1"/>
  <c r="I836" i="20"/>
  <c r="N836" i="20" s="1"/>
  <c r="I835" i="20"/>
  <c r="N835" i="20" s="1"/>
  <c r="I834" i="20"/>
  <c r="N834" i="20" s="1"/>
  <c r="I833" i="20"/>
  <c r="N833" i="20" s="1"/>
  <c r="I832" i="20"/>
  <c r="N832" i="20" s="1"/>
  <c r="I831" i="20"/>
  <c r="N831" i="20" s="1"/>
  <c r="I830" i="20"/>
  <c r="N830" i="20" s="1"/>
  <c r="I829" i="20"/>
  <c r="N829" i="20" s="1"/>
  <c r="I828" i="20"/>
  <c r="N828" i="20" s="1"/>
  <c r="I827" i="20"/>
  <c r="N827" i="20" s="1"/>
  <c r="I826" i="20"/>
  <c r="N826" i="20" s="1"/>
  <c r="I825" i="20"/>
  <c r="N825" i="20" s="1"/>
  <c r="I824" i="20"/>
  <c r="N824" i="20" s="1"/>
  <c r="I823" i="20"/>
  <c r="N823" i="20" s="1"/>
  <c r="I822" i="20"/>
  <c r="N822" i="20" s="1"/>
  <c r="I821" i="20"/>
  <c r="N821" i="20" s="1"/>
  <c r="I820" i="20"/>
  <c r="N820" i="20" s="1"/>
  <c r="I819" i="20"/>
  <c r="N819" i="20" s="1"/>
  <c r="I818" i="20"/>
  <c r="N818" i="20" s="1"/>
  <c r="I817" i="20"/>
  <c r="N817" i="20" s="1"/>
  <c r="I816" i="20"/>
  <c r="N816" i="20" s="1"/>
  <c r="I815" i="20"/>
  <c r="N815" i="20" s="1"/>
  <c r="I814" i="20"/>
  <c r="N814" i="20" s="1"/>
  <c r="I813" i="20"/>
  <c r="N813" i="20" s="1"/>
  <c r="I812" i="20"/>
  <c r="N812" i="20" s="1"/>
  <c r="I811" i="20"/>
  <c r="N811" i="20" s="1"/>
  <c r="I810" i="20"/>
  <c r="N810" i="20" s="1"/>
  <c r="I809" i="20"/>
  <c r="N809" i="20" s="1"/>
  <c r="I808" i="20"/>
  <c r="N808" i="20" s="1"/>
  <c r="I807" i="20"/>
  <c r="N807" i="20" s="1"/>
  <c r="I806" i="20"/>
  <c r="N806" i="20" s="1"/>
  <c r="I805" i="20"/>
  <c r="N805" i="20" s="1"/>
  <c r="I804" i="20"/>
  <c r="N804" i="20" s="1"/>
  <c r="I803" i="20"/>
  <c r="N803" i="20" s="1"/>
  <c r="I802" i="20"/>
  <c r="N802" i="20" s="1"/>
  <c r="I801" i="20"/>
  <c r="N801" i="20" s="1"/>
  <c r="I800" i="20"/>
  <c r="N800" i="20" s="1"/>
  <c r="I799" i="20"/>
  <c r="N799" i="20" s="1"/>
  <c r="I798" i="20"/>
  <c r="N798" i="20" s="1"/>
  <c r="I797" i="20"/>
  <c r="N797" i="20" s="1"/>
  <c r="I796" i="20"/>
  <c r="N796" i="20" s="1"/>
  <c r="I795" i="20"/>
  <c r="N795" i="20" s="1"/>
  <c r="I794" i="20"/>
  <c r="N794" i="20" s="1"/>
  <c r="I793" i="20"/>
  <c r="N793" i="20" s="1"/>
  <c r="I792" i="20"/>
  <c r="N792" i="20" s="1"/>
  <c r="I791" i="20"/>
  <c r="N791" i="20" s="1"/>
  <c r="I790" i="20"/>
  <c r="N790" i="20" s="1"/>
  <c r="I789" i="20"/>
  <c r="N789" i="20" s="1"/>
  <c r="I788" i="20"/>
  <c r="N788" i="20" s="1"/>
  <c r="I787" i="20"/>
  <c r="N787" i="20" s="1"/>
  <c r="I786" i="20"/>
  <c r="N786" i="20" s="1"/>
  <c r="I785" i="20"/>
  <c r="N785" i="20" s="1"/>
  <c r="I784" i="20"/>
  <c r="N784" i="20" s="1"/>
  <c r="I783" i="20"/>
  <c r="N783" i="20" s="1"/>
  <c r="I782" i="20"/>
  <c r="N782" i="20" s="1"/>
  <c r="I781" i="20"/>
  <c r="N781" i="20" s="1"/>
  <c r="I780" i="20"/>
  <c r="N780" i="20" s="1"/>
  <c r="I779" i="20"/>
  <c r="N779" i="20" s="1"/>
  <c r="I778" i="20"/>
  <c r="N778" i="20" s="1"/>
  <c r="I777" i="20"/>
  <c r="N777" i="20" s="1"/>
  <c r="I776" i="20"/>
  <c r="N776" i="20" s="1"/>
  <c r="I775" i="20"/>
  <c r="N775" i="20" s="1"/>
  <c r="I774" i="20"/>
  <c r="N774" i="20" s="1"/>
  <c r="I773" i="20"/>
  <c r="N773" i="20" s="1"/>
  <c r="I772" i="20"/>
  <c r="N772" i="20" s="1"/>
  <c r="I771" i="20"/>
  <c r="N771" i="20" s="1"/>
  <c r="I770" i="20"/>
  <c r="N770" i="20" s="1"/>
  <c r="I769" i="20"/>
  <c r="N769" i="20" s="1"/>
  <c r="I768" i="20"/>
  <c r="N768" i="20" s="1"/>
  <c r="I767" i="20"/>
  <c r="N767" i="20" s="1"/>
  <c r="I766" i="20"/>
  <c r="N766" i="20" s="1"/>
  <c r="I765" i="20"/>
  <c r="N765" i="20" s="1"/>
  <c r="I764" i="20"/>
  <c r="N764" i="20" s="1"/>
  <c r="I763" i="20"/>
  <c r="N763" i="20" s="1"/>
  <c r="I762" i="20"/>
  <c r="N762" i="20" s="1"/>
  <c r="I761" i="20"/>
  <c r="N761" i="20" s="1"/>
  <c r="I760" i="20"/>
  <c r="N760" i="20" s="1"/>
  <c r="I759" i="20"/>
  <c r="N759" i="20" s="1"/>
  <c r="I758" i="20"/>
  <c r="N758" i="20" s="1"/>
  <c r="I757" i="20"/>
  <c r="N757" i="20" s="1"/>
  <c r="I756" i="20"/>
  <c r="N756" i="20" s="1"/>
  <c r="I755" i="20"/>
  <c r="N755" i="20" s="1"/>
  <c r="I754" i="20"/>
  <c r="N754" i="20" s="1"/>
  <c r="I753" i="20"/>
  <c r="N753" i="20" s="1"/>
  <c r="I752" i="20"/>
  <c r="N752" i="20" s="1"/>
  <c r="I751" i="20"/>
  <c r="N751" i="20" s="1"/>
  <c r="I750" i="20"/>
  <c r="N750" i="20" s="1"/>
  <c r="I749" i="20"/>
  <c r="N749" i="20" s="1"/>
  <c r="I748" i="20"/>
  <c r="N748" i="20" s="1"/>
  <c r="I747" i="20"/>
  <c r="N747" i="20" s="1"/>
  <c r="I746" i="20"/>
  <c r="N746" i="20" s="1"/>
  <c r="I745" i="20"/>
  <c r="N745" i="20" s="1"/>
  <c r="I744" i="20"/>
  <c r="N744" i="20" s="1"/>
  <c r="I743" i="20"/>
  <c r="N743" i="20" s="1"/>
  <c r="I742" i="20"/>
  <c r="N742" i="20" s="1"/>
  <c r="I741" i="20"/>
  <c r="N741" i="20" s="1"/>
  <c r="I740" i="20"/>
  <c r="N740" i="20" s="1"/>
  <c r="I739" i="20"/>
  <c r="N739" i="20" s="1"/>
  <c r="I738" i="20"/>
  <c r="N738" i="20" s="1"/>
  <c r="I737" i="20"/>
  <c r="N737" i="20" s="1"/>
  <c r="I736" i="20"/>
  <c r="N736" i="20" s="1"/>
  <c r="I735" i="20"/>
  <c r="N735" i="20" s="1"/>
  <c r="I734" i="20"/>
  <c r="N734" i="20" s="1"/>
  <c r="I733" i="20"/>
  <c r="N733" i="20" s="1"/>
  <c r="I732" i="20"/>
  <c r="N732" i="20" s="1"/>
  <c r="I731" i="20"/>
  <c r="N731" i="20" s="1"/>
  <c r="I730" i="20"/>
  <c r="N730" i="20" s="1"/>
  <c r="I729" i="20"/>
  <c r="N729" i="20" s="1"/>
  <c r="I728" i="20"/>
  <c r="N728" i="20" s="1"/>
  <c r="I727" i="20"/>
  <c r="N727" i="20" s="1"/>
  <c r="I726" i="20"/>
  <c r="N726" i="20" s="1"/>
  <c r="I725" i="20"/>
  <c r="N725" i="20" s="1"/>
  <c r="I724" i="20"/>
  <c r="N724" i="20" s="1"/>
  <c r="I723" i="20"/>
  <c r="N723" i="20" s="1"/>
  <c r="I722" i="20"/>
  <c r="N722" i="20" s="1"/>
  <c r="I721" i="20"/>
  <c r="N721" i="20" s="1"/>
  <c r="I720" i="20"/>
  <c r="N720" i="20" s="1"/>
  <c r="I719" i="20"/>
  <c r="N719" i="20" s="1"/>
  <c r="I718" i="20"/>
  <c r="N718" i="20" s="1"/>
  <c r="I717" i="20"/>
  <c r="N717" i="20" s="1"/>
  <c r="I716" i="20"/>
  <c r="N716" i="20" s="1"/>
  <c r="I715" i="20"/>
  <c r="N715" i="20" s="1"/>
  <c r="I714" i="20"/>
  <c r="N714" i="20" s="1"/>
  <c r="I713" i="20"/>
  <c r="N713" i="20" s="1"/>
  <c r="I712" i="20"/>
  <c r="N712" i="20" s="1"/>
  <c r="I711" i="20"/>
  <c r="N711" i="20" s="1"/>
  <c r="I710" i="20"/>
  <c r="N710" i="20" s="1"/>
  <c r="I709" i="20"/>
  <c r="N709" i="20" s="1"/>
  <c r="I708" i="20"/>
  <c r="N708" i="20" s="1"/>
  <c r="I707" i="20"/>
  <c r="N707" i="20" s="1"/>
  <c r="I706" i="20"/>
  <c r="N706" i="20" s="1"/>
  <c r="I705" i="20"/>
  <c r="N705" i="20" s="1"/>
  <c r="I704" i="20"/>
  <c r="N704" i="20" s="1"/>
  <c r="I703" i="20"/>
  <c r="N703" i="20" s="1"/>
  <c r="I702" i="20"/>
  <c r="N702" i="20" s="1"/>
  <c r="I701" i="20"/>
  <c r="N701" i="20" s="1"/>
  <c r="I700" i="20"/>
  <c r="N700" i="20" s="1"/>
  <c r="I699" i="20"/>
  <c r="N699" i="20" s="1"/>
  <c r="I698" i="20"/>
  <c r="N698" i="20" s="1"/>
  <c r="I697" i="20"/>
  <c r="N697" i="20" s="1"/>
  <c r="I696" i="20"/>
  <c r="N696" i="20" s="1"/>
  <c r="I695" i="20"/>
  <c r="N695" i="20" s="1"/>
  <c r="I694" i="20"/>
  <c r="N694" i="20" s="1"/>
  <c r="I693" i="20"/>
  <c r="N693" i="20" s="1"/>
  <c r="I692" i="20"/>
  <c r="N692" i="20" s="1"/>
  <c r="I691" i="20"/>
  <c r="N691" i="20" s="1"/>
  <c r="I690" i="20"/>
  <c r="N690" i="20" s="1"/>
  <c r="I689" i="20"/>
  <c r="N689" i="20" s="1"/>
  <c r="I688" i="20"/>
  <c r="N688" i="20" s="1"/>
  <c r="I687" i="20"/>
  <c r="N687" i="20" s="1"/>
  <c r="I686" i="20"/>
  <c r="N686" i="20" s="1"/>
  <c r="I685" i="20"/>
  <c r="N685" i="20" s="1"/>
  <c r="I684" i="20"/>
  <c r="N684" i="20" s="1"/>
  <c r="I683" i="20"/>
  <c r="N683" i="20" s="1"/>
  <c r="I682" i="20"/>
  <c r="N682" i="20" s="1"/>
  <c r="I681" i="20"/>
  <c r="N681" i="20" s="1"/>
  <c r="I680" i="20"/>
  <c r="N680" i="20" s="1"/>
  <c r="I679" i="20"/>
  <c r="N679" i="20" s="1"/>
  <c r="I678" i="20"/>
  <c r="N678" i="20" s="1"/>
  <c r="I677" i="20"/>
  <c r="N677" i="20" s="1"/>
  <c r="I676" i="20"/>
  <c r="N676" i="20" s="1"/>
  <c r="I675" i="20"/>
  <c r="N675" i="20" s="1"/>
  <c r="I674" i="20"/>
  <c r="N674" i="20" s="1"/>
  <c r="I673" i="20"/>
  <c r="N673" i="20" s="1"/>
  <c r="I672" i="20"/>
  <c r="N672" i="20" s="1"/>
  <c r="I671" i="20"/>
  <c r="N671" i="20" s="1"/>
  <c r="I670" i="20"/>
  <c r="N670" i="20" s="1"/>
  <c r="I669" i="20"/>
  <c r="N669" i="20" s="1"/>
  <c r="I668" i="20"/>
  <c r="N668" i="20" s="1"/>
  <c r="I667" i="20"/>
  <c r="N667" i="20" s="1"/>
  <c r="I666" i="20"/>
  <c r="N666" i="20" s="1"/>
  <c r="I665" i="20"/>
  <c r="N665" i="20" s="1"/>
  <c r="I664" i="20"/>
  <c r="N664" i="20" s="1"/>
  <c r="I663" i="20"/>
  <c r="N663" i="20" s="1"/>
  <c r="I662" i="20"/>
  <c r="N662" i="20" s="1"/>
  <c r="I661" i="20"/>
  <c r="N661" i="20" s="1"/>
  <c r="I660" i="20"/>
  <c r="N660" i="20" s="1"/>
  <c r="I659" i="20"/>
  <c r="N659" i="20" s="1"/>
  <c r="I658" i="20"/>
  <c r="N658" i="20" s="1"/>
  <c r="I657" i="20"/>
  <c r="N657" i="20" s="1"/>
  <c r="I656" i="20"/>
  <c r="N656" i="20" s="1"/>
  <c r="I655" i="20"/>
  <c r="N655" i="20" s="1"/>
  <c r="I654" i="20"/>
  <c r="N654" i="20" s="1"/>
  <c r="I653" i="20"/>
  <c r="N653" i="20" s="1"/>
  <c r="I652" i="20"/>
  <c r="N652" i="20" s="1"/>
  <c r="I651" i="20"/>
  <c r="N651" i="20" s="1"/>
  <c r="I650" i="20"/>
  <c r="N650" i="20" s="1"/>
  <c r="I649" i="20"/>
  <c r="N649" i="20" s="1"/>
  <c r="I648" i="20"/>
  <c r="N648" i="20" s="1"/>
  <c r="I647" i="20"/>
  <c r="N647" i="20" s="1"/>
  <c r="I646" i="20"/>
  <c r="N646" i="20" s="1"/>
  <c r="I645" i="20"/>
  <c r="N645" i="20" s="1"/>
  <c r="I644" i="20"/>
  <c r="N644" i="20" s="1"/>
  <c r="I643" i="20"/>
  <c r="N643" i="20" s="1"/>
  <c r="I642" i="20"/>
  <c r="N642" i="20" s="1"/>
  <c r="I641" i="20"/>
  <c r="N641" i="20" s="1"/>
  <c r="I640" i="20"/>
  <c r="N640" i="20" s="1"/>
  <c r="I639" i="20"/>
  <c r="N639" i="20" s="1"/>
  <c r="I638" i="20"/>
  <c r="N638" i="20" s="1"/>
  <c r="I637" i="20"/>
  <c r="N637" i="20" s="1"/>
  <c r="I636" i="20"/>
  <c r="N636" i="20" s="1"/>
  <c r="I635" i="20"/>
  <c r="N635" i="20" s="1"/>
  <c r="I634" i="20"/>
  <c r="N634" i="20" s="1"/>
  <c r="I633" i="20"/>
  <c r="N633" i="20" s="1"/>
  <c r="I632" i="20"/>
  <c r="N632" i="20" s="1"/>
  <c r="I631" i="20"/>
  <c r="N631" i="20" s="1"/>
  <c r="I630" i="20"/>
  <c r="N630" i="20" s="1"/>
  <c r="I629" i="20"/>
  <c r="N629" i="20" s="1"/>
  <c r="I628" i="20"/>
  <c r="N628" i="20" s="1"/>
  <c r="I627" i="20"/>
  <c r="N627" i="20" s="1"/>
  <c r="I626" i="20"/>
  <c r="N626" i="20" s="1"/>
  <c r="I625" i="20"/>
  <c r="N625" i="20" s="1"/>
  <c r="I624" i="20"/>
  <c r="N624" i="20" s="1"/>
  <c r="I623" i="20"/>
  <c r="N623" i="20" s="1"/>
  <c r="I622" i="20"/>
  <c r="N622" i="20" s="1"/>
  <c r="I621" i="20"/>
  <c r="N621" i="20" s="1"/>
  <c r="I620" i="20"/>
  <c r="N620" i="20" s="1"/>
  <c r="I619" i="20"/>
  <c r="N619" i="20" s="1"/>
  <c r="I618" i="20"/>
  <c r="N618" i="20" s="1"/>
  <c r="I617" i="20"/>
  <c r="N617" i="20" s="1"/>
  <c r="I616" i="20"/>
  <c r="N616" i="20" s="1"/>
  <c r="I615" i="20"/>
  <c r="N615" i="20" s="1"/>
  <c r="I614" i="20"/>
  <c r="N614" i="20" s="1"/>
  <c r="I613" i="20"/>
  <c r="N613" i="20" s="1"/>
  <c r="I612" i="20"/>
  <c r="N612" i="20" s="1"/>
  <c r="I611" i="20"/>
  <c r="N611" i="20" s="1"/>
  <c r="I610" i="20"/>
  <c r="N610" i="20" s="1"/>
  <c r="I609" i="20"/>
  <c r="N609" i="20" s="1"/>
  <c r="I608" i="20"/>
  <c r="N608" i="20" s="1"/>
  <c r="I607" i="20"/>
  <c r="N607" i="20" s="1"/>
  <c r="I606" i="20"/>
  <c r="N606" i="20" s="1"/>
  <c r="I605" i="20"/>
  <c r="N605" i="20" s="1"/>
  <c r="I604" i="20"/>
  <c r="N604" i="20" s="1"/>
  <c r="I603" i="20"/>
  <c r="N603" i="20" s="1"/>
  <c r="I602" i="20"/>
  <c r="N602" i="20" s="1"/>
  <c r="I601" i="20"/>
  <c r="N601" i="20" s="1"/>
  <c r="I600" i="20"/>
  <c r="N600" i="20" s="1"/>
  <c r="I599" i="20"/>
  <c r="N599" i="20" s="1"/>
  <c r="I598" i="20"/>
  <c r="N598" i="20" s="1"/>
  <c r="I597" i="20"/>
  <c r="N597" i="20" s="1"/>
  <c r="I596" i="20"/>
  <c r="N596" i="20" s="1"/>
  <c r="I595" i="20"/>
  <c r="N595" i="20" s="1"/>
  <c r="I594" i="20"/>
  <c r="N594" i="20" s="1"/>
  <c r="I593" i="20"/>
  <c r="N593" i="20" s="1"/>
  <c r="I592" i="20"/>
  <c r="N592" i="20" s="1"/>
  <c r="I591" i="20"/>
  <c r="N591" i="20" s="1"/>
  <c r="I590" i="20"/>
  <c r="N590" i="20" s="1"/>
  <c r="I589" i="20"/>
  <c r="N589" i="20" s="1"/>
  <c r="I588" i="20"/>
  <c r="N588" i="20" s="1"/>
  <c r="I587" i="20"/>
  <c r="N587" i="20" s="1"/>
  <c r="I586" i="20"/>
  <c r="N586" i="20" s="1"/>
  <c r="I585" i="20"/>
  <c r="N585" i="20" s="1"/>
  <c r="I584" i="20"/>
  <c r="N584" i="20" s="1"/>
  <c r="I583" i="20"/>
  <c r="N583" i="20" s="1"/>
  <c r="I582" i="20"/>
  <c r="N582" i="20" s="1"/>
  <c r="I581" i="20"/>
  <c r="N581" i="20" s="1"/>
  <c r="I580" i="20"/>
  <c r="N580" i="20" s="1"/>
  <c r="I579" i="20"/>
  <c r="N579" i="20" s="1"/>
  <c r="I578" i="20"/>
  <c r="N578" i="20" s="1"/>
  <c r="I577" i="20"/>
  <c r="N577" i="20" s="1"/>
  <c r="I576" i="20"/>
  <c r="N576" i="20" s="1"/>
  <c r="I575" i="20"/>
  <c r="N575" i="20" s="1"/>
  <c r="I574" i="20"/>
  <c r="N574" i="20" s="1"/>
  <c r="I573" i="20"/>
  <c r="N573" i="20" s="1"/>
  <c r="I572" i="20"/>
  <c r="N572" i="20" s="1"/>
  <c r="I571" i="20"/>
  <c r="N571" i="20" s="1"/>
  <c r="I570" i="20"/>
  <c r="N570" i="20" s="1"/>
  <c r="I569" i="20"/>
  <c r="N569" i="20" s="1"/>
  <c r="I568" i="20"/>
  <c r="N568" i="20" s="1"/>
  <c r="I567" i="20"/>
  <c r="N567" i="20" s="1"/>
  <c r="I566" i="20"/>
  <c r="N566" i="20" s="1"/>
  <c r="I565" i="20"/>
  <c r="N565" i="20" s="1"/>
  <c r="I564" i="20"/>
  <c r="N564" i="20" s="1"/>
  <c r="I563" i="20"/>
  <c r="N563" i="20" s="1"/>
  <c r="I562" i="20"/>
  <c r="N562" i="20" s="1"/>
  <c r="I561" i="20"/>
  <c r="N561" i="20" s="1"/>
  <c r="I560" i="20"/>
  <c r="N560" i="20" s="1"/>
  <c r="I559" i="20"/>
  <c r="N559" i="20" s="1"/>
  <c r="I558" i="20"/>
  <c r="N558" i="20" s="1"/>
  <c r="I557" i="20"/>
  <c r="N557" i="20" s="1"/>
  <c r="I556" i="20"/>
  <c r="N556" i="20" s="1"/>
  <c r="I555" i="20"/>
  <c r="N555" i="20" s="1"/>
  <c r="I554" i="20"/>
  <c r="N554" i="20" s="1"/>
  <c r="I553" i="20"/>
  <c r="N553" i="20" s="1"/>
  <c r="I552" i="20"/>
  <c r="N552" i="20" s="1"/>
  <c r="I551" i="20"/>
  <c r="N551" i="20" s="1"/>
  <c r="I550" i="20"/>
  <c r="N550" i="20" s="1"/>
  <c r="I549" i="20"/>
  <c r="N549" i="20" s="1"/>
  <c r="I548" i="20"/>
  <c r="N548" i="20" s="1"/>
  <c r="I547" i="20"/>
  <c r="N547" i="20" s="1"/>
  <c r="I546" i="20"/>
  <c r="N546" i="20" s="1"/>
  <c r="I545" i="20"/>
  <c r="N545" i="20" s="1"/>
  <c r="I544" i="20"/>
  <c r="N544" i="20" s="1"/>
  <c r="I543" i="20"/>
  <c r="N543" i="20" s="1"/>
  <c r="I542" i="20"/>
  <c r="N542" i="20" s="1"/>
  <c r="I541" i="20"/>
  <c r="N541" i="20" s="1"/>
  <c r="I540" i="20"/>
  <c r="N540" i="20" s="1"/>
  <c r="I539" i="20"/>
  <c r="N539" i="20" s="1"/>
  <c r="I538" i="20"/>
  <c r="N538" i="20" s="1"/>
  <c r="I537" i="20"/>
  <c r="N537" i="20" s="1"/>
  <c r="I536" i="20"/>
  <c r="N536" i="20" s="1"/>
  <c r="I535" i="20"/>
  <c r="N535" i="20" s="1"/>
  <c r="I534" i="20"/>
  <c r="N534" i="20" s="1"/>
  <c r="I533" i="20"/>
  <c r="N533" i="20" s="1"/>
  <c r="I532" i="20"/>
  <c r="N532" i="20" s="1"/>
  <c r="I531" i="20"/>
  <c r="N531" i="20" s="1"/>
  <c r="I530" i="20"/>
  <c r="N530" i="20" s="1"/>
  <c r="I529" i="20"/>
  <c r="N529" i="20" s="1"/>
  <c r="I528" i="20"/>
  <c r="N528" i="20" s="1"/>
  <c r="I527" i="20"/>
  <c r="N527" i="20" s="1"/>
  <c r="I526" i="20"/>
  <c r="N526" i="20" s="1"/>
  <c r="I525" i="20"/>
  <c r="N525" i="20" s="1"/>
  <c r="I524" i="20"/>
  <c r="N524" i="20" s="1"/>
  <c r="I523" i="20"/>
  <c r="N523" i="20" s="1"/>
  <c r="I522" i="20"/>
  <c r="N522" i="20" s="1"/>
  <c r="I521" i="20"/>
  <c r="N521" i="20" s="1"/>
  <c r="I520" i="20"/>
  <c r="N520" i="20" s="1"/>
  <c r="I519" i="20"/>
  <c r="N519" i="20" s="1"/>
  <c r="I518" i="20"/>
  <c r="N518" i="20" s="1"/>
  <c r="I517" i="20"/>
  <c r="N517" i="20" s="1"/>
  <c r="I516" i="20"/>
  <c r="N516" i="20" s="1"/>
  <c r="I515" i="20"/>
  <c r="N515" i="20" s="1"/>
  <c r="I514" i="20"/>
  <c r="N514" i="20" s="1"/>
  <c r="I512" i="20"/>
  <c r="N512" i="20" s="1"/>
  <c r="I511" i="20"/>
  <c r="N511" i="20" s="1"/>
  <c r="I510" i="20"/>
  <c r="N510" i="20" s="1"/>
  <c r="I509" i="20"/>
  <c r="N509" i="20" s="1"/>
  <c r="I508" i="20"/>
  <c r="N508" i="20" s="1"/>
  <c r="I507" i="20"/>
  <c r="N507" i="20" s="1"/>
  <c r="I506" i="20"/>
  <c r="N506" i="20" s="1"/>
  <c r="I505" i="20"/>
  <c r="N505" i="20" s="1"/>
  <c r="I504" i="20"/>
  <c r="N504" i="20" s="1"/>
  <c r="I503" i="20"/>
  <c r="N503" i="20" s="1"/>
  <c r="I502" i="20"/>
  <c r="N502" i="20" s="1"/>
  <c r="I501" i="20"/>
  <c r="N501" i="20" s="1"/>
  <c r="I500" i="20"/>
  <c r="N500" i="20" s="1"/>
  <c r="I499" i="20"/>
  <c r="N499" i="20" s="1"/>
  <c r="I498" i="20"/>
  <c r="N498" i="20" s="1"/>
  <c r="I497" i="20"/>
  <c r="N497" i="20" s="1"/>
  <c r="I496" i="20"/>
  <c r="N496" i="20" s="1"/>
  <c r="I495" i="20"/>
  <c r="N495" i="20" s="1"/>
  <c r="I494" i="20"/>
  <c r="N494" i="20" s="1"/>
  <c r="I493" i="20"/>
  <c r="N493" i="20" s="1"/>
  <c r="I492" i="20"/>
  <c r="N492" i="20" s="1"/>
  <c r="I491" i="20"/>
  <c r="N491" i="20" s="1"/>
  <c r="I490" i="20"/>
  <c r="N490" i="20" s="1"/>
  <c r="I489" i="20"/>
  <c r="N489" i="20" s="1"/>
  <c r="I488" i="20"/>
  <c r="N488" i="20" s="1"/>
  <c r="I487" i="20"/>
  <c r="N487" i="20" s="1"/>
  <c r="I486" i="20"/>
  <c r="N486" i="20" s="1"/>
  <c r="I485" i="20"/>
  <c r="N485" i="20" s="1"/>
  <c r="I484" i="20"/>
  <c r="N484" i="20" s="1"/>
  <c r="I483" i="20"/>
  <c r="N483" i="20" s="1"/>
  <c r="I482" i="20"/>
  <c r="N482" i="20" s="1"/>
  <c r="I481" i="20"/>
  <c r="N481" i="20" s="1"/>
  <c r="I480" i="20"/>
  <c r="N480" i="20" s="1"/>
  <c r="I479" i="20"/>
  <c r="N479" i="20" s="1"/>
  <c r="I478" i="20"/>
  <c r="N478" i="20" s="1"/>
  <c r="I477" i="20"/>
  <c r="N477" i="20" s="1"/>
  <c r="I476" i="20"/>
  <c r="N476" i="20" s="1"/>
  <c r="I475" i="20"/>
  <c r="N475" i="20" s="1"/>
  <c r="I474" i="20"/>
  <c r="N474" i="20" s="1"/>
  <c r="I473" i="20"/>
  <c r="N473" i="20" s="1"/>
  <c r="I472" i="20"/>
  <c r="N472" i="20" s="1"/>
  <c r="I471" i="20"/>
  <c r="N471" i="20" s="1"/>
  <c r="I470" i="20"/>
  <c r="N470" i="20" s="1"/>
  <c r="I469" i="20"/>
  <c r="N469" i="20" s="1"/>
  <c r="I468" i="20"/>
  <c r="N468" i="20" s="1"/>
  <c r="I467" i="20"/>
  <c r="N467" i="20" s="1"/>
  <c r="I466" i="20"/>
  <c r="N466" i="20" s="1"/>
  <c r="I465" i="20"/>
  <c r="N465" i="20" s="1"/>
  <c r="I464" i="20"/>
  <c r="N464" i="20" s="1"/>
  <c r="I463" i="20"/>
  <c r="N463" i="20" s="1"/>
  <c r="I462" i="20"/>
  <c r="N462" i="20" s="1"/>
  <c r="I461" i="20"/>
  <c r="N461" i="20" s="1"/>
  <c r="I460" i="20"/>
  <c r="N460" i="20" s="1"/>
  <c r="I459" i="20"/>
  <c r="N459" i="20" s="1"/>
  <c r="I458" i="20"/>
  <c r="N458" i="20" s="1"/>
  <c r="I457" i="20"/>
  <c r="N457" i="20" s="1"/>
  <c r="I456" i="20"/>
  <c r="N456" i="20" s="1"/>
  <c r="I455" i="20"/>
  <c r="N455" i="20" s="1"/>
  <c r="I454" i="20"/>
  <c r="N454" i="20" s="1"/>
  <c r="I453" i="20"/>
  <c r="N453" i="20" s="1"/>
  <c r="I452" i="20"/>
  <c r="N452" i="20" s="1"/>
  <c r="I451" i="20"/>
  <c r="N451" i="20" s="1"/>
  <c r="I450" i="20"/>
  <c r="N450" i="20" s="1"/>
  <c r="I449" i="20"/>
  <c r="N449" i="20" s="1"/>
  <c r="I448" i="20"/>
  <c r="N448" i="20" s="1"/>
  <c r="I447" i="20"/>
  <c r="N447" i="20" s="1"/>
  <c r="I446" i="20"/>
  <c r="N446" i="20" s="1"/>
  <c r="I445" i="20"/>
  <c r="N445" i="20" s="1"/>
  <c r="I444" i="20"/>
  <c r="N444" i="20" s="1"/>
  <c r="I443" i="20"/>
  <c r="N443" i="20" s="1"/>
  <c r="I442" i="20"/>
  <c r="N442" i="20" s="1"/>
  <c r="I441" i="20"/>
  <c r="N441" i="20" s="1"/>
  <c r="I440" i="20"/>
  <c r="N440" i="20" s="1"/>
  <c r="I439" i="20"/>
  <c r="N439" i="20" s="1"/>
  <c r="I438" i="20"/>
  <c r="N438" i="20" s="1"/>
  <c r="I437" i="20"/>
  <c r="N437" i="20" s="1"/>
  <c r="I436" i="20"/>
  <c r="N436" i="20" s="1"/>
  <c r="I435" i="20"/>
  <c r="N435" i="20" s="1"/>
  <c r="I434" i="20"/>
  <c r="N434" i="20" s="1"/>
  <c r="I433" i="20"/>
  <c r="N433" i="20" s="1"/>
  <c r="I432" i="20"/>
  <c r="N432" i="20" s="1"/>
  <c r="I431" i="20"/>
  <c r="N431" i="20" s="1"/>
  <c r="I430" i="20"/>
  <c r="N430" i="20" s="1"/>
  <c r="I429" i="20"/>
  <c r="N429" i="20" s="1"/>
  <c r="I428" i="20"/>
  <c r="N428" i="20" s="1"/>
  <c r="I427" i="20"/>
  <c r="N427" i="20" s="1"/>
  <c r="I426" i="20"/>
  <c r="N426" i="20" s="1"/>
  <c r="I425" i="20"/>
  <c r="N425" i="20" s="1"/>
  <c r="I424" i="20"/>
  <c r="N424" i="20" s="1"/>
  <c r="I423" i="20"/>
  <c r="N423" i="20" s="1"/>
  <c r="I422" i="20"/>
  <c r="N422" i="20" s="1"/>
  <c r="I421" i="20"/>
  <c r="N421" i="20" s="1"/>
  <c r="I420" i="20"/>
  <c r="N420" i="20" s="1"/>
  <c r="I419" i="20"/>
  <c r="N419" i="20" s="1"/>
  <c r="I418" i="20"/>
  <c r="N418" i="20" s="1"/>
  <c r="I417" i="20"/>
  <c r="N417" i="20" s="1"/>
  <c r="I416" i="20"/>
  <c r="N416" i="20" s="1"/>
  <c r="I415" i="20"/>
  <c r="N415" i="20" s="1"/>
  <c r="I414" i="20"/>
  <c r="N414" i="20" s="1"/>
  <c r="I413" i="20"/>
  <c r="N413" i="20" s="1"/>
  <c r="I412" i="20"/>
  <c r="N412" i="20" s="1"/>
  <c r="I411" i="20"/>
  <c r="N411" i="20" s="1"/>
  <c r="I410" i="20"/>
  <c r="N410" i="20" s="1"/>
  <c r="I409" i="20"/>
  <c r="N409" i="20" s="1"/>
  <c r="I408" i="20"/>
  <c r="N408" i="20" s="1"/>
  <c r="I407" i="20"/>
  <c r="N407" i="20" s="1"/>
  <c r="I406" i="20"/>
  <c r="N406" i="20" s="1"/>
  <c r="I405" i="20"/>
  <c r="N405" i="20" s="1"/>
  <c r="I404" i="20"/>
  <c r="N404" i="20" s="1"/>
  <c r="I403" i="20"/>
  <c r="N403" i="20" s="1"/>
  <c r="I402" i="20"/>
  <c r="N402" i="20" s="1"/>
  <c r="I401" i="20"/>
  <c r="N401" i="20" s="1"/>
  <c r="I400" i="20"/>
  <c r="N400" i="20" s="1"/>
  <c r="I399" i="20"/>
  <c r="N399" i="20" s="1"/>
  <c r="I398" i="20"/>
  <c r="N398" i="20" s="1"/>
  <c r="I397" i="20"/>
  <c r="N397" i="20" s="1"/>
  <c r="I396" i="20"/>
  <c r="N396" i="20" s="1"/>
  <c r="I395" i="20"/>
  <c r="N395" i="20" s="1"/>
  <c r="I394" i="20"/>
  <c r="N394" i="20" s="1"/>
  <c r="I393" i="20"/>
  <c r="N393" i="20" s="1"/>
  <c r="I392" i="20"/>
  <c r="N392" i="20" s="1"/>
  <c r="I391" i="20"/>
  <c r="N391" i="20" s="1"/>
  <c r="I390" i="20"/>
  <c r="N390" i="20" s="1"/>
  <c r="I389" i="20"/>
  <c r="N389" i="20" s="1"/>
  <c r="I388" i="20"/>
  <c r="N388" i="20" s="1"/>
  <c r="I387" i="20"/>
  <c r="N387" i="20" s="1"/>
  <c r="I386" i="20"/>
  <c r="N386" i="20" s="1"/>
  <c r="I385" i="20"/>
  <c r="N385" i="20" s="1"/>
  <c r="I384" i="20"/>
  <c r="N384" i="20" s="1"/>
  <c r="I383" i="20"/>
  <c r="N383" i="20" s="1"/>
  <c r="I382" i="20"/>
  <c r="N382" i="20" s="1"/>
  <c r="I381" i="20"/>
  <c r="N381" i="20" s="1"/>
  <c r="I380" i="20"/>
  <c r="N380" i="20" s="1"/>
  <c r="I379" i="20"/>
  <c r="N379" i="20" s="1"/>
  <c r="I378" i="20"/>
  <c r="N378" i="20" s="1"/>
  <c r="I377" i="20"/>
  <c r="N377" i="20" s="1"/>
  <c r="I376" i="20"/>
  <c r="N376" i="20" s="1"/>
  <c r="I375" i="20"/>
  <c r="N375" i="20" s="1"/>
  <c r="I374" i="20"/>
  <c r="N374" i="20" s="1"/>
  <c r="I373" i="20"/>
  <c r="N373" i="20" s="1"/>
  <c r="I372" i="20"/>
  <c r="N372" i="20" s="1"/>
  <c r="I371" i="20"/>
  <c r="N371" i="20" s="1"/>
  <c r="I370" i="20"/>
  <c r="N370" i="20" s="1"/>
  <c r="I369" i="20"/>
  <c r="N369" i="20" s="1"/>
  <c r="I368" i="20"/>
  <c r="N368" i="20" s="1"/>
  <c r="I367" i="20"/>
  <c r="N367" i="20" s="1"/>
  <c r="I366" i="20"/>
  <c r="N366" i="20" s="1"/>
  <c r="I365" i="20"/>
  <c r="N365" i="20" s="1"/>
  <c r="I364" i="20"/>
  <c r="N364" i="20" s="1"/>
  <c r="I363" i="20"/>
  <c r="N363" i="20" s="1"/>
  <c r="I362" i="20"/>
  <c r="N362" i="20" s="1"/>
  <c r="I361" i="20"/>
  <c r="N361" i="20" s="1"/>
  <c r="I360" i="20"/>
  <c r="N360" i="20" s="1"/>
  <c r="I359" i="20"/>
  <c r="N359" i="20" s="1"/>
  <c r="I358" i="20"/>
  <c r="N358" i="20" s="1"/>
  <c r="I357" i="20"/>
  <c r="N357" i="20" s="1"/>
  <c r="I356" i="20"/>
  <c r="N356" i="20" s="1"/>
  <c r="I355" i="20"/>
  <c r="N355" i="20" s="1"/>
  <c r="I354" i="20"/>
  <c r="N354" i="20" s="1"/>
  <c r="I353" i="20"/>
  <c r="N353" i="20" s="1"/>
  <c r="I352" i="20"/>
  <c r="N352" i="20" s="1"/>
  <c r="I351" i="20"/>
  <c r="N351" i="20" s="1"/>
  <c r="I350" i="20"/>
  <c r="N350" i="20" s="1"/>
  <c r="I349" i="20"/>
  <c r="N349" i="20" s="1"/>
  <c r="I348" i="20"/>
  <c r="N348" i="20" s="1"/>
  <c r="I347" i="20"/>
  <c r="N347" i="20" s="1"/>
  <c r="I346" i="20"/>
  <c r="N346" i="20" s="1"/>
  <c r="I345" i="20"/>
  <c r="N345" i="20" s="1"/>
  <c r="I344" i="20"/>
  <c r="N344" i="20" s="1"/>
  <c r="I343" i="20"/>
  <c r="N343" i="20" s="1"/>
  <c r="I342" i="20"/>
  <c r="N342" i="20" s="1"/>
  <c r="I341" i="20"/>
  <c r="N341" i="20" s="1"/>
  <c r="I340" i="20"/>
  <c r="N340" i="20" s="1"/>
  <c r="I339" i="20"/>
  <c r="N339" i="20" s="1"/>
  <c r="I338" i="20"/>
  <c r="N338" i="20" s="1"/>
  <c r="I337" i="20"/>
  <c r="N337" i="20" s="1"/>
  <c r="I336" i="20"/>
  <c r="N336" i="20" s="1"/>
  <c r="I335" i="20"/>
  <c r="N335" i="20" s="1"/>
  <c r="I334" i="20"/>
  <c r="N334" i="20" s="1"/>
  <c r="I333" i="20"/>
  <c r="N333" i="20" s="1"/>
  <c r="I332" i="20"/>
  <c r="N332" i="20" s="1"/>
  <c r="I331" i="20"/>
  <c r="N331" i="20" s="1"/>
  <c r="I330" i="20"/>
  <c r="N330" i="20" s="1"/>
  <c r="I329" i="20"/>
  <c r="N329" i="20" s="1"/>
  <c r="I328" i="20"/>
  <c r="N328" i="20" s="1"/>
  <c r="I327" i="20"/>
  <c r="N327" i="20" s="1"/>
  <c r="I326" i="20"/>
  <c r="N326" i="20" s="1"/>
  <c r="I325" i="20"/>
  <c r="N325" i="20" s="1"/>
  <c r="I324" i="20"/>
  <c r="N324" i="20" s="1"/>
  <c r="I323" i="20"/>
  <c r="N323" i="20" s="1"/>
  <c r="I322" i="20"/>
  <c r="N322" i="20" s="1"/>
  <c r="I321" i="20"/>
  <c r="N321" i="20" s="1"/>
  <c r="I320" i="20"/>
  <c r="N320" i="20" s="1"/>
  <c r="I319" i="20"/>
  <c r="N319" i="20" s="1"/>
  <c r="I318" i="20"/>
  <c r="N318" i="20" s="1"/>
  <c r="I317" i="20"/>
  <c r="N317" i="20" s="1"/>
  <c r="I316" i="20"/>
  <c r="N316" i="20" s="1"/>
  <c r="I315" i="20"/>
  <c r="N315" i="20" s="1"/>
  <c r="I314" i="20"/>
  <c r="N314" i="20" s="1"/>
  <c r="I313" i="20"/>
  <c r="N313" i="20" s="1"/>
  <c r="I312" i="20"/>
  <c r="N312" i="20" s="1"/>
  <c r="I311" i="20"/>
  <c r="N311" i="20" s="1"/>
  <c r="I310" i="20"/>
  <c r="N310" i="20" s="1"/>
  <c r="I309" i="20"/>
  <c r="N309" i="20" s="1"/>
  <c r="I308" i="20"/>
  <c r="N308" i="20" s="1"/>
  <c r="I307" i="20"/>
  <c r="N307" i="20" s="1"/>
  <c r="I306" i="20"/>
  <c r="N306" i="20" s="1"/>
  <c r="I305" i="20"/>
  <c r="N305" i="20" s="1"/>
  <c r="I304" i="20"/>
  <c r="N304" i="20" s="1"/>
  <c r="I303" i="20"/>
  <c r="N303" i="20" s="1"/>
  <c r="I302" i="20"/>
  <c r="N302" i="20" s="1"/>
  <c r="I301" i="20"/>
  <c r="N301" i="20" s="1"/>
  <c r="I300" i="20"/>
  <c r="N300" i="20" s="1"/>
  <c r="I299" i="20"/>
  <c r="N299" i="20" s="1"/>
  <c r="I298" i="20"/>
  <c r="N298" i="20" s="1"/>
  <c r="I297" i="20"/>
  <c r="N297" i="20" s="1"/>
  <c r="I296" i="20"/>
  <c r="N296" i="20" s="1"/>
  <c r="I295" i="20"/>
  <c r="N295" i="20" s="1"/>
  <c r="I294" i="20"/>
  <c r="N294" i="20" s="1"/>
  <c r="I293" i="20"/>
  <c r="N293" i="20" s="1"/>
  <c r="I292" i="20"/>
  <c r="N292" i="20" s="1"/>
  <c r="I291" i="20"/>
  <c r="N291" i="20" s="1"/>
  <c r="I290" i="20"/>
  <c r="N290" i="20" s="1"/>
  <c r="I289" i="20"/>
  <c r="N289" i="20" s="1"/>
  <c r="I288" i="20"/>
  <c r="N288" i="20" s="1"/>
  <c r="I287" i="20"/>
  <c r="N287" i="20" s="1"/>
  <c r="I286" i="20"/>
  <c r="N286" i="20" s="1"/>
  <c r="I285" i="20"/>
  <c r="N285" i="20" s="1"/>
  <c r="I284" i="20"/>
  <c r="N284" i="20" s="1"/>
  <c r="I283" i="20"/>
  <c r="N283" i="20" s="1"/>
  <c r="I282" i="20"/>
  <c r="N282" i="20" s="1"/>
  <c r="I281" i="20"/>
  <c r="N281" i="20" s="1"/>
  <c r="I280" i="20"/>
  <c r="N280" i="20" s="1"/>
  <c r="I279" i="20"/>
  <c r="N279" i="20" s="1"/>
  <c r="I278" i="20"/>
  <c r="N278" i="20" s="1"/>
  <c r="I277" i="20"/>
  <c r="N277" i="20" s="1"/>
  <c r="I276" i="20"/>
  <c r="N276" i="20" s="1"/>
  <c r="I275" i="20"/>
  <c r="N275" i="20" s="1"/>
  <c r="I274" i="20"/>
  <c r="N274" i="20" s="1"/>
  <c r="I273" i="20"/>
  <c r="N273" i="20" s="1"/>
  <c r="I272" i="20"/>
  <c r="N272" i="20" s="1"/>
  <c r="I271" i="20"/>
  <c r="N271" i="20" s="1"/>
  <c r="I270" i="20"/>
  <c r="N270" i="20" s="1"/>
  <c r="I269" i="20"/>
  <c r="N269" i="20" s="1"/>
  <c r="I268" i="20"/>
  <c r="N268" i="20" s="1"/>
  <c r="I267" i="20"/>
  <c r="N267" i="20" s="1"/>
  <c r="I266" i="20"/>
  <c r="N266" i="20" s="1"/>
  <c r="I265" i="20"/>
  <c r="N265" i="20" s="1"/>
  <c r="I264" i="20"/>
  <c r="N264" i="20" s="1"/>
  <c r="I263" i="20"/>
  <c r="N263" i="20" s="1"/>
  <c r="I262" i="20"/>
  <c r="N262" i="20" s="1"/>
  <c r="I261" i="20"/>
  <c r="N261" i="20" s="1"/>
  <c r="I260" i="20"/>
  <c r="N260" i="20" s="1"/>
  <c r="I259" i="20"/>
  <c r="N259" i="20" s="1"/>
  <c r="I258" i="20"/>
  <c r="N258" i="20" s="1"/>
  <c r="I257" i="20"/>
  <c r="N257" i="20" s="1"/>
  <c r="I256" i="20"/>
  <c r="N256" i="20" s="1"/>
  <c r="I255" i="20"/>
  <c r="N255" i="20" s="1"/>
  <c r="I254" i="20"/>
  <c r="N254" i="20" s="1"/>
  <c r="I253" i="20"/>
  <c r="N253" i="20" s="1"/>
  <c r="I252" i="20"/>
  <c r="N252" i="20" s="1"/>
  <c r="I251" i="20"/>
  <c r="N251" i="20" s="1"/>
  <c r="I250" i="20"/>
  <c r="N250" i="20" s="1"/>
  <c r="I249" i="20"/>
  <c r="N249" i="20" s="1"/>
  <c r="I248" i="20"/>
  <c r="N248" i="20" s="1"/>
  <c r="I247" i="20"/>
  <c r="N247" i="20" s="1"/>
  <c r="I246" i="20"/>
  <c r="N246" i="20" s="1"/>
  <c r="I245" i="20"/>
  <c r="N245" i="20" s="1"/>
  <c r="I244" i="20"/>
  <c r="N244" i="20" s="1"/>
  <c r="I243" i="20"/>
  <c r="N243" i="20" s="1"/>
  <c r="I242" i="20"/>
  <c r="N242" i="20" s="1"/>
  <c r="I241" i="20"/>
  <c r="N241" i="20" s="1"/>
  <c r="I240" i="20"/>
  <c r="N240" i="20" s="1"/>
  <c r="I239" i="20"/>
  <c r="N239" i="20" s="1"/>
  <c r="I238" i="20"/>
  <c r="N238" i="20" s="1"/>
  <c r="I237" i="20"/>
  <c r="N237" i="20" s="1"/>
  <c r="I236" i="20"/>
  <c r="N236" i="20" s="1"/>
  <c r="I235" i="20"/>
  <c r="N235" i="20" s="1"/>
  <c r="I234" i="20"/>
  <c r="N234" i="20" s="1"/>
  <c r="I233" i="20"/>
  <c r="N233" i="20" s="1"/>
  <c r="I232" i="20"/>
  <c r="N232" i="20" s="1"/>
  <c r="I231" i="20"/>
  <c r="N231" i="20" s="1"/>
  <c r="I230" i="20"/>
  <c r="N230" i="20" s="1"/>
  <c r="I229" i="20"/>
  <c r="N229" i="20" s="1"/>
  <c r="I228" i="20"/>
  <c r="N228" i="20" s="1"/>
  <c r="I227" i="20"/>
  <c r="N227" i="20" s="1"/>
  <c r="I226" i="20"/>
  <c r="N226" i="20" s="1"/>
  <c r="I225" i="20"/>
  <c r="N225" i="20" s="1"/>
  <c r="I224" i="20"/>
  <c r="N224" i="20" s="1"/>
  <c r="I223" i="20"/>
  <c r="N223" i="20" s="1"/>
  <c r="I222" i="20"/>
  <c r="N222" i="20" s="1"/>
  <c r="I221" i="20"/>
  <c r="N221" i="20" s="1"/>
  <c r="I220" i="20"/>
  <c r="N220" i="20" s="1"/>
  <c r="I219" i="20"/>
  <c r="N219" i="20" s="1"/>
  <c r="I218" i="20"/>
  <c r="N218" i="20" s="1"/>
  <c r="I217" i="20"/>
  <c r="N217" i="20" s="1"/>
  <c r="I216" i="20"/>
  <c r="N216" i="20" s="1"/>
  <c r="I215" i="20"/>
  <c r="N215" i="20" s="1"/>
  <c r="I214" i="20"/>
  <c r="N214" i="20" s="1"/>
  <c r="I213" i="20"/>
  <c r="N213" i="20" s="1"/>
  <c r="I211" i="20"/>
  <c r="N211" i="20" s="1"/>
  <c r="I210" i="20"/>
  <c r="N210" i="20" s="1"/>
  <c r="I209" i="20"/>
  <c r="N209" i="20" s="1"/>
  <c r="I208" i="20"/>
  <c r="N208" i="20" s="1"/>
  <c r="I207" i="20"/>
  <c r="N207" i="20" s="1"/>
  <c r="I206" i="20"/>
  <c r="N206" i="20" s="1"/>
  <c r="I205" i="20"/>
  <c r="N205" i="20" s="1"/>
  <c r="I204" i="20"/>
  <c r="N204" i="20" s="1"/>
  <c r="I203" i="20"/>
  <c r="N203" i="20" s="1"/>
  <c r="I202" i="20"/>
  <c r="N202" i="20" s="1"/>
  <c r="I201" i="20"/>
  <c r="N201" i="20" s="1"/>
  <c r="I200" i="20"/>
  <c r="N200" i="20" s="1"/>
  <c r="I199" i="20"/>
  <c r="N199" i="20" s="1"/>
  <c r="I198" i="20"/>
  <c r="N198" i="20" s="1"/>
  <c r="I197" i="20"/>
  <c r="N197" i="20" s="1"/>
  <c r="I196" i="20"/>
  <c r="N196" i="20" s="1"/>
  <c r="I195" i="20"/>
  <c r="N195" i="20" s="1"/>
  <c r="I194" i="20"/>
  <c r="N194" i="20" s="1"/>
  <c r="I193" i="20"/>
  <c r="N193" i="20" s="1"/>
  <c r="I192" i="20"/>
  <c r="N192" i="20" s="1"/>
  <c r="I191" i="20"/>
  <c r="N191" i="20" s="1"/>
  <c r="I190" i="20"/>
  <c r="N190" i="20" s="1"/>
  <c r="I189" i="20"/>
  <c r="N189" i="20" s="1"/>
  <c r="I188" i="20"/>
  <c r="N188" i="20" s="1"/>
  <c r="I187" i="20"/>
  <c r="N187" i="20" s="1"/>
  <c r="I186" i="20"/>
  <c r="N186" i="20" s="1"/>
  <c r="I185" i="20"/>
  <c r="N185" i="20" s="1"/>
  <c r="I184" i="20"/>
  <c r="N184" i="20" s="1"/>
  <c r="I183" i="20"/>
  <c r="N183" i="20" s="1"/>
  <c r="I182" i="20"/>
  <c r="N182" i="20" s="1"/>
  <c r="I181" i="20"/>
  <c r="N181" i="20" s="1"/>
  <c r="I180" i="20"/>
  <c r="N180" i="20" s="1"/>
  <c r="I179" i="20"/>
  <c r="N179" i="20" s="1"/>
  <c r="I178" i="20"/>
  <c r="N178" i="20" s="1"/>
  <c r="I177" i="20"/>
  <c r="N177" i="20" s="1"/>
  <c r="I176" i="20"/>
  <c r="N176" i="20" s="1"/>
  <c r="I175" i="20"/>
  <c r="N175" i="20" s="1"/>
  <c r="I174" i="20"/>
  <c r="N174" i="20" s="1"/>
  <c r="I173" i="20"/>
  <c r="N173" i="20" s="1"/>
  <c r="I172" i="20"/>
  <c r="N172" i="20" s="1"/>
  <c r="I171" i="20"/>
  <c r="N171" i="20" s="1"/>
  <c r="I170" i="20"/>
  <c r="N170" i="20" s="1"/>
  <c r="I169" i="20"/>
  <c r="N169" i="20" s="1"/>
  <c r="I168" i="20"/>
  <c r="N168" i="20" s="1"/>
  <c r="I167" i="20"/>
  <c r="N167" i="20" s="1"/>
  <c r="I166" i="20"/>
  <c r="N166" i="20" s="1"/>
  <c r="I165" i="20"/>
  <c r="N165" i="20" s="1"/>
  <c r="I164" i="20"/>
  <c r="N164" i="20" s="1"/>
  <c r="I163" i="20"/>
  <c r="N163" i="20" s="1"/>
  <c r="I162" i="20"/>
  <c r="N162" i="20" s="1"/>
  <c r="I161" i="20"/>
  <c r="N161" i="20" s="1"/>
  <c r="I160" i="20"/>
  <c r="N160" i="20" s="1"/>
  <c r="I159" i="20"/>
  <c r="N159" i="20" s="1"/>
  <c r="I158" i="20"/>
  <c r="N158" i="20" s="1"/>
  <c r="I157" i="20"/>
  <c r="N157" i="20" s="1"/>
  <c r="I156" i="20"/>
  <c r="N156" i="20" s="1"/>
  <c r="I155" i="20"/>
  <c r="N155" i="20" s="1"/>
  <c r="I154" i="20"/>
  <c r="N154" i="20" s="1"/>
  <c r="I153" i="20"/>
  <c r="N153" i="20" s="1"/>
  <c r="I152" i="20"/>
  <c r="N152" i="20" s="1"/>
  <c r="I151" i="20"/>
  <c r="N151" i="20" s="1"/>
  <c r="I150" i="20"/>
  <c r="N150" i="20" s="1"/>
  <c r="I149" i="20"/>
  <c r="N149" i="20" s="1"/>
  <c r="I148" i="20"/>
  <c r="N148" i="20" s="1"/>
  <c r="I147" i="20"/>
  <c r="N147" i="20" s="1"/>
  <c r="I146" i="20"/>
  <c r="N146" i="20" s="1"/>
  <c r="I145" i="20"/>
  <c r="N145" i="20" s="1"/>
  <c r="I144" i="20"/>
  <c r="N144" i="20" s="1"/>
  <c r="I143" i="20"/>
  <c r="N143" i="20" s="1"/>
  <c r="I142" i="20"/>
  <c r="N142" i="20" s="1"/>
  <c r="I141" i="20"/>
  <c r="N141" i="20" s="1"/>
  <c r="I140" i="20"/>
  <c r="N140" i="20" s="1"/>
  <c r="I139" i="20"/>
  <c r="N139" i="20" s="1"/>
  <c r="I138" i="20"/>
  <c r="N138" i="20" s="1"/>
  <c r="I137" i="20"/>
  <c r="N137" i="20" s="1"/>
  <c r="I136" i="20"/>
  <c r="N136" i="20" s="1"/>
  <c r="I135" i="20"/>
  <c r="N135" i="20" s="1"/>
  <c r="I134" i="20"/>
  <c r="N134" i="20" s="1"/>
  <c r="I133" i="20"/>
  <c r="N133" i="20" s="1"/>
  <c r="I132" i="20"/>
  <c r="N132" i="20" s="1"/>
  <c r="I131" i="20"/>
  <c r="N131" i="20" s="1"/>
  <c r="I130" i="20"/>
  <c r="N130" i="20" s="1"/>
  <c r="I129" i="20"/>
  <c r="N129" i="20" s="1"/>
  <c r="I128" i="20"/>
  <c r="N128" i="20" s="1"/>
  <c r="I127" i="20"/>
  <c r="N127" i="20" s="1"/>
  <c r="I126" i="20"/>
  <c r="N126" i="20" s="1"/>
  <c r="I125" i="20"/>
  <c r="N125" i="20" s="1"/>
  <c r="I124" i="20"/>
  <c r="N124" i="20" s="1"/>
  <c r="I123" i="20"/>
  <c r="N123" i="20" s="1"/>
  <c r="I122" i="20"/>
  <c r="N122" i="20" s="1"/>
  <c r="I121" i="20"/>
  <c r="N121" i="20" s="1"/>
  <c r="I120" i="20"/>
  <c r="N120" i="20" s="1"/>
  <c r="I119" i="20"/>
  <c r="N119" i="20" s="1"/>
  <c r="I118" i="20"/>
  <c r="N118" i="20" s="1"/>
  <c r="I117" i="20"/>
  <c r="N117" i="20" s="1"/>
  <c r="I116" i="20"/>
  <c r="N116" i="20" s="1"/>
  <c r="I115" i="20"/>
  <c r="N115" i="20" s="1"/>
  <c r="I114" i="20"/>
  <c r="N114" i="20" s="1"/>
  <c r="I113" i="20"/>
  <c r="N113" i="20" s="1"/>
  <c r="I112" i="20"/>
  <c r="N112" i="20" s="1"/>
  <c r="I110" i="20"/>
  <c r="N110" i="20" s="1"/>
  <c r="I109" i="20"/>
  <c r="N109" i="20" s="1"/>
  <c r="I108" i="20"/>
  <c r="N108" i="20" s="1"/>
  <c r="I107" i="20"/>
  <c r="N107" i="20" s="1"/>
  <c r="I106" i="20"/>
  <c r="N106" i="20" s="1"/>
  <c r="I105" i="20"/>
  <c r="N105" i="20" s="1"/>
  <c r="I104" i="20"/>
  <c r="N104" i="20" s="1"/>
  <c r="I103" i="20"/>
  <c r="N103" i="20" s="1"/>
  <c r="I102" i="20"/>
  <c r="N102" i="20" s="1"/>
  <c r="I101" i="20"/>
  <c r="N101" i="20" s="1"/>
  <c r="I100" i="20"/>
  <c r="N100" i="20" s="1"/>
  <c r="I99" i="20"/>
  <c r="N99" i="20" s="1"/>
  <c r="I98" i="20"/>
  <c r="N98" i="20" s="1"/>
  <c r="I97" i="20"/>
  <c r="N97" i="20" s="1"/>
  <c r="I96" i="20"/>
  <c r="N96" i="20" s="1"/>
  <c r="I95" i="20"/>
  <c r="N95" i="20" s="1"/>
  <c r="I94" i="20"/>
  <c r="N94" i="20" s="1"/>
  <c r="I93" i="20"/>
  <c r="N93" i="20" s="1"/>
  <c r="I92" i="20"/>
  <c r="N92" i="20" s="1"/>
  <c r="I91" i="20"/>
  <c r="N91" i="20" s="1"/>
  <c r="I90" i="20"/>
  <c r="N90" i="20" s="1"/>
  <c r="I89" i="20"/>
  <c r="N89" i="20" s="1"/>
  <c r="I88" i="20"/>
  <c r="N88" i="20" s="1"/>
  <c r="I87" i="20"/>
  <c r="N87" i="20" s="1"/>
  <c r="I86" i="20"/>
  <c r="N86" i="20" s="1"/>
  <c r="I85" i="20"/>
  <c r="N85" i="20" s="1"/>
  <c r="I84" i="20"/>
  <c r="N84" i="20" s="1"/>
  <c r="I83" i="20"/>
  <c r="N83" i="20" s="1"/>
  <c r="I82" i="20"/>
  <c r="N82" i="20" s="1"/>
  <c r="I81" i="20"/>
  <c r="N81" i="20" s="1"/>
  <c r="I80" i="20"/>
  <c r="N80" i="20" s="1"/>
  <c r="I79" i="20"/>
  <c r="N79" i="20" s="1"/>
  <c r="I78" i="20"/>
  <c r="N78" i="20" s="1"/>
  <c r="I77" i="20"/>
  <c r="N77" i="20" s="1"/>
  <c r="I76" i="20"/>
  <c r="N76" i="20" s="1"/>
  <c r="I75" i="20"/>
  <c r="N75" i="20" s="1"/>
  <c r="I74" i="20"/>
  <c r="N74" i="20" s="1"/>
  <c r="I73" i="20"/>
  <c r="N73" i="20" s="1"/>
  <c r="I72" i="20"/>
  <c r="N72" i="20" s="1"/>
  <c r="I71" i="20"/>
  <c r="N71" i="20" s="1"/>
  <c r="I70" i="20"/>
  <c r="N70" i="20" s="1"/>
  <c r="I69" i="20"/>
  <c r="N69" i="20" s="1"/>
  <c r="I68" i="20"/>
  <c r="N68" i="20" s="1"/>
  <c r="I67" i="20"/>
  <c r="N67" i="20" s="1"/>
  <c r="I66" i="20"/>
  <c r="N66" i="20" s="1"/>
  <c r="I65" i="20"/>
  <c r="N65" i="20" s="1"/>
  <c r="I64" i="20"/>
  <c r="N64" i="20" s="1"/>
  <c r="I63" i="20"/>
  <c r="N63" i="20" s="1"/>
  <c r="I62" i="20"/>
  <c r="N62" i="20" s="1"/>
  <c r="I61" i="20"/>
  <c r="N61" i="20" s="1"/>
  <c r="I60" i="20"/>
  <c r="N60" i="20" s="1"/>
  <c r="I59" i="20"/>
  <c r="N59" i="20" s="1"/>
  <c r="I58" i="20"/>
  <c r="N58" i="20" s="1"/>
  <c r="I57" i="20"/>
  <c r="N57" i="20" s="1"/>
  <c r="I56" i="20"/>
  <c r="N56" i="20" s="1"/>
  <c r="I55" i="20"/>
  <c r="N55" i="20" s="1"/>
  <c r="I54" i="20"/>
  <c r="N54" i="20" s="1"/>
  <c r="I53" i="20"/>
  <c r="N53" i="20" s="1"/>
  <c r="I52" i="20"/>
  <c r="N52" i="20" s="1"/>
  <c r="I51" i="20"/>
  <c r="N51" i="20" s="1"/>
  <c r="I50" i="20"/>
  <c r="N50" i="20" s="1"/>
  <c r="I49" i="20"/>
  <c r="N49" i="20" s="1"/>
  <c r="I48" i="20"/>
  <c r="N48" i="20" s="1"/>
  <c r="I47" i="20"/>
  <c r="N47" i="20" s="1"/>
  <c r="I46" i="20"/>
  <c r="N46" i="20" s="1"/>
  <c r="I45" i="20"/>
  <c r="N45" i="20" s="1"/>
  <c r="I44" i="20"/>
  <c r="N44" i="20" s="1"/>
  <c r="I43" i="20"/>
  <c r="N43" i="20" s="1"/>
  <c r="I42" i="20"/>
  <c r="N42" i="20" s="1"/>
  <c r="I41" i="20"/>
  <c r="N41" i="20" s="1"/>
  <c r="I40" i="20"/>
  <c r="I39" i="20"/>
  <c r="I38" i="20"/>
  <c r="I37" i="20"/>
  <c r="I36" i="20"/>
  <c r="I35" i="20"/>
  <c r="I34" i="20"/>
  <c r="I33" i="20"/>
  <c r="I32" i="20"/>
  <c r="I31" i="20"/>
  <c r="I30" i="20"/>
  <c r="I29" i="20"/>
  <c r="I28" i="20"/>
  <c r="I27" i="20"/>
  <c r="I26" i="20"/>
  <c r="I25" i="20"/>
  <c r="I24" i="20"/>
  <c r="I23" i="20"/>
  <c r="I22" i="20"/>
  <c r="I21" i="20"/>
  <c r="I20" i="20"/>
  <c r="I19" i="20"/>
  <c r="I18" i="20"/>
  <c r="I17" i="20"/>
  <c r="Y34" i="20" s="1"/>
  <c r="I16" i="20"/>
  <c r="Y33" i="20" s="1"/>
  <c r="I15" i="20"/>
  <c r="Y32" i="20" s="1"/>
  <c r="I14" i="20"/>
  <c r="Y31" i="20" s="1"/>
  <c r="I13" i="20"/>
  <c r="I12" i="20"/>
  <c r="N12" i="20" s="1"/>
  <c r="B12" i="20"/>
  <c r="L12" i="20" s="1"/>
  <c r="I11" i="20"/>
  <c r="N40" i="20" l="1"/>
  <c r="N25" i="20"/>
  <c r="Y42" i="20"/>
  <c r="N18" i="20"/>
  <c r="D4" i="22" s="1"/>
  <c r="Y35" i="20"/>
  <c r="N26" i="20"/>
  <c r="Y43" i="20"/>
  <c r="N19" i="20"/>
  <c r="Y36" i="20"/>
  <c r="N27" i="20"/>
  <c r="Y44" i="20"/>
  <c r="N24" i="20"/>
  <c r="Y41" i="20"/>
  <c r="N20" i="20"/>
  <c r="D6" i="22" s="1"/>
  <c r="Y37" i="20"/>
  <c r="N28" i="20"/>
  <c r="Y45" i="20"/>
  <c r="N13" i="20"/>
  <c r="Y30" i="20"/>
  <c r="N21" i="20"/>
  <c r="Y38" i="20"/>
  <c r="N29" i="20"/>
  <c r="Y46" i="20"/>
  <c r="N22" i="20"/>
  <c r="Y39" i="20"/>
  <c r="N30" i="20"/>
  <c r="Y47" i="20"/>
  <c r="N23" i="20"/>
  <c r="Y40" i="20"/>
  <c r="N16" i="20"/>
  <c r="Y29" i="20"/>
  <c r="N14" i="20"/>
  <c r="Y28" i="20"/>
  <c r="N15" i="20"/>
  <c r="D81" i="21"/>
  <c r="N17" i="20"/>
  <c r="D21" i="22"/>
  <c r="D27" i="22"/>
  <c r="I87" i="21"/>
  <c r="N37" i="20"/>
  <c r="I88" i="21"/>
  <c r="D28" i="22"/>
  <c r="N38" i="20"/>
  <c r="I89" i="21"/>
  <c r="D29" i="22"/>
  <c r="N39" i="20"/>
  <c r="D22" i="22"/>
  <c r="I82" i="21"/>
  <c r="N32" i="20"/>
  <c r="D5" i="22" s="1"/>
  <c r="D23" i="22"/>
  <c r="I83" i="21"/>
  <c r="N33" i="20"/>
  <c r="J81" i="21"/>
  <c r="I81" i="21"/>
  <c r="AC28" i="20"/>
  <c r="N31" i="20"/>
  <c r="D25" i="22"/>
  <c r="I85" i="21"/>
  <c r="N35" i="20"/>
  <c r="D24" i="22"/>
  <c r="I84" i="21"/>
  <c r="N34" i="20"/>
  <c r="D26" i="22"/>
  <c r="I86" i="21"/>
  <c r="N36" i="20"/>
  <c r="I90" i="21"/>
  <c r="D30" i="22"/>
  <c r="AC37" i="20"/>
  <c r="D82" i="21"/>
  <c r="J85" i="21"/>
  <c r="J86" i="21"/>
  <c r="J87" i="21"/>
  <c r="J88" i="21"/>
  <c r="J89" i="21"/>
  <c r="J82" i="21"/>
  <c r="J90" i="21"/>
  <c r="J83" i="21"/>
  <c r="J84" i="21"/>
  <c r="E89" i="21"/>
  <c r="E97" i="21"/>
  <c r="E90" i="21"/>
  <c r="E98" i="21"/>
  <c r="E83" i="21"/>
  <c r="E91" i="21"/>
  <c r="E99" i="21"/>
  <c r="E84" i="21"/>
  <c r="E92" i="21"/>
  <c r="E100" i="21"/>
  <c r="E85" i="21"/>
  <c r="E93" i="21"/>
  <c r="E86" i="21"/>
  <c r="E94" i="21"/>
  <c r="E87" i="21"/>
  <c r="E95" i="21"/>
  <c r="E88" i="21"/>
  <c r="E96" i="21"/>
  <c r="E82" i="21"/>
  <c r="D92" i="21"/>
  <c r="D41" i="21"/>
  <c r="X39" i="20" s="1"/>
  <c r="D100" i="21"/>
  <c r="D49" i="21"/>
  <c r="X47" i="20" s="1"/>
  <c r="D85" i="21"/>
  <c r="D34" i="21"/>
  <c r="X32" i="20" s="1"/>
  <c r="D93" i="21"/>
  <c r="D42" i="21"/>
  <c r="X40" i="20" s="1"/>
  <c r="D94" i="21"/>
  <c r="D43" i="21"/>
  <c r="X41" i="20" s="1"/>
  <c r="D86" i="21"/>
  <c r="D35" i="21"/>
  <c r="X33" i="20" s="1"/>
  <c r="D87" i="21"/>
  <c r="D36" i="21"/>
  <c r="X34" i="20" s="1"/>
  <c r="D95" i="21"/>
  <c r="D44" i="21"/>
  <c r="X42" i="20" s="1"/>
  <c r="D99" i="21"/>
  <c r="D48" i="21"/>
  <c r="X46" i="20" s="1"/>
  <c r="D88" i="21"/>
  <c r="D37" i="21"/>
  <c r="X35" i="20" s="1"/>
  <c r="D96" i="21"/>
  <c r="D45" i="21"/>
  <c r="X43" i="20" s="1"/>
  <c r="D97" i="21"/>
  <c r="D46" i="21"/>
  <c r="X44" i="20" s="1"/>
  <c r="D91" i="21"/>
  <c r="D40" i="21"/>
  <c r="X38" i="20" s="1"/>
  <c r="D89" i="21"/>
  <c r="D38" i="21"/>
  <c r="X36" i="20" s="1"/>
  <c r="D90" i="21"/>
  <c r="D39" i="21"/>
  <c r="X37" i="20" s="1"/>
  <c r="D98" i="21"/>
  <c r="D47" i="21"/>
  <c r="X45" i="20" s="1"/>
  <c r="D83" i="21"/>
  <c r="D32" i="21"/>
  <c r="X30" i="20" s="1"/>
  <c r="D84" i="21"/>
  <c r="D33" i="21"/>
  <c r="X31" i="20" s="1"/>
  <c r="E81" i="21"/>
  <c r="D31" i="21"/>
  <c r="X29" i="20" s="1"/>
  <c r="D30" i="21"/>
  <c r="X28" i="20" s="1"/>
  <c r="B13" i="20"/>
  <c r="B14" i="20" s="1"/>
  <c r="I1015" i="20"/>
  <c r="N6" i="20" s="1"/>
  <c r="Y48" i="20" l="1"/>
  <c r="Y17" i="20" s="1"/>
  <c r="X48" i="20"/>
  <c r="E50" i="21"/>
  <c r="AC35" i="20"/>
  <c r="D114" i="21" s="1"/>
  <c r="AC32" i="20"/>
  <c r="D111" i="21" s="1"/>
  <c r="AC30" i="20"/>
  <c r="D109" i="21" s="1"/>
  <c r="AC33" i="20"/>
  <c r="D112" i="21" s="1"/>
  <c r="AC36" i="20"/>
  <c r="D115" i="21" s="1"/>
  <c r="AC31" i="20"/>
  <c r="D110" i="21" s="1"/>
  <c r="AC34" i="20"/>
  <c r="D113" i="21" s="1"/>
  <c r="AC29" i="20"/>
  <c r="D108" i="21" s="1"/>
  <c r="D14" i="22"/>
  <c r="I91" i="21"/>
  <c r="D31" i="22"/>
  <c r="I40" i="21"/>
  <c r="J40" i="21"/>
  <c r="J91" i="21"/>
  <c r="E101" i="21"/>
  <c r="D101" i="21"/>
  <c r="D50" i="21"/>
  <c r="L13" i="20"/>
  <c r="B15" i="20"/>
  <c r="L14" i="20"/>
  <c r="K40" i="21" l="1"/>
  <c r="F50" i="21"/>
  <c r="AC38" i="20"/>
  <c r="Z16" i="20" s="1"/>
  <c r="Z18" i="20" s="1"/>
  <c r="D107" i="21"/>
  <c r="Y16" i="20"/>
  <c r="D116" i="21"/>
  <c r="B16" i="20"/>
  <c r="L15" i="20"/>
  <c r="Y18" i="20" l="1"/>
  <c r="D117" i="21"/>
  <c r="B17" i="20"/>
  <c r="L16" i="20"/>
  <c r="Y22" i="20" l="1"/>
  <c r="B18" i="20"/>
  <c r="L17" i="20"/>
  <c r="B19" i="20" l="1"/>
  <c r="L18" i="20"/>
  <c r="B20" i="20" l="1"/>
  <c r="L19" i="20"/>
  <c r="B21" i="20" l="1"/>
  <c r="L20" i="20"/>
  <c r="B22" i="20" l="1"/>
  <c r="L21" i="20"/>
  <c r="B23" i="20" l="1"/>
  <c r="L22" i="20"/>
  <c r="B24" i="20" l="1"/>
  <c r="L23" i="20"/>
  <c r="B25" i="20" l="1"/>
  <c r="L24" i="20"/>
  <c r="B26" i="20" l="1"/>
  <c r="L25" i="20"/>
  <c r="B27" i="20" l="1"/>
  <c r="L26" i="20"/>
  <c r="B28" i="20" l="1"/>
  <c r="L27" i="20"/>
  <c r="B29" i="20" l="1"/>
  <c r="L28" i="20"/>
  <c r="B30" i="20" l="1"/>
  <c r="L29" i="20"/>
  <c r="B31" i="20" l="1"/>
  <c r="L30" i="20"/>
  <c r="B32" i="20" l="1"/>
  <c r="L31" i="20"/>
  <c r="B33" i="20" l="1"/>
  <c r="L32" i="20"/>
  <c r="B34" i="20" l="1"/>
  <c r="L33" i="20"/>
  <c r="B35" i="20" l="1"/>
  <c r="L34" i="20"/>
  <c r="B36" i="20" l="1"/>
  <c r="L35" i="20"/>
  <c r="B37" i="20" l="1"/>
  <c r="L36" i="20"/>
  <c r="B38" i="20" l="1"/>
  <c r="L37" i="20"/>
  <c r="B39" i="20" l="1"/>
  <c r="L38" i="20"/>
  <c r="B40" i="20" l="1"/>
  <c r="L39" i="20"/>
  <c r="B41" i="20" l="1"/>
  <c r="L40" i="20"/>
  <c r="B42" i="20" l="1"/>
  <c r="L41" i="20"/>
  <c r="B43" i="20" l="1"/>
  <c r="L42" i="20"/>
  <c r="B44" i="20" l="1"/>
  <c r="L43" i="20"/>
  <c r="B45" i="20" l="1"/>
  <c r="L44" i="20"/>
  <c r="B46" i="20" l="1"/>
  <c r="L45" i="20"/>
  <c r="B47" i="20" l="1"/>
  <c r="L46" i="20"/>
  <c r="B48" i="20" l="1"/>
  <c r="L47" i="20"/>
  <c r="B49" i="20" l="1"/>
  <c r="L48" i="20"/>
  <c r="B50" i="20" l="1"/>
  <c r="L49" i="20"/>
  <c r="B51" i="20" l="1"/>
  <c r="L50" i="20"/>
  <c r="B52" i="20" l="1"/>
  <c r="L51" i="20"/>
  <c r="B53" i="20" l="1"/>
  <c r="L52" i="20"/>
  <c r="B54" i="20" l="1"/>
  <c r="L53" i="20"/>
  <c r="B55" i="20" l="1"/>
  <c r="L54" i="20"/>
  <c r="B56" i="20" l="1"/>
  <c r="L55" i="20"/>
  <c r="B57" i="20" l="1"/>
  <c r="L56" i="20"/>
  <c r="B58" i="20" l="1"/>
  <c r="L57" i="20"/>
  <c r="B59" i="20" l="1"/>
  <c r="L58" i="20"/>
  <c r="B60" i="20" l="1"/>
  <c r="L59" i="20"/>
  <c r="B61" i="20" l="1"/>
  <c r="L60" i="20"/>
  <c r="B62" i="20" l="1"/>
  <c r="L61" i="20"/>
  <c r="B63" i="20" l="1"/>
  <c r="L62" i="20"/>
  <c r="B64" i="20" l="1"/>
  <c r="L63" i="20"/>
  <c r="B65" i="20" l="1"/>
  <c r="L64" i="20"/>
  <c r="B66" i="20" l="1"/>
  <c r="L65" i="20"/>
  <c r="B67" i="20" l="1"/>
  <c r="L66" i="20"/>
  <c r="B68" i="20" l="1"/>
  <c r="L67" i="20"/>
  <c r="B69" i="20" l="1"/>
  <c r="L68" i="20"/>
  <c r="B70" i="20" l="1"/>
  <c r="L69" i="20"/>
  <c r="B71" i="20" l="1"/>
  <c r="L70" i="20"/>
  <c r="B72" i="20" l="1"/>
  <c r="L71" i="20"/>
  <c r="B73" i="20" l="1"/>
  <c r="L72" i="20"/>
  <c r="B74" i="20" l="1"/>
  <c r="L73" i="20"/>
  <c r="B75" i="20" l="1"/>
  <c r="L74" i="20"/>
  <c r="B76" i="20" l="1"/>
  <c r="L75" i="20"/>
  <c r="B77" i="20" l="1"/>
  <c r="L76" i="20"/>
  <c r="B78" i="20" l="1"/>
  <c r="L77" i="20"/>
  <c r="B79" i="20" l="1"/>
  <c r="L78" i="20"/>
  <c r="B80" i="20" l="1"/>
  <c r="L79" i="20"/>
  <c r="B81" i="20" l="1"/>
  <c r="L80" i="20"/>
  <c r="B82" i="20" l="1"/>
  <c r="L81" i="20"/>
  <c r="B83" i="20" l="1"/>
  <c r="L82" i="20"/>
  <c r="B84" i="20" l="1"/>
  <c r="L83" i="20"/>
  <c r="B85" i="20" l="1"/>
  <c r="L84" i="20"/>
  <c r="B86" i="20" l="1"/>
  <c r="L85" i="20"/>
  <c r="B87" i="20" l="1"/>
  <c r="L86" i="20"/>
  <c r="B88" i="20" l="1"/>
  <c r="L87" i="20"/>
  <c r="B89" i="20" l="1"/>
  <c r="L88" i="20"/>
  <c r="B90" i="20" l="1"/>
  <c r="L89" i="20"/>
  <c r="B91" i="20" l="1"/>
  <c r="L90" i="20"/>
  <c r="B92" i="20" l="1"/>
  <c r="L91" i="20"/>
  <c r="B93" i="20" l="1"/>
  <c r="L92" i="20"/>
  <c r="B94" i="20" l="1"/>
  <c r="L93" i="20"/>
  <c r="B95" i="20" l="1"/>
  <c r="L94" i="20"/>
  <c r="B96" i="20" l="1"/>
  <c r="L95" i="20"/>
  <c r="B97" i="20" l="1"/>
  <c r="L96" i="20"/>
  <c r="B98" i="20" l="1"/>
  <c r="L97" i="20"/>
  <c r="B99" i="20" l="1"/>
  <c r="L98" i="20"/>
  <c r="B100" i="20" l="1"/>
  <c r="L99" i="20"/>
  <c r="B101" i="20" l="1"/>
  <c r="L100" i="20"/>
  <c r="B102" i="20" l="1"/>
  <c r="L101" i="20"/>
  <c r="B103" i="20" l="1"/>
  <c r="L102" i="20"/>
  <c r="B104" i="20" l="1"/>
  <c r="L103" i="20"/>
  <c r="B105" i="20" l="1"/>
  <c r="L104" i="20"/>
  <c r="B106" i="20" l="1"/>
  <c r="L105" i="20"/>
  <c r="B107" i="20" l="1"/>
  <c r="L106" i="20"/>
  <c r="B108" i="20" l="1"/>
  <c r="L107" i="20"/>
  <c r="B109" i="20" l="1"/>
  <c r="L108" i="20"/>
  <c r="B110" i="20" l="1"/>
  <c r="L109" i="20"/>
  <c r="B112" i="20" l="1"/>
  <c r="L110" i="20"/>
  <c r="B113" i="20" l="1"/>
  <c r="L112" i="20"/>
  <c r="B114" i="20" l="1"/>
  <c r="L113" i="20"/>
  <c r="B115" i="20" l="1"/>
  <c r="L114" i="20"/>
  <c r="B116" i="20" l="1"/>
  <c r="L115" i="20"/>
  <c r="B117" i="20" l="1"/>
  <c r="L116" i="20"/>
  <c r="B118" i="20" l="1"/>
  <c r="L117" i="20"/>
  <c r="B119" i="20" l="1"/>
  <c r="L118" i="20"/>
  <c r="B120" i="20" l="1"/>
  <c r="L119" i="20"/>
  <c r="B121" i="20" l="1"/>
  <c r="L120" i="20"/>
  <c r="B122" i="20" l="1"/>
  <c r="L121" i="20"/>
  <c r="B123" i="20" l="1"/>
  <c r="L122" i="20"/>
  <c r="B124" i="20" l="1"/>
  <c r="L123" i="20"/>
  <c r="B125" i="20" l="1"/>
  <c r="L124" i="20"/>
  <c r="B126" i="20" l="1"/>
  <c r="L125" i="20"/>
  <c r="B127" i="20" l="1"/>
  <c r="L126" i="20"/>
  <c r="B128" i="20" l="1"/>
  <c r="L127" i="20"/>
  <c r="B129" i="20" l="1"/>
  <c r="L128" i="20"/>
  <c r="B130" i="20" l="1"/>
  <c r="L129" i="20"/>
  <c r="B131" i="20" l="1"/>
  <c r="L130" i="20"/>
  <c r="B132" i="20" l="1"/>
  <c r="L131" i="20"/>
  <c r="B133" i="20" l="1"/>
  <c r="L132" i="20"/>
  <c r="B134" i="20" l="1"/>
  <c r="L133" i="20"/>
  <c r="B135" i="20" l="1"/>
  <c r="L134" i="20"/>
  <c r="B136" i="20" l="1"/>
  <c r="L135" i="20"/>
  <c r="B137" i="20" l="1"/>
  <c r="L136" i="20"/>
  <c r="B138" i="20" l="1"/>
  <c r="L137" i="20"/>
  <c r="B139" i="20" l="1"/>
  <c r="L138" i="20"/>
  <c r="B140" i="20" l="1"/>
  <c r="L139" i="20"/>
  <c r="B141" i="20" l="1"/>
  <c r="L140" i="20"/>
  <c r="B142" i="20" l="1"/>
  <c r="L141" i="20"/>
  <c r="B143" i="20" l="1"/>
  <c r="L142" i="20"/>
  <c r="B144" i="20" l="1"/>
  <c r="L143" i="20"/>
  <c r="B145" i="20" l="1"/>
  <c r="L144" i="20"/>
  <c r="B146" i="20" l="1"/>
  <c r="L145" i="20"/>
  <c r="B147" i="20" l="1"/>
  <c r="L146" i="20"/>
  <c r="B148" i="20" l="1"/>
  <c r="L147" i="20"/>
  <c r="B149" i="20" l="1"/>
  <c r="L148" i="20"/>
  <c r="B150" i="20" l="1"/>
  <c r="L149" i="20"/>
  <c r="B151" i="20" l="1"/>
  <c r="L150" i="20"/>
  <c r="B152" i="20" l="1"/>
  <c r="L151" i="20"/>
  <c r="B153" i="20" l="1"/>
  <c r="L152" i="20"/>
  <c r="B154" i="20" l="1"/>
  <c r="L153" i="20"/>
  <c r="B155" i="20" l="1"/>
  <c r="L154" i="20"/>
  <c r="B156" i="20" l="1"/>
  <c r="L155" i="20"/>
  <c r="B157" i="20" l="1"/>
  <c r="L156" i="20"/>
  <c r="B158" i="20" l="1"/>
  <c r="L157" i="20"/>
  <c r="B159" i="20" l="1"/>
  <c r="L158" i="20"/>
  <c r="B160" i="20" l="1"/>
  <c r="L159" i="20"/>
  <c r="B161" i="20" l="1"/>
  <c r="L160" i="20"/>
  <c r="B162" i="20" l="1"/>
  <c r="L161" i="20"/>
  <c r="B163" i="20" l="1"/>
  <c r="L162" i="20"/>
  <c r="B164" i="20" l="1"/>
  <c r="L163" i="20"/>
  <c r="B165" i="20" l="1"/>
  <c r="L164" i="20"/>
  <c r="B166" i="20" l="1"/>
  <c r="L165" i="20"/>
  <c r="B167" i="20" l="1"/>
  <c r="L166" i="20"/>
  <c r="B168" i="20" l="1"/>
  <c r="L167" i="20"/>
  <c r="B169" i="20" l="1"/>
  <c r="L168" i="20"/>
  <c r="B170" i="20" l="1"/>
  <c r="L169" i="20"/>
  <c r="B171" i="20" l="1"/>
  <c r="L170" i="20"/>
  <c r="B172" i="20" l="1"/>
  <c r="L171" i="20"/>
  <c r="B173" i="20" l="1"/>
  <c r="L172" i="20"/>
  <c r="B174" i="20" l="1"/>
  <c r="L173" i="20"/>
  <c r="B175" i="20" l="1"/>
  <c r="L174" i="20"/>
  <c r="B176" i="20" l="1"/>
  <c r="L175" i="20"/>
  <c r="B177" i="20" l="1"/>
  <c r="L176" i="20"/>
  <c r="B178" i="20" l="1"/>
  <c r="L177" i="20"/>
  <c r="B179" i="20" l="1"/>
  <c r="L178" i="20"/>
  <c r="B180" i="20" l="1"/>
  <c r="L179" i="20"/>
  <c r="B181" i="20" l="1"/>
  <c r="L180" i="20"/>
  <c r="B182" i="20" l="1"/>
  <c r="L181" i="20"/>
  <c r="B183" i="20" l="1"/>
  <c r="L182" i="20"/>
  <c r="B184" i="20" l="1"/>
  <c r="L183" i="20"/>
  <c r="B185" i="20" l="1"/>
  <c r="L184" i="20"/>
  <c r="B186" i="20" l="1"/>
  <c r="L185" i="20"/>
  <c r="B187" i="20" l="1"/>
  <c r="L186" i="20"/>
  <c r="B188" i="20" l="1"/>
  <c r="L187" i="20"/>
  <c r="B189" i="20" l="1"/>
  <c r="L188" i="20"/>
  <c r="B190" i="20" l="1"/>
  <c r="L189" i="20"/>
  <c r="B191" i="20" l="1"/>
  <c r="L190" i="20"/>
  <c r="B192" i="20" l="1"/>
  <c r="L191" i="20"/>
  <c r="B193" i="20" l="1"/>
  <c r="L192" i="20"/>
  <c r="B194" i="20" l="1"/>
  <c r="L193" i="20"/>
  <c r="B195" i="20" l="1"/>
  <c r="L194" i="20"/>
  <c r="B196" i="20" l="1"/>
  <c r="L195" i="20"/>
  <c r="B197" i="20" l="1"/>
  <c r="L196" i="20"/>
  <c r="B198" i="20" l="1"/>
  <c r="L197" i="20"/>
  <c r="B199" i="20" l="1"/>
  <c r="L198" i="20"/>
  <c r="B200" i="20" l="1"/>
  <c r="L199" i="20"/>
  <c r="B201" i="20" l="1"/>
  <c r="L200" i="20"/>
  <c r="B202" i="20" l="1"/>
  <c r="L201" i="20"/>
  <c r="B203" i="20" l="1"/>
  <c r="L202" i="20"/>
  <c r="B204" i="20" l="1"/>
  <c r="L203" i="20"/>
  <c r="B205" i="20" l="1"/>
  <c r="L204" i="20"/>
  <c r="B206" i="20" l="1"/>
  <c r="L205" i="20"/>
  <c r="B207" i="20" l="1"/>
  <c r="L206" i="20"/>
  <c r="B208" i="20" l="1"/>
  <c r="L207" i="20"/>
  <c r="B209" i="20" l="1"/>
  <c r="L208" i="20"/>
  <c r="B210" i="20" l="1"/>
  <c r="L209" i="20"/>
  <c r="B211" i="20" l="1"/>
  <c r="L210" i="20"/>
  <c r="B213" i="20" l="1"/>
  <c r="L211" i="20"/>
  <c r="B214" i="20" l="1"/>
  <c r="L213" i="20"/>
  <c r="B215" i="20" l="1"/>
  <c r="L214" i="20"/>
  <c r="B216" i="20" l="1"/>
  <c r="L215" i="20"/>
  <c r="B217" i="20" l="1"/>
  <c r="L216" i="20"/>
  <c r="B218" i="20" l="1"/>
  <c r="L217" i="20"/>
  <c r="B219" i="20" l="1"/>
  <c r="L218" i="20"/>
  <c r="B220" i="20" l="1"/>
  <c r="L219" i="20"/>
  <c r="B221" i="20" l="1"/>
  <c r="L220" i="20"/>
  <c r="B222" i="20" l="1"/>
  <c r="L221" i="20"/>
  <c r="B223" i="20" l="1"/>
  <c r="L222" i="20"/>
  <c r="B224" i="20" l="1"/>
  <c r="L223" i="20"/>
  <c r="B225" i="20" l="1"/>
  <c r="L224" i="20"/>
  <c r="B226" i="20" l="1"/>
  <c r="L225" i="20"/>
  <c r="B227" i="20" l="1"/>
  <c r="L226" i="20"/>
  <c r="B228" i="20" l="1"/>
  <c r="L227" i="20"/>
  <c r="B229" i="20" l="1"/>
  <c r="L228" i="20"/>
  <c r="B230" i="20" l="1"/>
  <c r="L229" i="20"/>
  <c r="B231" i="20" l="1"/>
  <c r="L230" i="20"/>
  <c r="B232" i="20" l="1"/>
  <c r="L231" i="20"/>
  <c r="B233" i="20" l="1"/>
  <c r="L232" i="20"/>
  <c r="B234" i="20" l="1"/>
  <c r="L233" i="20"/>
  <c r="B235" i="20" l="1"/>
  <c r="L234" i="20"/>
  <c r="B236" i="20" l="1"/>
  <c r="L235" i="20"/>
  <c r="B237" i="20" l="1"/>
  <c r="L236" i="20"/>
  <c r="B238" i="20" l="1"/>
  <c r="L237" i="20"/>
  <c r="B239" i="20" l="1"/>
  <c r="L238" i="20"/>
  <c r="B240" i="20" l="1"/>
  <c r="L239" i="20"/>
  <c r="B241" i="20" l="1"/>
  <c r="L240" i="20"/>
  <c r="B242" i="20" l="1"/>
  <c r="L241" i="20"/>
  <c r="B243" i="20" l="1"/>
  <c r="L242" i="20"/>
  <c r="B244" i="20" l="1"/>
  <c r="L243" i="20"/>
  <c r="B245" i="20" l="1"/>
  <c r="L244" i="20"/>
  <c r="B246" i="20" l="1"/>
  <c r="L245" i="20"/>
  <c r="B247" i="20" l="1"/>
  <c r="L246" i="20"/>
  <c r="B248" i="20" l="1"/>
  <c r="L247" i="20"/>
  <c r="B249" i="20" l="1"/>
  <c r="L248" i="20"/>
  <c r="B250" i="20" l="1"/>
  <c r="L249" i="20"/>
  <c r="B251" i="20" l="1"/>
  <c r="L250" i="20"/>
  <c r="B252" i="20" l="1"/>
  <c r="L251" i="20"/>
  <c r="B253" i="20" l="1"/>
  <c r="L252" i="20"/>
  <c r="B254" i="20" l="1"/>
  <c r="L253" i="20"/>
  <c r="B255" i="20" l="1"/>
  <c r="L254" i="20"/>
  <c r="B256" i="20" l="1"/>
  <c r="L255" i="20"/>
  <c r="B257" i="20" l="1"/>
  <c r="L256" i="20"/>
  <c r="B258" i="20" l="1"/>
  <c r="L257" i="20"/>
  <c r="B259" i="20" l="1"/>
  <c r="L258" i="20"/>
  <c r="B260" i="20" l="1"/>
  <c r="L259" i="20"/>
  <c r="B261" i="20" l="1"/>
  <c r="L260" i="20"/>
  <c r="B262" i="20" l="1"/>
  <c r="L261" i="20"/>
  <c r="B263" i="20" l="1"/>
  <c r="L262" i="20"/>
  <c r="B264" i="20" l="1"/>
  <c r="L263" i="20"/>
  <c r="B265" i="20" l="1"/>
  <c r="L264" i="20"/>
  <c r="B266" i="20" l="1"/>
  <c r="L265" i="20"/>
  <c r="B267" i="20" l="1"/>
  <c r="L266" i="20"/>
  <c r="B268" i="20" l="1"/>
  <c r="L267" i="20"/>
  <c r="B269" i="20" l="1"/>
  <c r="L268" i="20"/>
  <c r="B270" i="20" l="1"/>
  <c r="L269" i="20"/>
  <c r="B271" i="20" l="1"/>
  <c r="L270" i="20"/>
  <c r="B272" i="20" l="1"/>
  <c r="L271" i="20"/>
  <c r="B273" i="20" l="1"/>
  <c r="L272" i="20"/>
  <c r="B274" i="20" l="1"/>
  <c r="L273" i="20"/>
  <c r="B275" i="20" l="1"/>
  <c r="L274" i="20"/>
  <c r="B276" i="20" l="1"/>
  <c r="L275" i="20"/>
  <c r="B277" i="20" l="1"/>
  <c r="L276" i="20"/>
  <c r="B278" i="20" l="1"/>
  <c r="L277" i="20"/>
  <c r="B279" i="20" l="1"/>
  <c r="L278" i="20"/>
  <c r="B280" i="20" l="1"/>
  <c r="L279" i="20"/>
  <c r="B281" i="20" l="1"/>
  <c r="L280" i="20"/>
  <c r="B282" i="20" l="1"/>
  <c r="L281" i="20"/>
  <c r="B283" i="20" l="1"/>
  <c r="L282" i="20"/>
  <c r="B284" i="20" l="1"/>
  <c r="L283" i="20"/>
  <c r="B285" i="20" l="1"/>
  <c r="L284" i="20"/>
  <c r="B286" i="20" l="1"/>
  <c r="L285" i="20"/>
  <c r="B287" i="20" l="1"/>
  <c r="L286" i="20"/>
  <c r="B288" i="20" l="1"/>
  <c r="L287" i="20"/>
  <c r="B289" i="20" l="1"/>
  <c r="L288" i="20"/>
  <c r="B290" i="20" l="1"/>
  <c r="L289" i="20"/>
  <c r="B291" i="20" l="1"/>
  <c r="L290" i="20"/>
  <c r="B292" i="20" l="1"/>
  <c r="L291" i="20"/>
  <c r="B293" i="20" l="1"/>
  <c r="L292" i="20"/>
  <c r="B294" i="20" l="1"/>
  <c r="L293" i="20"/>
  <c r="B295" i="20" l="1"/>
  <c r="L294" i="20"/>
  <c r="B296" i="20" l="1"/>
  <c r="L295" i="20"/>
  <c r="B297" i="20" l="1"/>
  <c r="L296" i="20"/>
  <c r="B298" i="20" l="1"/>
  <c r="L297" i="20"/>
  <c r="B299" i="20" l="1"/>
  <c r="L298" i="20"/>
  <c r="B300" i="20" l="1"/>
  <c r="L299" i="20"/>
  <c r="B301" i="20" l="1"/>
  <c r="L300" i="20"/>
  <c r="B302" i="20" l="1"/>
  <c r="L301" i="20"/>
  <c r="B303" i="20" l="1"/>
  <c r="L302" i="20"/>
  <c r="B304" i="20" l="1"/>
  <c r="L303" i="20"/>
  <c r="B305" i="20" l="1"/>
  <c r="L304" i="20"/>
  <c r="B306" i="20" l="1"/>
  <c r="L305" i="20"/>
  <c r="B307" i="20" l="1"/>
  <c r="L306" i="20"/>
  <c r="B308" i="20" l="1"/>
  <c r="L307" i="20"/>
  <c r="B309" i="20" l="1"/>
  <c r="L308" i="20"/>
  <c r="B310" i="20" l="1"/>
  <c r="L309" i="20"/>
  <c r="B311" i="20" l="1"/>
  <c r="L310" i="20"/>
  <c r="B312" i="20" l="1"/>
  <c r="L311" i="20"/>
  <c r="B313" i="20" l="1"/>
  <c r="L312" i="20"/>
  <c r="B314" i="20" l="1"/>
  <c r="L313" i="20"/>
  <c r="B315" i="20" l="1"/>
  <c r="L314" i="20"/>
  <c r="B316" i="20" l="1"/>
  <c r="L315" i="20"/>
  <c r="B317" i="20" l="1"/>
  <c r="L316" i="20"/>
  <c r="B318" i="20" l="1"/>
  <c r="L317" i="20"/>
  <c r="B319" i="20" l="1"/>
  <c r="L318" i="20"/>
  <c r="B320" i="20" l="1"/>
  <c r="L319" i="20"/>
  <c r="B321" i="20" l="1"/>
  <c r="L320" i="20"/>
  <c r="B322" i="20" l="1"/>
  <c r="L321" i="20"/>
  <c r="B323" i="20" l="1"/>
  <c r="L322" i="20"/>
  <c r="B324" i="20" l="1"/>
  <c r="L323" i="20"/>
  <c r="B325" i="20" l="1"/>
  <c r="L324" i="20"/>
  <c r="B326" i="20" l="1"/>
  <c r="L325" i="20"/>
  <c r="B327" i="20" l="1"/>
  <c r="L326" i="20"/>
  <c r="B328" i="20" l="1"/>
  <c r="L327" i="20"/>
  <c r="B329" i="20" l="1"/>
  <c r="L328" i="20"/>
  <c r="B330" i="20" l="1"/>
  <c r="L329" i="20"/>
  <c r="B331" i="20" l="1"/>
  <c r="L330" i="20"/>
  <c r="B332" i="20" l="1"/>
  <c r="L331" i="20"/>
  <c r="B333" i="20" l="1"/>
  <c r="L332" i="20"/>
  <c r="B334" i="20" l="1"/>
  <c r="L333" i="20"/>
  <c r="B335" i="20" l="1"/>
  <c r="L334" i="20"/>
  <c r="B336" i="20" l="1"/>
  <c r="L335" i="20"/>
  <c r="B337" i="20" l="1"/>
  <c r="L336" i="20"/>
  <c r="B338" i="20" l="1"/>
  <c r="L337" i="20"/>
  <c r="B339" i="20" l="1"/>
  <c r="L338" i="20"/>
  <c r="B340" i="20" l="1"/>
  <c r="L339" i="20"/>
  <c r="B341" i="20" l="1"/>
  <c r="L340" i="20"/>
  <c r="B342" i="20" l="1"/>
  <c r="L341" i="20"/>
  <c r="B343" i="20" l="1"/>
  <c r="L342" i="20"/>
  <c r="B344" i="20" l="1"/>
  <c r="L343" i="20"/>
  <c r="B345" i="20" l="1"/>
  <c r="L344" i="20"/>
  <c r="B346" i="20" l="1"/>
  <c r="L345" i="20"/>
  <c r="B347" i="20" l="1"/>
  <c r="L346" i="20"/>
  <c r="B348" i="20" l="1"/>
  <c r="L347" i="20"/>
  <c r="B349" i="20" l="1"/>
  <c r="L348" i="20"/>
  <c r="B350" i="20" l="1"/>
  <c r="L349" i="20"/>
  <c r="B351" i="20" l="1"/>
  <c r="L350" i="20"/>
  <c r="B352" i="20" l="1"/>
  <c r="L351" i="20"/>
  <c r="B353" i="20" l="1"/>
  <c r="L352" i="20"/>
  <c r="B354" i="20" l="1"/>
  <c r="L353" i="20"/>
  <c r="B355" i="20" l="1"/>
  <c r="L354" i="20"/>
  <c r="B356" i="20" l="1"/>
  <c r="L355" i="20"/>
  <c r="B357" i="20" l="1"/>
  <c r="L356" i="20"/>
  <c r="B358" i="20" l="1"/>
  <c r="L357" i="20"/>
  <c r="B359" i="20" l="1"/>
  <c r="L358" i="20"/>
  <c r="B360" i="20" l="1"/>
  <c r="L359" i="20"/>
  <c r="B361" i="20" l="1"/>
  <c r="L360" i="20"/>
  <c r="B362" i="20" l="1"/>
  <c r="L361" i="20"/>
  <c r="B363" i="20" l="1"/>
  <c r="L362" i="20"/>
  <c r="B364" i="20" l="1"/>
  <c r="L363" i="20"/>
  <c r="B365" i="20" l="1"/>
  <c r="L364" i="20"/>
  <c r="B366" i="20" l="1"/>
  <c r="L365" i="20"/>
  <c r="B367" i="20" l="1"/>
  <c r="L366" i="20"/>
  <c r="B368" i="20" l="1"/>
  <c r="L367" i="20"/>
  <c r="B369" i="20" l="1"/>
  <c r="L368" i="20"/>
  <c r="B370" i="20" l="1"/>
  <c r="L369" i="20"/>
  <c r="B371" i="20" l="1"/>
  <c r="L370" i="20"/>
  <c r="B372" i="20" l="1"/>
  <c r="L371" i="20"/>
  <c r="B373" i="20" l="1"/>
  <c r="L372" i="20"/>
  <c r="B374" i="20" l="1"/>
  <c r="L373" i="20"/>
  <c r="B375" i="20" l="1"/>
  <c r="L374" i="20"/>
  <c r="B376" i="20" l="1"/>
  <c r="L375" i="20"/>
  <c r="B377" i="20" l="1"/>
  <c r="L376" i="20"/>
  <c r="B378" i="20" l="1"/>
  <c r="L377" i="20"/>
  <c r="B379" i="20" l="1"/>
  <c r="L378" i="20"/>
  <c r="B380" i="20" l="1"/>
  <c r="L379" i="20"/>
  <c r="B381" i="20" l="1"/>
  <c r="L380" i="20"/>
  <c r="B382" i="20" l="1"/>
  <c r="L381" i="20"/>
  <c r="B383" i="20" l="1"/>
  <c r="L382" i="20"/>
  <c r="B384" i="20" l="1"/>
  <c r="L383" i="20"/>
  <c r="B385" i="20" l="1"/>
  <c r="L384" i="20"/>
  <c r="B386" i="20" l="1"/>
  <c r="L385" i="20"/>
  <c r="B387" i="20" l="1"/>
  <c r="L386" i="20"/>
  <c r="B388" i="20" l="1"/>
  <c r="L387" i="20"/>
  <c r="B389" i="20" l="1"/>
  <c r="L388" i="20"/>
  <c r="B390" i="20" l="1"/>
  <c r="L389" i="20"/>
  <c r="B391" i="20" l="1"/>
  <c r="L390" i="20"/>
  <c r="B392" i="20" l="1"/>
  <c r="L391" i="20"/>
  <c r="B393" i="20" l="1"/>
  <c r="L392" i="20"/>
  <c r="B394" i="20" l="1"/>
  <c r="L393" i="20"/>
  <c r="B395" i="20" l="1"/>
  <c r="L394" i="20"/>
  <c r="B396" i="20" l="1"/>
  <c r="L395" i="20"/>
  <c r="B397" i="20" l="1"/>
  <c r="L396" i="20"/>
  <c r="B398" i="20" l="1"/>
  <c r="L397" i="20"/>
  <c r="B399" i="20" l="1"/>
  <c r="L398" i="20"/>
  <c r="B400" i="20" l="1"/>
  <c r="L399" i="20"/>
  <c r="B401" i="20" l="1"/>
  <c r="L400" i="20"/>
  <c r="B402" i="20" l="1"/>
  <c r="L401" i="20"/>
  <c r="B403" i="20" l="1"/>
  <c r="L402" i="20"/>
  <c r="B404" i="20" l="1"/>
  <c r="L403" i="20"/>
  <c r="B405" i="20" l="1"/>
  <c r="L404" i="20"/>
  <c r="B406" i="20" l="1"/>
  <c r="L405" i="20"/>
  <c r="B407" i="20" l="1"/>
  <c r="L406" i="20"/>
  <c r="B408" i="20" l="1"/>
  <c r="L407" i="20"/>
  <c r="B409" i="20" l="1"/>
  <c r="L408" i="20"/>
  <c r="B410" i="20" l="1"/>
  <c r="L409" i="20"/>
  <c r="B411" i="20" l="1"/>
  <c r="L410" i="20"/>
  <c r="B412" i="20" l="1"/>
  <c r="L411" i="20"/>
  <c r="B413" i="20" l="1"/>
  <c r="L412" i="20"/>
  <c r="B414" i="20" l="1"/>
  <c r="L413" i="20"/>
  <c r="B415" i="20" l="1"/>
  <c r="L414" i="20"/>
  <c r="B416" i="20" l="1"/>
  <c r="L415" i="20"/>
  <c r="B417" i="20" l="1"/>
  <c r="L416" i="20"/>
  <c r="B418" i="20" l="1"/>
  <c r="L417" i="20"/>
  <c r="B419" i="20" l="1"/>
  <c r="L418" i="20"/>
  <c r="B420" i="20" l="1"/>
  <c r="L419" i="20"/>
  <c r="B421" i="20" l="1"/>
  <c r="L420" i="20"/>
  <c r="B422" i="20" l="1"/>
  <c r="L421" i="20"/>
  <c r="B423" i="20" l="1"/>
  <c r="L422" i="20"/>
  <c r="B424" i="20" l="1"/>
  <c r="L423" i="20"/>
  <c r="B425" i="20" l="1"/>
  <c r="L424" i="20"/>
  <c r="B426" i="20" l="1"/>
  <c r="L425" i="20"/>
  <c r="B427" i="20" l="1"/>
  <c r="L426" i="20"/>
  <c r="B428" i="20" l="1"/>
  <c r="L427" i="20"/>
  <c r="B429" i="20" l="1"/>
  <c r="L428" i="20"/>
  <c r="B430" i="20" l="1"/>
  <c r="L429" i="20"/>
  <c r="B431" i="20" l="1"/>
  <c r="L430" i="20"/>
  <c r="B432" i="20" l="1"/>
  <c r="L431" i="20"/>
  <c r="B433" i="20" l="1"/>
  <c r="L432" i="20"/>
  <c r="B434" i="20" l="1"/>
  <c r="L433" i="20"/>
  <c r="B435" i="20" l="1"/>
  <c r="L434" i="20"/>
  <c r="B436" i="20" l="1"/>
  <c r="L435" i="20"/>
  <c r="B437" i="20" l="1"/>
  <c r="L436" i="20"/>
  <c r="B438" i="20" l="1"/>
  <c r="L437" i="20"/>
  <c r="B439" i="20" l="1"/>
  <c r="L438" i="20"/>
  <c r="B440" i="20" l="1"/>
  <c r="L439" i="20"/>
  <c r="B441" i="20" l="1"/>
  <c r="L440" i="20"/>
  <c r="B442" i="20" l="1"/>
  <c r="L441" i="20"/>
  <c r="B443" i="20" l="1"/>
  <c r="L442" i="20"/>
  <c r="B444" i="20" l="1"/>
  <c r="L443" i="20"/>
  <c r="B445" i="20" l="1"/>
  <c r="L444" i="20"/>
  <c r="B446" i="20" l="1"/>
  <c r="L445" i="20"/>
  <c r="B447" i="20" l="1"/>
  <c r="L446" i="20"/>
  <c r="B448" i="20" l="1"/>
  <c r="L447" i="20"/>
  <c r="B449" i="20" l="1"/>
  <c r="L448" i="20"/>
  <c r="B450" i="20" l="1"/>
  <c r="L449" i="20"/>
  <c r="B451" i="20" l="1"/>
  <c r="L450" i="20"/>
  <c r="B452" i="20" l="1"/>
  <c r="L451" i="20"/>
  <c r="B453" i="20" l="1"/>
  <c r="L452" i="20"/>
  <c r="B454" i="20" l="1"/>
  <c r="L453" i="20"/>
  <c r="B455" i="20" l="1"/>
  <c r="L454" i="20"/>
  <c r="B456" i="20" l="1"/>
  <c r="L455" i="20"/>
  <c r="B457" i="20" l="1"/>
  <c r="L456" i="20"/>
  <c r="B458" i="20" l="1"/>
  <c r="L457" i="20"/>
  <c r="B459" i="20" l="1"/>
  <c r="L458" i="20"/>
  <c r="B460" i="20" l="1"/>
  <c r="L459" i="20"/>
  <c r="B461" i="20" l="1"/>
  <c r="L460" i="20"/>
  <c r="B462" i="20" l="1"/>
  <c r="L461" i="20"/>
  <c r="B463" i="20" l="1"/>
  <c r="L462" i="20"/>
  <c r="B464" i="20" l="1"/>
  <c r="L463" i="20"/>
  <c r="B465" i="20" l="1"/>
  <c r="L464" i="20"/>
  <c r="B466" i="20" l="1"/>
  <c r="L465" i="20"/>
  <c r="B467" i="20" l="1"/>
  <c r="L466" i="20"/>
  <c r="B468" i="20" l="1"/>
  <c r="L467" i="20"/>
  <c r="B469" i="20" l="1"/>
  <c r="L468" i="20"/>
  <c r="B470" i="20" l="1"/>
  <c r="L469" i="20"/>
  <c r="B471" i="20" l="1"/>
  <c r="L470" i="20"/>
  <c r="B472" i="20" l="1"/>
  <c r="L471" i="20"/>
  <c r="B473" i="20" l="1"/>
  <c r="L472" i="20"/>
  <c r="B474" i="20" l="1"/>
  <c r="L473" i="20"/>
  <c r="B475" i="20" l="1"/>
  <c r="L474" i="20"/>
  <c r="B476" i="20" l="1"/>
  <c r="L475" i="20"/>
  <c r="B477" i="20" l="1"/>
  <c r="L476" i="20"/>
  <c r="B478" i="20" l="1"/>
  <c r="L477" i="20"/>
  <c r="B479" i="20" l="1"/>
  <c r="L478" i="20"/>
  <c r="B480" i="20" l="1"/>
  <c r="L479" i="20"/>
  <c r="B481" i="20" l="1"/>
  <c r="L480" i="20"/>
  <c r="B482" i="20" l="1"/>
  <c r="L481" i="20"/>
  <c r="B483" i="20" l="1"/>
  <c r="L482" i="20"/>
  <c r="B484" i="20" l="1"/>
  <c r="L483" i="20"/>
  <c r="B485" i="20" l="1"/>
  <c r="L484" i="20"/>
  <c r="B486" i="20" l="1"/>
  <c r="L485" i="20"/>
  <c r="B487" i="20" l="1"/>
  <c r="L486" i="20"/>
  <c r="B488" i="20" l="1"/>
  <c r="L487" i="20"/>
  <c r="B489" i="20" l="1"/>
  <c r="L488" i="20"/>
  <c r="B490" i="20" l="1"/>
  <c r="L489" i="20"/>
  <c r="B491" i="20" l="1"/>
  <c r="L490" i="20"/>
  <c r="B492" i="20" l="1"/>
  <c r="L491" i="20"/>
  <c r="B493" i="20" l="1"/>
  <c r="L492" i="20"/>
  <c r="B494" i="20" l="1"/>
  <c r="L493" i="20"/>
  <c r="B495" i="20" l="1"/>
  <c r="L494" i="20"/>
  <c r="B496" i="20" l="1"/>
  <c r="L495" i="20"/>
  <c r="B497" i="20" l="1"/>
  <c r="L496" i="20"/>
  <c r="B498" i="20" l="1"/>
  <c r="L497" i="20"/>
  <c r="B499" i="20" l="1"/>
  <c r="L498" i="20"/>
  <c r="B500" i="20" l="1"/>
  <c r="L499" i="20"/>
  <c r="B501" i="20" l="1"/>
  <c r="L500" i="20"/>
  <c r="B502" i="20" l="1"/>
  <c r="L501" i="20"/>
  <c r="B503" i="20" l="1"/>
  <c r="L502" i="20"/>
  <c r="B504" i="20" l="1"/>
  <c r="L503" i="20"/>
  <c r="B505" i="20" l="1"/>
  <c r="L504" i="20"/>
  <c r="B506" i="20" l="1"/>
  <c r="L505" i="20"/>
  <c r="B507" i="20" l="1"/>
  <c r="L506" i="20"/>
  <c r="B508" i="20" l="1"/>
  <c r="L507" i="20"/>
  <c r="B509" i="20" l="1"/>
  <c r="L508" i="20"/>
  <c r="B510" i="20" l="1"/>
  <c r="L509" i="20"/>
  <c r="B511" i="20" l="1"/>
  <c r="L510" i="20"/>
  <c r="B512" i="20" l="1"/>
  <c r="L511" i="20"/>
  <c r="B514" i="20" l="1"/>
  <c r="L512" i="20"/>
  <c r="B515" i="20" l="1"/>
  <c r="L514" i="20"/>
  <c r="B516" i="20" l="1"/>
  <c r="L515" i="20"/>
  <c r="B517" i="20" l="1"/>
  <c r="L516" i="20"/>
  <c r="B518" i="20" l="1"/>
  <c r="L517" i="20"/>
  <c r="B519" i="20" l="1"/>
  <c r="L518" i="20"/>
  <c r="B520" i="20" l="1"/>
  <c r="L519" i="20"/>
  <c r="B521" i="20" l="1"/>
  <c r="L520" i="20"/>
  <c r="B522" i="20" l="1"/>
  <c r="L521" i="20"/>
  <c r="B523" i="20" l="1"/>
  <c r="L522" i="20"/>
  <c r="B524" i="20" l="1"/>
  <c r="L523" i="20"/>
  <c r="B525" i="20" l="1"/>
  <c r="L524" i="20"/>
  <c r="B526" i="20" l="1"/>
  <c r="L525" i="20"/>
  <c r="B527" i="20" l="1"/>
  <c r="L526" i="20"/>
  <c r="B528" i="20" l="1"/>
  <c r="L527" i="20"/>
  <c r="B529" i="20" l="1"/>
  <c r="L528" i="20"/>
  <c r="B530" i="20" l="1"/>
  <c r="L529" i="20"/>
  <c r="B531" i="20" l="1"/>
  <c r="L530" i="20"/>
  <c r="B532" i="20" l="1"/>
  <c r="L531" i="20"/>
  <c r="B533" i="20" l="1"/>
  <c r="L532" i="20"/>
  <c r="B534" i="20" l="1"/>
  <c r="L533" i="20"/>
  <c r="B535" i="20" l="1"/>
  <c r="L534" i="20"/>
  <c r="B536" i="20" l="1"/>
  <c r="L535" i="20"/>
  <c r="B537" i="20" l="1"/>
  <c r="L536" i="20"/>
  <c r="B538" i="20" l="1"/>
  <c r="L537" i="20"/>
  <c r="B539" i="20" l="1"/>
  <c r="L538" i="20"/>
  <c r="B540" i="20" l="1"/>
  <c r="L539" i="20"/>
  <c r="B541" i="20" l="1"/>
  <c r="L540" i="20"/>
  <c r="B542" i="20" l="1"/>
  <c r="L541" i="20"/>
  <c r="B543" i="20" l="1"/>
  <c r="L542" i="20"/>
  <c r="B544" i="20" l="1"/>
  <c r="L543" i="20"/>
  <c r="B545" i="20" l="1"/>
  <c r="L544" i="20"/>
  <c r="B546" i="20" l="1"/>
  <c r="L545" i="20"/>
  <c r="B547" i="20" l="1"/>
  <c r="L546" i="20"/>
  <c r="B548" i="20" l="1"/>
  <c r="L547" i="20"/>
  <c r="B549" i="20" l="1"/>
  <c r="L548" i="20"/>
  <c r="B550" i="20" l="1"/>
  <c r="L549" i="20"/>
  <c r="B551" i="20" l="1"/>
  <c r="L550" i="20"/>
  <c r="B552" i="20" l="1"/>
  <c r="L551" i="20"/>
  <c r="B553" i="20" l="1"/>
  <c r="L552" i="20"/>
  <c r="B554" i="20" l="1"/>
  <c r="L553" i="20"/>
  <c r="B555" i="20" l="1"/>
  <c r="L554" i="20"/>
  <c r="B556" i="20" l="1"/>
  <c r="L555" i="20"/>
  <c r="B557" i="20" l="1"/>
  <c r="L556" i="20"/>
  <c r="B558" i="20" l="1"/>
  <c r="L557" i="20"/>
  <c r="B559" i="20" l="1"/>
  <c r="L558" i="20"/>
  <c r="B560" i="20" l="1"/>
  <c r="L559" i="20"/>
  <c r="B561" i="20" l="1"/>
  <c r="L560" i="20"/>
  <c r="B562" i="20" l="1"/>
  <c r="L561" i="20"/>
  <c r="B563" i="20" l="1"/>
  <c r="L562" i="20"/>
  <c r="B564" i="20" l="1"/>
  <c r="L563" i="20"/>
  <c r="B565" i="20" l="1"/>
  <c r="L564" i="20"/>
  <c r="B566" i="20" l="1"/>
  <c r="L565" i="20"/>
  <c r="B567" i="20" l="1"/>
  <c r="L566" i="20"/>
  <c r="B568" i="20" l="1"/>
  <c r="L567" i="20"/>
  <c r="B569" i="20" l="1"/>
  <c r="L568" i="20"/>
  <c r="B570" i="20" l="1"/>
  <c r="L569" i="20"/>
  <c r="B571" i="20" l="1"/>
  <c r="L570" i="20"/>
  <c r="B572" i="20" l="1"/>
  <c r="L571" i="20"/>
  <c r="B573" i="20" l="1"/>
  <c r="L572" i="20"/>
  <c r="B574" i="20" l="1"/>
  <c r="L573" i="20"/>
  <c r="B575" i="20" l="1"/>
  <c r="L574" i="20"/>
  <c r="B576" i="20" l="1"/>
  <c r="L575" i="20"/>
  <c r="B577" i="20" l="1"/>
  <c r="L576" i="20"/>
  <c r="B578" i="20" l="1"/>
  <c r="L577" i="20"/>
  <c r="B579" i="20" l="1"/>
  <c r="L578" i="20"/>
  <c r="B580" i="20" l="1"/>
  <c r="L579" i="20"/>
  <c r="B581" i="20" l="1"/>
  <c r="L580" i="20"/>
  <c r="B582" i="20" l="1"/>
  <c r="L581" i="20"/>
  <c r="B583" i="20" l="1"/>
  <c r="L582" i="20"/>
  <c r="B584" i="20" l="1"/>
  <c r="L583" i="20"/>
  <c r="B585" i="20" l="1"/>
  <c r="L584" i="20"/>
  <c r="B586" i="20" l="1"/>
  <c r="L585" i="20"/>
  <c r="B587" i="20" l="1"/>
  <c r="L586" i="20"/>
  <c r="B588" i="20" l="1"/>
  <c r="L587" i="20"/>
  <c r="B589" i="20" l="1"/>
  <c r="L588" i="20"/>
  <c r="B590" i="20" l="1"/>
  <c r="L589" i="20"/>
  <c r="B591" i="20" l="1"/>
  <c r="L590" i="20"/>
  <c r="B592" i="20" l="1"/>
  <c r="L591" i="20"/>
  <c r="B593" i="20" l="1"/>
  <c r="L592" i="20"/>
  <c r="B594" i="20" l="1"/>
  <c r="L593" i="20"/>
  <c r="B595" i="20" l="1"/>
  <c r="L594" i="20"/>
  <c r="B596" i="20" l="1"/>
  <c r="L595" i="20"/>
  <c r="B597" i="20" l="1"/>
  <c r="L596" i="20"/>
  <c r="B598" i="20" l="1"/>
  <c r="L597" i="20"/>
  <c r="B599" i="20" l="1"/>
  <c r="L598" i="20"/>
  <c r="B600" i="20" l="1"/>
  <c r="L599" i="20"/>
  <c r="B601" i="20" l="1"/>
  <c r="L600" i="20"/>
  <c r="B602" i="20" l="1"/>
  <c r="L601" i="20"/>
  <c r="B603" i="20" l="1"/>
  <c r="L602" i="20"/>
  <c r="B604" i="20" l="1"/>
  <c r="L603" i="20"/>
  <c r="B605" i="20" l="1"/>
  <c r="L604" i="20"/>
  <c r="B606" i="20" l="1"/>
  <c r="L605" i="20"/>
  <c r="B607" i="20" l="1"/>
  <c r="L606" i="20"/>
  <c r="B608" i="20" l="1"/>
  <c r="L607" i="20"/>
  <c r="B609" i="20" l="1"/>
  <c r="L608" i="20"/>
  <c r="B610" i="20" l="1"/>
  <c r="L609" i="20"/>
  <c r="B611" i="20" l="1"/>
  <c r="L610" i="20"/>
  <c r="B612" i="20" l="1"/>
  <c r="L611" i="20"/>
  <c r="B613" i="20" l="1"/>
  <c r="L612" i="20"/>
  <c r="B614" i="20" l="1"/>
  <c r="L613" i="20"/>
  <c r="B615" i="20" l="1"/>
  <c r="L614" i="20"/>
  <c r="B616" i="20" l="1"/>
  <c r="L615" i="20"/>
  <c r="B617" i="20" l="1"/>
  <c r="L616" i="20"/>
  <c r="B618" i="20" l="1"/>
  <c r="L617" i="20"/>
  <c r="B619" i="20" l="1"/>
  <c r="L618" i="20"/>
  <c r="B620" i="20" l="1"/>
  <c r="L619" i="20"/>
  <c r="B621" i="20" l="1"/>
  <c r="L620" i="20"/>
  <c r="B622" i="20" l="1"/>
  <c r="L621" i="20"/>
  <c r="B623" i="20" l="1"/>
  <c r="L622" i="20"/>
  <c r="B624" i="20" l="1"/>
  <c r="L623" i="20"/>
  <c r="B625" i="20" l="1"/>
  <c r="L624" i="20"/>
  <c r="B626" i="20" l="1"/>
  <c r="L625" i="20"/>
  <c r="B627" i="20" l="1"/>
  <c r="L626" i="20"/>
  <c r="B628" i="20" l="1"/>
  <c r="L627" i="20"/>
  <c r="B629" i="20" l="1"/>
  <c r="L628" i="20"/>
  <c r="B630" i="20" l="1"/>
  <c r="L629" i="20"/>
  <c r="B631" i="20" l="1"/>
  <c r="L630" i="20"/>
  <c r="B632" i="20" l="1"/>
  <c r="L631" i="20"/>
  <c r="B633" i="20" l="1"/>
  <c r="L632" i="20"/>
  <c r="B634" i="20" l="1"/>
  <c r="L633" i="20"/>
  <c r="B635" i="20" l="1"/>
  <c r="L634" i="20"/>
  <c r="B636" i="20" l="1"/>
  <c r="L635" i="20"/>
  <c r="B637" i="20" l="1"/>
  <c r="L636" i="20"/>
  <c r="B638" i="20" l="1"/>
  <c r="L637" i="20"/>
  <c r="B639" i="20" l="1"/>
  <c r="L638" i="20"/>
  <c r="B640" i="20" l="1"/>
  <c r="L639" i="20"/>
  <c r="B641" i="20" l="1"/>
  <c r="L640" i="20"/>
  <c r="B642" i="20" l="1"/>
  <c r="L641" i="20"/>
  <c r="B643" i="20" l="1"/>
  <c r="L642" i="20"/>
  <c r="B644" i="20" l="1"/>
  <c r="L643" i="20"/>
  <c r="B645" i="20" l="1"/>
  <c r="L644" i="20"/>
  <c r="B646" i="20" l="1"/>
  <c r="L645" i="20"/>
  <c r="B647" i="20" l="1"/>
  <c r="L646" i="20"/>
  <c r="B648" i="20" l="1"/>
  <c r="L647" i="20"/>
  <c r="B649" i="20" l="1"/>
  <c r="L648" i="20"/>
  <c r="B650" i="20" l="1"/>
  <c r="L649" i="20"/>
  <c r="B651" i="20" l="1"/>
  <c r="L650" i="20"/>
  <c r="B652" i="20" l="1"/>
  <c r="L651" i="20"/>
  <c r="B653" i="20" l="1"/>
  <c r="L652" i="20"/>
  <c r="B654" i="20" l="1"/>
  <c r="L653" i="20"/>
  <c r="B655" i="20" l="1"/>
  <c r="L654" i="20"/>
  <c r="B656" i="20" l="1"/>
  <c r="L655" i="20"/>
  <c r="B657" i="20" l="1"/>
  <c r="L656" i="20"/>
  <c r="B658" i="20" l="1"/>
  <c r="L657" i="20"/>
  <c r="B659" i="20" l="1"/>
  <c r="L658" i="20"/>
  <c r="B660" i="20" l="1"/>
  <c r="L659" i="20"/>
  <c r="B661" i="20" l="1"/>
  <c r="L660" i="20"/>
  <c r="B662" i="20" l="1"/>
  <c r="L661" i="20"/>
  <c r="B663" i="20" l="1"/>
  <c r="L662" i="20"/>
  <c r="B664" i="20" l="1"/>
  <c r="L663" i="20"/>
  <c r="B665" i="20" l="1"/>
  <c r="L664" i="20"/>
  <c r="B666" i="20" l="1"/>
  <c r="L665" i="20"/>
  <c r="B667" i="20" l="1"/>
  <c r="L666" i="20"/>
  <c r="B668" i="20" l="1"/>
  <c r="L667" i="20"/>
  <c r="B669" i="20" l="1"/>
  <c r="L668" i="20"/>
  <c r="B670" i="20" l="1"/>
  <c r="L669" i="20"/>
  <c r="B671" i="20" l="1"/>
  <c r="L670" i="20"/>
  <c r="B672" i="20" l="1"/>
  <c r="L671" i="20"/>
  <c r="B673" i="20" l="1"/>
  <c r="L672" i="20"/>
  <c r="B674" i="20" l="1"/>
  <c r="L673" i="20"/>
  <c r="B675" i="20" l="1"/>
  <c r="L674" i="20"/>
  <c r="B676" i="20" l="1"/>
  <c r="L675" i="20"/>
  <c r="B677" i="20" l="1"/>
  <c r="L676" i="20"/>
  <c r="B678" i="20" l="1"/>
  <c r="L677" i="20"/>
  <c r="B679" i="20" l="1"/>
  <c r="L678" i="20"/>
  <c r="B680" i="20" l="1"/>
  <c r="L679" i="20"/>
  <c r="B681" i="20" l="1"/>
  <c r="L680" i="20"/>
  <c r="B682" i="20" l="1"/>
  <c r="L681" i="20"/>
  <c r="B683" i="20" l="1"/>
  <c r="L682" i="20"/>
  <c r="B684" i="20" l="1"/>
  <c r="L683" i="20"/>
  <c r="B685" i="20" l="1"/>
  <c r="L684" i="20"/>
  <c r="B686" i="20" l="1"/>
  <c r="L685" i="20"/>
  <c r="B687" i="20" l="1"/>
  <c r="L686" i="20"/>
  <c r="B688" i="20" l="1"/>
  <c r="L687" i="20"/>
  <c r="B689" i="20" l="1"/>
  <c r="L688" i="20"/>
  <c r="B690" i="20" l="1"/>
  <c r="L689" i="20"/>
  <c r="B691" i="20" l="1"/>
  <c r="L690" i="20"/>
  <c r="B692" i="20" l="1"/>
  <c r="L691" i="20"/>
  <c r="B693" i="20" l="1"/>
  <c r="L692" i="20"/>
  <c r="B694" i="20" l="1"/>
  <c r="L693" i="20"/>
  <c r="B695" i="20" l="1"/>
  <c r="L694" i="20"/>
  <c r="B696" i="20" l="1"/>
  <c r="L695" i="20"/>
  <c r="B697" i="20" l="1"/>
  <c r="L696" i="20"/>
  <c r="B698" i="20" l="1"/>
  <c r="L697" i="20"/>
  <c r="B699" i="20" l="1"/>
  <c r="L698" i="20"/>
  <c r="B700" i="20" l="1"/>
  <c r="L699" i="20"/>
  <c r="B701" i="20" l="1"/>
  <c r="L700" i="20"/>
  <c r="B702" i="20" l="1"/>
  <c r="L701" i="20"/>
  <c r="B703" i="20" l="1"/>
  <c r="L702" i="20"/>
  <c r="B704" i="20" l="1"/>
  <c r="L703" i="20"/>
  <c r="B705" i="20" l="1"/>
  <c r="L704" i="20"/>
  <c r="B706" i="20" l="1"/>
  <c r="L705" i="20"/>
  <c r="B707" i="20" l="1"/>
  <c r="L706" i="20"/>
  <c r="B708" i="20" l="1"/>
  <c r="L707" i="20"/>
  <c r="B709" i="20" l="1"/>
  <c r="L708" i="20"/>
  <c r="B710" i="20" l="1"/>
  <c r="L709" i="20"/>
  <c r="B711" i="20" l="1"/>
  <c r="L710" i="20"/>
  <c r="B712" i="20" l="1"/>
  <c r="L711" i="20"/>
  <c r="B713" i="20" l="1"/>
  <c r="L712" i="20"/>
  <c r="B714" i="20" l="1"/>
  <c r="L713" i="20"/>
  <c r="B715" i="20" l="1"/>
  <c r="L714" i="20"/>
  <c r="B716" i="20" l="1"/>
  <c r="L715" i="20"/>
  <c r="B717" i="20" l="1"/>
  <c r="L716" i="20"/>
  <c r="B718" i="20" l="1"/>
  <c r="L717" i="20"/>
  <c r="B719" i="20" l="1"/>
  <c r="L718" i="20"/>
  <c r="B720" i="20" l="1"/>
  <c r="L719" i="20"/>
  <c r="B721" i="20" l="1"/>
  <c r="L720" i="20"/>
  <c r="B722" i="20" l="1"/>
  <c r="L721" i="20"/>
  <c r="B723" i="20" l="1"/>
  <c r="L722" i="20"/>
  <c r="B724" i="20" l="1"/>
  <c r="L723" i="20"/>
  <c r="B725" i="20" l="1"/>
  <c r="L724" i="20"/>
  <c r="B726" i="20" l="1"/>
  <c r="L725" i="20"/>
  <c r="B727" i="20" l="1"/>
  <c r="L726" i="20"/>
  <c r="B728" i="20" l="1"/>
  <c r="L727" i="20"/>
  <c r="B729" i="20" l="1"/>
  <c r="L728" i="20"/>
  <c r="B730" i="20" l="1"/>
  <c r="L729" i="20"/>
  <c r="B731" i="20" l="1"/>
  <c r="L730" i="20"/>
  <c r="B732" i="20" l="1"/>
  <c r="L731" i="20"/>
  <c r="B733" i="20" l="1"/>
  <c r="L732" i="20"/>
  <c r="B734" i="20" l="1"/>
  <c r="L733" i="20"/>
  <c r="B735" i="20" l="1"/>
  <c r="L734" i="20"/>
  <c r="B736" i="20" l="1"/>
  <c r="L735" i="20"/>
  <c r="B737" i="20" l="1"/>
  <c r="L736" i="20"/>
  <c r="B738" i="20" l="1"/>
  <c r="L737" i="20"/>
  <c r="B739" i="20" l="1"/>
  <c r="L738" i="20"/>
  <c r="B740" i="20" l="1"/>
  <c r="L739" i="20"/>
  <c r="B741" i="20" l="1"/>
  <c r="L740" i="20"/>
  <c r="B742" i="20" l="1"/>
  <c r="L741" i="20"/>
  <c r="B743" i="20" l="1"/>
  <c r="L742" i="20"/>
  <c r="B744" i="20" l="1"/>
  <c r="L743" i="20"/>
  <c r="B745" i="20" l="1"/>
  <c r="L744" i="20"/>
  <c r="B746" i="20" l="1"/>
  <c r="L745" i="20"/>
  <c r="B747" i="20" l="1"/>
  <c r="L746" i="20"/>
  <c r="B748" i="20" l="1"/>
  <c r="L747" i="20"/>
  <c r="B749" i="20" l="1"/>
  <c r="L748" i="20"/>
  <c r="B750" i="20" l="1"/>
  <c r="L749" i="20"/>
  <c r="B751" i="20" l="1"/>
  <c r="L750" i="20"/>
  <c r="B752" i="20" l="1"/>
  <c r="L751" i="20"/>
  <c r="B753" i="20" l="1"/>
  <c r="L752" i="20"/>
  <c r="B754" i="20" l="1"/>
  <c r="L753" i="20"/>
  <c r="B755" i="20" l="1"/>
  <c r="L754" i="20"/>
  <c r="B756" i="20" l="1"/>
  <c r="L755" i="20"/>
  <c r="B757" i="20" l="1"/>
  <c r="L756" i="20"/>
  <c r="B758" i="20" l="1"/>
  <c r="L757" i="20"/>
  <c r="B759" i="20" l="1"/>
  <c r="L758" i="20"/>
  <c r="B760" i="20" l="1"/>
  <c r="L759" i="20"/>
  <c r="B761" i="20" l="1"/>
  <c r="L760" i="20"/>
  <c r="B762" i="20" l="1"/>
  <c r="L761" i="20"/>
  <c r="B763" i="20" l="1"/>
  <c r="L762" i="20"/>
  <c r="B764" i="20" l="1"/>
  <c r="L763" i="20"/>
  <c r="B765" i="20" l="1"/>
  <c r="L764" i="20"/>
  <c r="B766" i="20" l="1"/>
  <c r="L765" i="20"/>
  <c r="B767" i="20" l="1"/>
  <c r="L766" i="20"/>
  <c r="B768" i="20" l="1"/>
  <c r="L767" i="20"/>
  <c r="B769" i="20" l="1"/>
  <c r="L768" i="20"/>
  <c r="B770" i="20" l="1"/>
  <c r="L769" i="20"/>
  <c r="B771" i="20" l="1"/>
  <c r="L770" i="20"/>
  <c r="B772" i="20" l="1"/>
  <c r="L771" i="20"/>
  <c r="B773" i="20" l="1"/>
  <c r="L772" i="20"/>
  <c r="B774" i="20" l="1"/>
  <c r="L773" i="20"/>
  <c r="B775" i="20" l="1"/>
  <c r="L774" i="20"/>
  <c r="B776" i="20" l="1"/>
  <c r="L775" i="20"/>
  <c r="B777" i="20" l="1"/>
  <c r="L776" i="20"/>
  <c r="B778" i="20" l="1"/>
  <c r="L777" i="20"/>
  <c r="B779" i="20" l="1"/>
  <c r="L778" i="20"/>
  <c r="B780" i="20" l="1"/>
  <c r="L779" i="20"/>
  <c r="B781" i="20" l="1"/>
  <c r="L780" i="20"/>
  <c r="B782" i="20" l="1"/>
  <c r="L781" i="20"/>
  <c r="B783" i="20" l="1"/>
  <c r="L782" i="20"/>
  <c r="B784" i="20" l="1"/>
  <c r="L783" i="20"/>
  <c r="B785" i="20" l="1"/>
  <c r="L784" i="20"/>
  <c r="B786" i="20" l="1"/>
  <c r="L785" i="20"/>
  <c r="B787" i="20" l="1"/>
  <c r="L786" i="20"/>
  <c r="B788" i="20" l="1"/>
  <c r="L787" i="20"/>
  <c r="B789" i="20" l="1"/>
  <c r="L788" i="20"/>
  <c r="B790" i="20" l="1"/>
  <c r="L789" i="20"/>
  <c r="B791" i="20" l="1"/>
  <c r="L790" i="20"/>
  <c r="B792" i="20" l="1"/>
  <c r="L791" i="20"/>
  <c r="B793" i="20" l="1"/>
  <c r="L792" i="20"/>
  <c r="B794" i="20" l="1"/>
  <c r="L793" i="20"/>
  <c r="B795" i="20" l="1"/>
  <c r="L794" i="20"/>
  <c r="B796" i="20" l="1"/>
  <c r="L795" i="20"/>
  <c r="B797" i="20" l="1"/>
  <c r="L796" i="20"/>
  <c r="B798" i="20" l="1"/>
  <c r="L797" i="20"/>
  <c r="B799" i="20" l="1"/>
  <c r="L798" i="20"/>
  <c r="B800" i="20" l="1"/>
  <c r="L799" i="20"/>
  <c r="B801" i="20" l="1"/>
  <c r="L800" i="20"/>
  <c r="B802" i="20" l="1"/>
  <c r="L801" i="20"/>
  <c r="B803" i="20" l="1"/>
  <c r="L802" i="20"/>
  <c r="B804" i="20" l="1"/>
  <c r="L803" i="20"/>
  <c r="B805" i="20" l="1"/>
  <c r="L804" i="20"/>
  <c r="B806" i="20" l="1"/>
  <c r="L805" i="20"/>
  <c r="B807" i="20" l="1"/>
  <c r="L806" i="20"/>
  <c r="B808" i="20" l="1"/>
  <c r="L807" i="20"/>
  <c r="B809" i="20" l="1"/>
  <c r="L808" i="20"/>
  <c r="B810" i="20" l="1"/>
  <c r="L809" i="20"/>
  <c r="B811" i="20" l="1"/>
  <c r="L810" i="20"/>
  <c r="B812" i="20" l="1"/>
  <c r="L811" i="20"/>
  <c r="B813" i="20" l="1"/>
  <c r="L812" i="20"/>
  <c r="B814" i="20" l="1"/>
  <c r="L813" i="20"/>
  <c r="B815" i="20" l="1"/>
  <c r="L814" i="20"/>
  <c r="B816" i="20" l="1"/>
  <c r="L815" i="20"/>
  <c r="B817" i="20" l="1"/>
  <c r="L816" i="20"/>
  <c r="B818" i="20" l="1"/>
  <c r="L817" i="20"/>
  <c r="B819" i="20" l="1"/>
  <c r="L818" i="20"/>
  <c r="B820" i="20" l="1"/>
  <c r="L819" i="20"/>
  <c r="B821" i="20" l="1"/>
  <c r="L820" i="20"/>
  <c r="B822" i="20" l="1"/>
  <c r="L821" i="20"/>
  <c r="B823" i="20" l="1"/>
  <c r="L822" i="20"/>
  <c r="B824" i="20" l="1"/>
  <c r="L823" i="20"/>
  <c r="B825" i="20" l="1"/>
  <c r="L824" i="20"/>
  <c r="B826" i="20" l="1"/>
  <c r="L825" i="20"/>
  <c r="B827" i="20" l="1"/>
  <c r="L826" i="20"/>
  <c r="B828" i="20" l="1"/>
  <c r="L827" i="20"/>
  <c r="B829" i="20" l="1"/>
  <c r="L828" i="20"/>
  <c r="B830" i="20" l="1"/>
  <c r="L829" i="20"/>
  <c r="B831" i="20" l="1"/>
  <c r="L830" i="20"/>
  <c r="B832" i="20" l="1"/>
  <c r="L831" i="20"/>
  <c r="B833" i="20" l="1"/>
  <c r="L832" i="20"/>
  <c r="B834" i="20" l="1"/>
  <c r="L833" i="20"/>
  <c r="B835" i="20" l="1"/>
  <c r="L834" i="20"/>
  <c r="B836" i="20" l="1"/>
  <c r="L835" i="20"/>
  <c r="B837" i="20" l="1"/>
  <c r="L836" i="20"/>
  <c r="B838" i="20" l="1"/>
  <c r="L837" i="20"/>
  <c r="B839" i="20" l="1"/>
  <c r="L838" i="20"/>
  <c r="B840" i="20" l="1"/>
  <c r="L839" i="20"/>
  <c r="B841" i="20" l="1"/>
  <c r="L840" i="20"/>
  <c r="B842" i="20" l="1"/>
  <c r="L841" i="20"/>
  <c r="B843" i="20" l="1"/>
  <c r="L842" i="20"/>
  <c r="B844" i="20" l="1"/>
  <c r="L843" i="20"/>
  <c r="B845" i="20" l="1"/>
  <c r="L844" i="20"/>
  <c r="B846" i="20" l="1"/>
  <c r="L845" i="20"/>
  <c r="B847" i="20" l="1"/>
  <c r="L846" i="20"/>
  <c r="B848" i="20" l="1"/>
  <c r="L847" i="20"/>
  <c r="B849" i="20" l="1"/>
  <c r="L848" i="20"/>
  <c r="B850" i="20" l="1"/>
  <c r="L849" i="20"/>
  <c r="B851" i="20" l="1"/>
  <c r="L850" i="20"/>
  <c r="B852" i="20" l="1"/>
  <c r="L851" i="20"/>
  <c r="B853" i="20" l="1"/>
  <c r="L852" i="20"/>
  <c r="B854" i="20" l="1"/>
  <c r="L853" i="20"/>
  <c r="B855" i="20" l="1"/>
  <c r="L854" i="20"/>
  <c r="B856" i="20" l="1"/>
  <c r="L855" i="20"/>
  <c r="B857" i="20" l="1"/>
  <c r="L856" i="20"/>
  <c r="B858" i="20" l="1"/>
  <c r="L857" i="20"/>
  <c r="B859" i="20" l="1"/>
  <c r="L858" i="20"/>
  <c r="B860" i="20" l="1"/>
  <c r="L859" i="20"/>
  <c r="B861" i="20" l="1"/>
  <c r="L860" i="20"/>
  <c r="B862" i="20" l="1"/>
  <c r="L861" i="20"/>
  <c r="B863" i="20" l="1"/>
  <c r="L862" i="20"/>
  <c r="B864" i="20" l="1"/>
  <c r="L863" i="20"/>
  <c r="B865" i="20" l="1"/>
  <c r="L864" i="20"/>
  <c r="B866" i="20" l="1"/>
  <c r="L865" i="20"/>
  <c r="B867" i="20" l="1"/>
  <c r="L866" i="20"/>
  <c r="B868" i="20" l="1"/>
  <c r="L867" i="20"/>
  <c r="B869" i="20" l="1"/>
  <c r="L868" i="20"/>
  <c r="B870" i="20" l="1"/>
  <c r="L869" i="20"/>
  <c r="B871" i="20" l="1"/>
  <c r="L870" i="20"/>
  <c r="B872" i="20" l="1"/>
  <c r="L871" i="20"/>
  <c r="B873" i="20" l="1"/>
  <c r="L872" i="20"/>
  <c r="B874" i="20" l="1"/>
  <c r="L873" i="20"/>
  <c r="B875" i="20" l="1"/>
  <c r="L874" i="20"/>
  <c r="B876" i="20" l="1"/>
  <c r="L875" i="20"/>
  <c r="B877" i="20" l="1"/>
  <c r="L876" i="20"/>
  <c r="B878" i="20" l="1"/>
  <c r="L877" i="20"/>
  <c r="B879" i="20" l="1"/>
  <c r="L878" i="20"/>
  <c r="B880" i="20" l="1"/>
  <c r="L879" i="20"/>
  <c r="B881" i="20" l="1"/>
  <c r="L880" i="20"/>
  <c r="B882" i="20" l="1"/>
  <c r="L881" i="20"/>
  <c r="B883" i="20" l="1"/>
  <c r="L882" i="20"/>
  <c r="B884" i="20" l="1"/>
  <c r="L883" i="20"/>
  <c r="B885" i="20" l="1"/>
  <c r="L884" i="20"/>
  <c r="B886" i="20" l="1"/>
  <c r="L885" i="20"/>
  <c r="B887" i="20" l="1"/>
  <c r="L886" i="20"/>
  <c r="B888" i="20" l="1"/>
  <c r="L887" i="20"/>
  <c r="B889" i="20" l="1"/>
  <c r="L888" i="20"/>
  <c r="B890" i="20" l="1"/>
  <c r="L889" i="20"/>
  <c r="B891" i="20" l="1"/>
  <c r="L890" i="20"/>
  <c r="B892" i="20" l="1"/>
  <c r="L891" i="20"/>
  <c r="B893" i="20" l="1"/>
  <c r="L892" i="20"/>
  <c r="B894" i="20" l="1"/>
  <c r="L893" i="20"/>
  <c r="B895" i="20" l="1"/>
  <c r="L894" i="20"/>
  <c r="B896" i="20" l="1"/>
  <c r="L895" i="20"/>
  <c r="B897" i="20" l="1"/>
  <c r="L896" i="20"/>
  <c r="B898" i="20" l="1"/>
  <c r="L897" i="20"/>
  <c r="B899" i="20" l="1"/>
  <c r="L898" i="20"/>
  <c r="B900" i="20" l="1"/>
  <c r="L899" i="20"/>
  <c r="B901" i="20" l="1"/>
  <c r="L900" i="20"/>
  <c r="B902" i="20" l="1"/>
  <c r="L901" i="20"/>
  <c r="B903" i="20" l="1"/>
  <c r="L902" i="20"/>
  <c r="B904" i="20" l="1"/>
  <c r="L903" i="20"/>
  <c r="B905" i="20" l="1"/>
  <c r="L904" i="20"/>
  <c r="B906" i="20" l="1"/>
  <c r="L905" i="20"/>
  <c r="B907" i="20" l="1"/>
  <c r="L906" i="20"/>
  <c r="B908" i="20" l="1"/>
  <c r="L907" i="20"/>
  <c r="B909" i="20" l="1"/>
  <c r="L908" i="20"/>
  <c r="B910" i="20" l="1"/>
  <c r="L909" i="20"/>
  <c r="B911" i="20" l="1"/>
  <c r="L910" i="20"/>
  <c r="B912" i="20" l="1"/>
  <c r="L911" i="20"/>
  <c r="B913" i="20" l="1"/>
  <c r="L912" i="20"/>
  <c r="B914" i="20" l="1"/>
  <c r="L913" i="20"/>
  <c r="B915" i="20" l="1"/>
  <c r="L914" i="20"/>
  <c r="B916" i="20" l="1"/>
  <c r="L915" i="20"/>
  <c r="B917" i="20" l="1"/>
  <c r="L916" i="20"/>
  <c r="B918" i="20" l="1"/>
  <c r="L917" i="20"/>
  <c r="B919" i="20" l="1"/>
  <c r="L918" i="20"/>
  <c r="B920" i="20" l="1"/>
  <c r="L919" i="20"/>
  <c r="B921" i="20" l="1"/>
  <c r="L920" i="20"/>
  <c r="B922" i="20" l="1"/>
  <c r="L921" i="20"/>
  <c r="B923" i="20" l="1"/>
  <c r="L922" i="20"/>
  <c r="B924" i="20" l="1"/>
  <c r="L923" i="20"/>
  <c r="B925" i="20" l="1"/>
  <c r="L924" i="20"/>
  <c r="B926" i="20" l="1"/>
  <c r="L925" i="20"/>
  <c r="B927" i="20" l="1"/>
  <c r="L926" i="20"/>
  <c r="B928" i="20" l="1"/>
  <c r="L927" i="20"/>
  <c r="B929" i="20" l="1"/>
  <c r="L928" i="20"/>
  <c r="B930" i="20" l="1"/>
  <c r="L929" i="20"/>
  <c r="B931" i="20" l="1"/>
  <c r="L930" i="20"/>
  <c r="B932" i="20" l="1"/>
  <c r="L931" i="20"/>
  <c r="B933" i="20" l="1"/>
  <c r="L932" i="20"/>
  <c r="B934" i="20" l="1"/>
  <c r="L933" i="20"/>
  <c r="B935" i="20" l="1"/>
  <c r="L934" i="20"/>
  <c r="B936" i="20" l="1"/>
  <c r="L935" i="20"/>
  <c r="B937" i="20" l="1"/>
  <c r="L936" i="20"/>
  <c r="B938" i="20" l="1"/>
  <c r="L937" i="20"/>
  <c r="B939" i="20" l="1"/>
  <c r="L938" i="20"/>
  <c r="B940" i="20" l="1"/>
  <c r="L939" i="20"/>
  <c r="B941" i="20" l="1"/>
  <c r="L940" i="20"/>
  <c r="B942" i="20" l="1"/>
  <c r="L941" i="20"/>
  <c r="B943" i="20" l="1"/>
  <c r="L942" i="20"/>
  <c r="B944" i="20" l="1"/>
  <c r="L943" i="20"/>
  <c r="B945" i="20" l="1"/>
  <c r="L944" i="20"/>
  <c r="B946" i="20" l="1"/>
  <c r="L945" i="20"/>
  <c r="B947" i="20" l="1"/>
  <c r="L946" i="20"/>
  <c r="B948" i="20" l="1"/>
  <c r="L947" i="20"/>
  <c r="B949" i="20" l="1"/>
  <c r="L948" i="20"/>
  <c r="B950" i="20" l="1"/>
  <c r="L949" i="20"/>
  <c r="B951" i="20" l="1"/>
  <c r="L950" i="20"/>
  <c r="B952" i="20" l="1"/>
  <c r="L951" i="20"/>
  <c r="B953" i="20" l="1"/>
  <c r="L952" i="20"/>
  <c r="B954" i="20" l="1"/>
  <c r="L953" i="20"/>
  <c r="B955" i="20" l="1"/>
  <c r="L954" i="20"/>
  <c r="B956" i="20" l="1"/>
  <c r="L955" i="20"/>
  <c r="B957" i="20" l="1"/>
  <c r="L956" i="20"/>
  <c r="B958" i="20" l="1"/>
  <c r="L957" i="20"/>
  <c r="B959" i="20" l="1"/>
  <c r="L958" i="20"/>
  <c r="B960" i="20" l="1"/>
  <c r="L959" i="20"/>
  <c r="B961" i="20" l="1"/>
  <c r="L960" i="20"/>
  <c r="B962" i="20" l="1"/>
  <c r="L961" i="20"/>
  <c r="B963" i="20" l="1"/>
  <c r="L962" i="20"/>
  <c r="B964" i="20" l="1"/>
  <c r="L963" i="20"/>
  <c r="B965" i="20" l="1"/>
  <c r="L964" i="20"/>
  <c r="B966" i="20" l="1"/>
  <c r="L965" i="20"/>
  <c r="B967" i="20" l="1"/>
  <c r="L966" i="20"/>
  <c r="B968" i="20" l="1"/>
  <c r="L967" i="20"/>
  <c r="B969" i="20" l="1"/>
  <c r="L968" i="20"/>
  <c r="B970" i="20" l="1"/>
  <c r="L969" i="20"/>
  <c r="B971" i="20" l="1"/>
  <c r="L970" i="20"/>
  <c r="B972" i="20" l="1"/>
  <c r="L971" i="20"/>
  <c r="B973" i="20" l="1"/>
  <c r="L972" i="20"/>
  <c r="B974" i="20" l="1"/>
  <c r="L973" i="20"/>
  <c r="B975" i="20" l="1"/>
  <c r="L974" i="20"/>
  <c r="B976" i="20" l="1"/>
  <c r="L975" i="20"/>
  <c r="B977" i="20" l="1"/>
  <c r="L976" i="20"/>
  <c r="B978" i="20" l="1"/>
  <c r="L977" i="20"/>
  <c r="B979" i="20" l="1"/>
  <c r="L978" i="20"/>
  <c r="B980" i="20" l="1"/>
  <c r="L979" i="20"/>
  <c r="B981" i="20" l="1"/>
  <c r="L980" i="20"/>
  <c r="B982" i="20" l="1"/>
  <c r="L981" i="20"/>
  <c r="B983" i="20" l="1"/>
  <c r="L982" i="20"/>
  <c r="B984" i="20" l="1"/>
  <c r="L983" i="20"/>
  <c r="B985" i="20" l="1"/>
  <c r="L984" i="20"/>
  <c r="B986" i="20" l="1"/>
  <c r="L985" i="20"/>
  <c r="B987" i="20" l="1"/>
  <c r="L986" i="20"/>
  <c r="B988" i="20" l="1"/>
  <c r="L987" i="20"/>
  <c r="B989" i="20" l="1"/>
  <c r="L988" i="20"/>
  <c r="B990" i="20" l="1"/>
  <c r="L989" i="20"/>
  <c r="B991" i="20" l="1"/>
  <c r="L990" i="20"/>
  <c r="B992" i="20" l="1"/>
  <c r="L991" i="20"/>
  <c r="B993" i="20" l="1"/>
  <c r="L992" i="20"/>
  <c r="B994" i="20" l="1"/>
  <c r="L993" i="20"/>
  <c r="B995" i="20" l="1"/>
  <c r="L994" i="20"/>
  <c r="B996" i="20" l="1"/>
  <c r="L995" i="20"/>
  <c r="B997" i="20" l="1"/>
  <c r="L996" i="20"/>
  <c r="B998" i="20" l="1"/>
  <c r="L997" i="20"/>
  <c r="B999" i="20" l="1"/>
  <c r="L998" i="20"/>
  <c r="B1000" i="20" l="1"/>
  <c r="L999" i="20"/>
  <c r="B1001" i="20" l="1"/>
  <c r="L1000" i="20"/>
  <c r="B1002" i="20" l="1"/>
  <c r="L1001" i="20"/>
  <c r="B1003" i="20" l="1"/>
  <c r="L1002" i="20"/>
  <c r="B1004" i="20" l="1"/>
  <c r="L1003" i="20"/>
  <c r="B1005" i="20" l="1"/>
  <c r="L1004" i="20"/>
  <c r="B1006" i="20" l="1"/>
  <c r="L1005" i="20"/>
  <c r="B1007" i="20" l="1"/>
  <c r="L1006" i="20"/>
  <c r="B1008" i="20" l="1"/>
  <c r="L1007" i="20"/>
  <c r="B1009" i="20" l="1"/>
  <c r="L1008" i="20"/>
  <c r="B1010" i="20" l="1"/>
  <c r="L1009" i="20"/>
  <c r="B1011" i="20" l="1"/>
  <c r="L1010" i="20"/>
  <c r="B1012" i="20" l="1"/>
  <c r="L1011" i="20"/>
  <c r="S13" i="20" l="1" a="1"/>
  <c r="S13" i="20" s="1"/>
  <c r="B1013" i="20"/>
  <c r="L1013" i="20" s="1"/>
  <c r="L1012" i="20"/>
  <c r="S12" i="20" l="1" a="1"/>
  <c r="S12" i="20" s="1"/>
  <c r="S14" i="20" a="1"/>
  <c r="S14" i="20" s="1"/>
  <c r="N5" i="20" s="1"/>
  <c r="S11" i="20" a="1"/>
  <c r="S11" i="20" s="1"/>
  <c r="W21" i="20"/>
  <c r="H13" i="22" l="1"/>
  <c r="H15" i="22"/>
  <c r="H7" i="22"/>
  <c r="H5" i="22"/>
  <c r="H16" i="22" l="1"/>
  <c r="H8" i="22"/>
  <c r="H9" i="22" s="1"/>
  <c r="H10" i="22" s="1"/>
  <c r="S4" i="20" l="1"/>
  <c r="T3" i="20" s="1"/>
  <c r="N7"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<sst xmlns="http://schemas.openxmlformats.org/spreadsheetml/2006/main" count="13167" uniqueCount="880">
  <si>
    <t>概要</t>
    <rPh sb="0" eb="2">
      <t>ガイヨウ</t>
    </rPh>
    <phoneticPr fontId="7"/>
  </si>
  <si>
    <t>①黄色の部分だけ入力して下さい。グレーアウトの部分は自動反映されます。</t>
    <rPh sb="1" eb="3">
      <t>キイロ</t>
    </rPh>
    <rPh sb="4" eb="6">
      <t>ブブン</t>
    </rPh>
    <rPh sb="8" eb="10">
      <t>ニュウリョク</t>
    </rPh>
    <rPh sb="26" eb="30">
      <t>ジドウハンエイ</t>
    </rPh>
    <phoneticPr fontId="7"/>
  </si>
  <si>
    <t>要の</t>
    <rPh sb="0" eb="1">
      <t>ヨウ</t>
    </rPh>
    <phoneticPr fontId="7"/>
  </si>
  <si>
    <t>事業者名</t>
    <rPh sb="0" eb="3">
      <t>ジギョウシャ</t>
    </rPh>
    <rPh sb="3" eb="4">
      <t>メイ</t>
    </rPh>
    <phoneticPr fontId="7"/>
  </si>
  <si>
    <t>補助上限額区分</t>
    <rPh sb="0" eb="2">
      <t>ホジョ</t>
    </rPh>
    <rPh sb="2" eb="4">
      <t>ジョウゲン</t>
    </rPh>
    <rPh sb="4" eb="5">
      <t>ガク</t>
    </rPh>
    <rPh sb="5" eb="7">
      <t>クブン</t>
    </rPh>
    <phoneticPr fontId="7"/>
  </si>
  <si>
    <t>区分判定⇒</t>
    <rPh sb="0" eb="4">
      <t>クブンハンテイ</t>
    </rPh>
    <phoneticPr fontId="7"/>
  </si>
  <si>
    <t>減少率</t>
    <rPh sb="0" eb="3">
      <t>ゲンショウリツ</t>
    </rPh>
    <phoneticPr fontId="7"/>
  </si>
  <si>
    <t>精査
30％以上</t>
    <rPh sb="0" eb="2">
      <t>セイサ</t>
    </rPh>
    <rPh sb="6" eb="8">
      <t>イジョウ</t>
    </rPh>
    <phoneticPr fontId="7"/>
  </si>
  <si>
    <t>項番</t>
    <rPh sb="0" eb="2">
      <t>コウバン</t>
    </rPh>
    <phoneticPr fontId="7"/>
  </si>
  <si>
    <t>種別</t>
    <rPh sb="0" eb="2">
      <t>シュベツ</t>
    </rPh>
    <phoneticPr fontId="7"/>
  </si>
  <si>
    <t>要不要</t>
    <rPh sb="0" eb="3">
      <t>ヨウフヨウ</t>
    </rPh>
    <phoneticPr fontId="7"/>
  </si>
  <si>
    <t>必要書類</t>
    <rPh sb="0" eb="2">
      <t>ヒツヨウ</t>
    </rPh>
    <rPh sb="2" eb="4">
      <t>ショルイ</t>
    </rPh>
    <phoneticPr fontId="7"/>
  </si>
  <si>
    <t>↓要のもの最大４つ</t>
    <rPh sb="1" eb="2">
      <t>ヨウ</t>
    </rPh>
    <rPh sb="5" eb="7">
      <t>サイダイ</t>
    </rPh>
    <phoneticPr fontId="7"/>
  </si>
  <si>
    <t>事業名</t>
    <rPh sb="0" eb="2">
      <t>ジギョウ</t>
    </rPh>
    <rPh sb="2" eb="3">
      <t>メイ</t>
    </rPh>
    <phoneticPr fontId="7"/>
  </si>
  <si>
    <t>従事人員申請書</t>
    <rPh sb="0" eb="4">
      <t>ジュウジジンイン</t>
    </rPh>
    <rPh sb="4" eb="7">
      <t>シンセイショ</t>
    </rPh>
    <phoneticPr fontId="7"/>
  </si>
  <si>
    <t>団体設立年月日</t>
    <rPh sb="0" eb="2">
      <t>ダンタイ</t>
    </rPh>
    <rPh sb="2" eb="6">
      <t>セツリツネンゲツ</t>
    </rPh>
    <rPh sb="6" eb="7">
      <t>ニチ</t>
    </rPh>
    <phoneticPr fontId="7"/>
  </si>
  <si>
    <t>申請するジャンル</t>
    <rPh sb="0" eb="2">
      <t>シンセイ</t>
    </rPh>
    <phoneticPr fontId="7"/>
  </si>
  <si>
    <t>設立年月日（営）⇒</t>
    <rPh sb="0" eb="5">
      <t>セツリツネンガッピ</t>
    </rPh>
    <rPh sb="6" eb="7">
      <t>エイ</t>
    </rPh>
    <phoneticPr fontId="7"/>
  </si>
  <si>
    <t>4月</t>
    <rPh sb="1" eb="2">
      <t>ガツ</t>
    </rPh>
    <phoneticPr fontId="7"/>
  </si>
  <si>
    <t>消費税補助書類</t>
    <rPh sb="0" eb="2">
      <t>ショウヒ</t>
    </rPh>
    <rPh sb="2" eb="3">
      <t>ゼイ</t>
    </rPh>
    <rPh sb="3" eb="5">
      <t>ホジョ</t>
    </rPh>
    <rPh sb="5" eb="7">
      <t>ショルイ</t>
    </rPh>
    <phoneticPr fontId="7"/>
  </si>
  <si>
    <t>法人／団体</t>
    <rPh sb="0" eb="2">
      <t>ホウジン</t>
    </rPh>
    <rPh sb="3" eb="5">
      <t>ダンタイ</t>
    </rPh>
    <phoneticPr fontId="7"/>
  </si>
  <si>
    <t>営利以外区別⇒</t>
    <rPh sb="0" eb="2">
      <t>エイリ</t>
    </rPh>
    <rPh sb="2" eb="4">
      <t>イガイ</t>
    </rPh>
    <rPh sb="4" eb="6">
      <t>クベツ</t>
    </rPh>
    <phoneticPr fontId="7"/>
  </si>
  <si>
    <t>5月</t>
  </si>
  <si>
    <t>固定費計算シート</t>
    <rPh sb="0" eb="3">
      <t>コテイヒ</t>
    </rPh>
    <rPh sb="3" eb="5">
      <t>ケイサン</t>
    </rPh>
    <phoneticPr fontId="7"/>
  </si>
  <si>
    <t>消費税補助</t>
    <rPh sb="0" eb="3">
      <t>ショウヒゼイ</t>
    </rPh>
    <rPh sb="3" eb="5">
      <t>ホジョ</t>
    </rPh>
    <phoneticPr fontId="7"/>
  </si>
  <si>
    <t>団体としての過去実績</t>
    <rPh sb="0" eb="2">
      <t>ダンタイ</t>
    </rPh>
    <rPh sb="6" eb="10">
      <t>カコジッセキ</t>
    </rPh>
    <phoneticPr fontId="7"/>
  </si>
  <si>
    <t>補助率精査⇒</t>
    <rPh sb="0" eb="3">
      <t>ホジョリツ</t>
    </rPh>
    <rPh sb="3" eb="5">
      <t>セイサ</t>
    </rPh>
    <phoneticPr fontId="7"/>
  </si>
  <si>
    <t>6月</t>
  </si>
  <si>
    <t>AFF1あり・財務諸表（補正基準収入）</t>
    <rPh sb="12" eb="16">
      <t>ホセイキジュン</t>
    </rPh>
    <rPh sb="16" eb="18">
      <t>シュウニュウ</t>
    </rPh>
    <phoneticPr fontId="7"/>
  </si>
  <si>
    <t>2021年度売上</t>
    <rPh sb="4" eb="6">
      <t>ネンド</t>
    </rPh>
    <rPh sb="6" eb="8">
      <t>ウリアゲ</t>
    </rPh>
    <phoneticPr fontId="7"/>
  </si>
  <si>
    <t>精査⇒</t>
    <rPh sb="0" eb="2">
      <t>セイサ</t>
    </rPh>
    <phoneticPr fontId="7"/>
  </si>
  <si>
    <t>7月</t>
  </si>
  <si>
    <t>団・法人・非営利法人</t>
    <rPh sb="0" eb="1">
      <t>ダン</t>
    </rPh>
    <rPh sb="2" eb="4">
      <t>ホウジン</t>
    </rPh>
    <rPh sb="5" eb="8">
      <t>ヒエイリ</t>
    </rPh>
    <rPh sb="8" eb="10">
      <t>ホウジン</t>
    </rPh>
    <phoneticPr fontId="7"/>
  </si>
  <si>
    <t>8月</t>
  </si>
  <si>
    <t>団・法人・営利法人・充実のみ</t>
    <rPh sb="0" eb="1">
      <t>ダン</t>
    </rPh>
    <rPh sb="2" eb="4">
      <t>ホウジン</t>
    </rPh>
    <rPh sb="5" eb="7">
      <t>エイリ</t>
    </rPh>
    <rPh sb="7" eb="9">
      <t>ホウジン</t>
    </rPh>
    <rPh sb="10" eb="12">
      <t>ジュウジツ</t>
    </rPh>
    <phoneticPr fontId="7"/>
  </si>
  <si>
    <t xml:space="preserve">③申請システムにて添付が必要な書類は、以下の通りです。
</t>
    <rPh sb="1" eb="3">
      <t>シンセイ</t>
    </rPh>
    <rPh sb="9" eb="14">
      <t>テンプヒツヨウ</t>
    </rPh>
    <rPh sb="15" eb="17">
      <t>ショルイ</t>
    </rPh>
    <rPh sb="19" eb="21">
      <t>イカ</t>
    </rPh>
    <rPh sb="22" eb="23">
      <t>トオ</t>
    </rPh>
    <phoneticPr fontId="7"/>
  </si>
  <si>
    <t>9月</t>
  </si>
  <si>
    <t>団・法人・営利法人・キャンセルのみ</t>
    <rPh sb="0" eb="1">
      <t>ダン</t>
    </rPh>
    <rPh sb="2" eb="4">
      <t>ホウジン</t>
    </rPh>
    <rPh sb="5" eb="7">
      <t>エイリ</t>
    </rPh>
    <rPh sb="7" eb="9">
      <t>ホウジン</t>
    </rPh>
    <phoneticPr fontId="7"/>
  </si>
  <si>
    <t>②下記、該当する項目をご選択の上、収支計画書の入力にお進みください。</t>
    <rPh sb="1" eb="3">
      <t>カキ</t>
    </rPh>
    <rPh sb="4" eb="6">
      <t>ガイトウ</t>
    </rPh>
    <rPh sb="8" eb="10">
      <t>コウモク</t>
    </rPh>
    <rPh sb="12" eb="14">
      <t>センタク</t>
    </rPh>
    <rPh sb="15" eb="16">
      <t>ウエ</t>
    </rPh>
    <rPh sb="17" eb="19">
      <t>シュウシ</t>
    </rPh>
    <rPh sb="19" eb="22">
      <t>ケイカクショ</t>
    </rPh>
    <rPh sb="23" eb="25">
      <t>ニュウリョク</t>
    </rPh>
    <rPh sb="27" eb="28">
      <t>スス</t>
    </rPh>
    <phoneticPr fontId="7"/>
  </si>
  <si>
    <t>（★は必須、▲は任意の提出書類です。）</t>
    <rPh sb="13" eb="15">
      <t>ショルイ</t>
    </rPh>
    <phoneticPr fontId="7"/>
  </si>
  <si>
    <t>10月</t>
  </si>
  <si>
    <t>団・法人・営利法人・充実＆キャンセル</t>
    <rPh sb="0" eb="1">
      <t>ダン</t>
    </rPh>
    <rPh sb="2" eb="4">
      <t>ホウジン</t>
    </rPh>
    <rPh sb="5" eb="7">
      <t>エイリ</t>
    </rPh>
    <rPh sb="7" eb="9">
      <t>ホウジン</t>
    </rPh>
    <rPh sb="10" eb="12">
      <t>ジュウジツ</t>
    </rPh>
    <phoneticPr fontId="7"/>
  </si>
  <si>
    <t>11月</t>
  </si>
  <si>
    <t>団・法人・公的法人・地方公共団体</t>
    <rPh sb="0" eb="1">
      <t>ダン</t>
    </rPh>
    <rPh sb="2" eb="4">
      <t>ホウジン</t>
    </rPh>
    <rPh sb="5" eb="7">
      <t>コウテキ</t>
    </rPh>
    <rPh sb="7" eb="9">
      <t>ホウジン</t>
    </rPh>
    <rPh sb="10" eb="14">
      <t>チホウコウキョウ</t>
    </rPh>
    <rPh sb="14" eb="16">
      <t>ダンタイ</t>
    </rPh>
    <phoneticPr fontId="7"/>
  </si>
  <si>
    <t>以下プルダウンより選択して下さい。↓</t>
    <rPh sb="0" eb="2">
      <t>イカ</t>
    </rPh>
    <rPh sb="9" eb="11">
      <t>センタク</t>
    </rPh>
    <rPh sb="13" eb="14">
      <t>クダ</t>
    </rPh>
    <phoneticPr fontId="7"/>
  </si>
  <si>
    <t>ジャンル</t>
    <phoneticPr fontId="7"/>
  </si>
  <si>
    <t>12月</t>
  </si>
  <si>
    <t>団・法人・公的法人・独立行政法人等</t>
    <rPh sb="0" eb="1">
      <t>ダン</t>
    </rPh>
    <rPh sb="2" eb="4">
      <t>ホウジン</t>
    </rPh>
    <rPh sb="5" eb="7">
      <t>コウテキ</t>
    </rPh>
    <rPh sb="7" eb="9">
      <t>ホウジン</t>
    </rPh>
    <rPh sb="10" eb="12">
      <t>ドクリツ</t>
    </rPh>
    <rPh sb="12" eb="14">
      <t>ギョウセイ</t>
    </rPh>
    <rPh sb="14" eb="16">
      <t>ホウジン</t>
    </rPh>
    <rPh sb="16" eb="17">
      <t>トウ</t>
    </rPh>
    <phoneticPr fontId="7"/>
  </si>
  <si>
    <t>■申請する事業分野を選択してください。(募集要項P.10参照)</t>
    <rPh sb="5" eb="9">
      <t>ジギョウ</t>
    </rPh>
    <phoneticPr fontId="7"/>
  </si>
  <si>
    <t>1月</t>
  </si>
  <si>
    <t>団・任意・任意</t>
    <rPh sb="0" eb="1">
      <t>ダン</t>
    </rPh>
    <rPh sb="2" eb="4">
      <t>ニンイ</t>
    </rPh>
    <rPh sb="5" eb="7">
      <t>ニンイ</t>
    </rPh>
    <phoneticPr fontId="7"/>
  </si>
  <si>
    <t>2月</t>
  </si>
  <si>
    <t>団・任意・実委・任意</t>
    <rPh sb="0" eb="1">
      <t>ダン</t>
    </rPh>
    <rPh sb="2" eb="4">
      <t>ニンイ</t>
    </rPh>
    <rPh sb="5" eb="6">
      <t>ジツ</t>
    </rPh>
    <rPh sb="6" eb="7">
      <t>イ</t>
    </rPh>
    <rPh sb="8" eb="10">
      <t>ニンイ</t>
    </rPh>
    <phoneticPr fontId="7"/>
  </si>
  <si>
    <t>※消さない⇒</t>
    <rPh sb="1" eb="2">
      <t>ケ</t>
    </rPh>
    <phoneticPr fontId="7"/>
  </si>
  <si>
    <t>3月</t>
  </si>
  <si>
    <t>団・任意・実委・営利・充実のみ</t>
    <rPh sb="0" eb="1">
      <t>ダン</t>
    </rPh>
    <rPh sb="2" eb="4">
      <t>ニンイ</t>
    </rPh>
    <rPh sb="5" eb="6">
      <t>ジツ</t>
    </rPh>
    <rPh sb="6" eb="7">
      <t>イ</t>
    </rPh>
    <rPh sb="8" eb="10">
      <t>エイリ</t>
    </rPh>
    <rPh sb="11" eb="13">
      <t>ジュウジツ</t>
    </rPh>
    <phoneticPr fontId="7"/>
  </si>
  <si>
    <t>丸の数⇒</t>
    <rPh sb="0" eb="1">
      <t>マル</t>
    </rPh>
    <rPh sb="2" eb="3">
      <t>カズ</t>
    </rPh>
    <phoneticPr fontId="7"/>
  </si>
  <si>
    <t>団・任意・実委・営利・キャンセルのみ</t>
    <rPh sb="0" eb="1">
      <t>ダン</t>
    </rPh>
    <rPh sb="2" eb="4">
      <t>ニンイ</t>
    </rPh>
    <rPh sb="5" eb="6">
      <t>ジツ</t>
    </rPh>
    <rPh sb="6" eb="7">
      <t>イ</t>
    </rPh>
    <rPh sb="8" eb="10">
      <t>エイリ</t>
    </rPh>
    <phoneticPr fontId="7"/>
  </si>
  <si>
    <t>団・任意・実委・営利・充実＆キャンセル</t>
    <rPh sb="0" eb="1">
      <t>ダン</t>
    </rPh>
    <rPh sb="2" eb="4">
      <t>ニンイ</t>
    </rPh>
    <rPh sb="5" eb="6">
      <t>ジツ</t>
    </rPh>
    <rPh sb="6" eb="7">
      <t>イ</t>
    </rPh>
    <rPh sb="8" eb="10">
      <t>エイリ</t>
    </rPh>
    <phoneticPr fontId="7"/>
  </si>
  <si>
    <t>団・任意・実委・営利外・非営利</t>
    <rPh sb="0" eb="1">
      <t>ダン</t>
    </rPh>
    <rPh sb="2" eb="4">
      <t>ニンイ</t>
    </rPh>
    <rPh sb="5" eb="6">
      <t>ジツ</t>
    </rPh>
    <rPh sb="6" eb="7">
      <t>イ</t>
    </rPh>
    <rPh sb="8" eb="10">
      <t>エイリ</t>
    </rPh>
    <rPh sb="10" eb="11">
      <t>ガイ</t>
    </rPh>
    <rPh sb="12" eb="15">
      <t>ヒエイリ</t>
    </rPh>
    <phoneticPr fontId="7"/>
  </si>
  <si>
    <t>⇐団体の過去実績</t>
    <rPh sb="1" eb="3">
      <t>ダンタイ</t>
    </rPh>
    <rPh sb="4" eb="6">
      <t>カコ</t>
    </rPh>
    <rPh sb="6" eb="8">
      <t>ジッセキ</t>
    </rPh>
    <phoneticPr fontId="7"/>
  </si>
  <si>
    <t>団・任意・実委・営利外・地方公共</t>
    <rPh sb="0" eb="1">
      <t>ダン</t>
    </rPh>
    <rPh sb="2" eb="4">
      <t>ニンイ</t>
    </rPh>
    <rPh sb="5" eb="6">
      <t>ジツ</t>
    </rPh>
    <rPh sb="6" eb="7">
      <t>イ</t>
    </rPh>
    <rPh sb="8" eb="10">
      <t>エイリ</t>
    </rPh>
    <rPh sb="10" eb="11">
      <t>ガイ</t>
    </rPh>
    <rPh sb="12" eb="14">
      <t>チホウ</t>
    </rPh>
    <rPh sb="14" eb="16">
      <t>コウキョウ</t>
    </rPh>
    <phoneticPr fontId="7"/>
  </si>
  <si>
    <t>⇐消費税補助希望</t>
    <rPh sb="1" eb="4">
      <t>ショウヒゼイ</t>
    </rPh>
    <rPh sb="4" eb="6">
      <t>ホジョ</t>
    </rPh>
    <rPh sb="6" eb="8">
      <t>キボウ</t>
    </rPh>
    <phoneticPr fontId="7"/>
  </si>
  <si>
    <t>団・任意・実委・営利外・独立等</t>
    <rPh sb="0" eb="1">
      <t>ダン</t>
    </rPh>
    <rPh sb="2" eb="4">
      <t>ニンイ</t>
    </rPh>
    <rPh sb="5" eb="6">
      <t>ジツ</t>
    </rPh>
    <rPh sb="6" eb="7">
      <t>イ</t>
    </rPh>
    <rPh sb="8" eb="10">
      <t>エイリ</t>
    </rPh>
    <rPh sb="10" eb="11">
      <t>ガイ</t>
    </rPh>
    <rPh sb="12" eb="14">
      <t>ドクリツ</t>
    </rPh>
    <rPh sb="14" eb="15">
      <t>トウ</t>
    </rPh>
    <phoneticPr fontId="7"/>
  </si>
  <si>
    <t>個人事業主</t>
    <rPh sb="0" eb="5">
      <t>コジンジギョウヌシ</t>
    </rPh>
    <phoneticPr fontId="7"/>
  </si>
  <si>
    <t>個・法人・非営利法人</t>
    <rPh sb="0" eb="1">
      <t>コ</t>
    </rPh>
    <rPh sb="2" eb="4">
      <t>ホウジン</t>
    </rPh>
    <rPh sb="5" eb="8">
      <t>ヒエイリ</t>
    </rPh>
    <rPh sb="8" eb="10">
      <t>ホウジン</t>
    </rPh>
    <phoneticPr fontId="7"/>
  </si>
  <si>
    <t>⇐売上表を出すかのIF</t>
    <rPh sb="1" eb="3">
      <t>ウリアゲ</t>
    </rPh>
    <rPh sb="3" eb="4">
      <t>ヒョウ</t>
    </rPh>
    <rPh sb="5" eb="6">
      <t>ダ</t>
    </rPh>
    <phoneticPr fontId="7"/>
  </si>
  <si>
    <t>個・法人・営利法人・充実のみ</t>
    <rPh sb="0" eb="1">
      <t>コ</t>
    </rPh>
    <rPh sb="2" eb="4">
      <t>ホウジン</t>
    </rPh>
    <rPh sb="5" eb="7">
      <t>エイリ</t>
    </rPh>
    <rPh sb="7" eb="9">
      <t>ホウジン</t>
    </rPh>
    <rPh sb="10" eb="12">
      <t>ジュウジツ</t>
    </rPh>
    <phoneticPr fontId="7"/>
  </si>
  <si>
    <t>個・法人・営利法人・キャンセルのみ</t>
    <rPh sb="0" eb="1">
      <t>コ</t>
    </rPh>
    <rPh sb="2" eb="4">
      <t>ホウジン</t>
    </rPh>
    <rPh sb="5" eb="7">
      <t>エイリ</t>
    </rPh>
    <rPh sb="7" eb="9">
      <t>ホウジン</t>
    </rPh>
    <phoneticPr fontId="7"/>
  </si>
  <si>
    <t>個・法人・営利法人・充実＆キャンセル</t>
    <rPh sb="0" eb="1">
      <t>コ</t>
    </rPh>
    <rPh sb="2" eb="4">
      <t>ホウジン</t>
    </rPh>
    <rPh sb="5" eb="7">
      <t>エイリ</t>
    </rPh>
    <rPh sb="7" eb="9">
      <t>ホウジン</t>
    </rPh>
    <rPh sb="10" eb="12">
      <t>ジュウジツ</t>
    </rPh>
    <phoneticPr fontId="7"/>
  </si>
  <si>
    <t>個・法人・公的法人・独立行政法人等</t>
    <rPh sb="0" eb="1">
      <t>コ</t>
    </rPh>
    <rPh sb="2" eb="4">
      <t>ホウジン</t>
    </rPh>
    <rPh sb="5" eb="7">
      <t>コウテキ</t>
    </rPh>
    <rPh sb="7" eb="9">
      <t>ホウジン</t>
    </rPh>
    <rPh sb="10" eb="12">
      <t>ドクリツ</t>
    </rPh>
    <rPh sb="12" eb="14">
      <t>ギョウセイ</t>
    </rPh>
    <rPh sb="14" eb="16">
      <t>ホウジン</t>
    </rPh>
    <rPh sb="16" eb="17">
      <t>トウ</t>
    </rPh>
    <phoneticPr fontId="7"/>
  </si>
  <si>
    <t>個・任意・任意</t>
    <rPh sb="0" eb="1">
      <t>コ</t>
    </rPh>
    <rPh sb="2" eb="4">
      <t>ニンイ</t>
    </rPh>
    <rPh sb="5" eb="7">
      <t>ニンイ</t>
    </rPh>
    <phoneticPr fontId="7"/>
  </si>
  <si>
    <t>中・任意・実委・任意</t>
    <rPh sb="0" eb="1">
      <t>チュウ</t>
    </rPh>
    <rPh sb="2" eb="4">
      <t>ニンイ</t>
    </rPh>
    <rPh sb="5" eb="6">
      <t>ジツ</t>
    </rPh>
    <rPh sb="6" eb="7">
      <t>イ</t>
    </rPh>
    <rPh sb="8" eb="10">
      <t>ニンイ</t>
    </rPh>
    <phoneticPr fontId="7"/>
  </si>
  <si>
    <r>
      <rPr>
        <b/>
        <sz val="12"/>
        <rFont val="Meiryo UI"/>
        <family val="3"/>
        <charset val="128"/>
      </rPr>
      <t>■売上高の減少推移</t>
    </r>
    <r>
      <rPr>
        <b/>
        <sz val="11"/>
        <rFont val="Meiryo UI"/>
        <family val="3"/>
        <charset val="128"/>
      </rPr>
      <t>（2021年度と比較する年度を選択し、各月の売上高を入力して下さい。）</t>
    </r>
    <rPh sb="1" eb="4">
      <t>ウリアゲダカ</t>
    </rPh>
    <rPh sb="5" eb="7">
      <t>ゲンショウ</t>
    </rPh>
    <rPh sb="7" eb="9">
      <t>スイイ</t>
    </rPh>
    <rPh sb="14" eb="15">
      <t>ネン</t>
    </rPh>
    <rPh sb="15" eb="16">
      <t>ド</t>
    </rPh>
    <rPh sb="17" eb="19">
      <t>ヒカク</t>
    </rPh>
    <rPh sb="21" eb="23">
      <t>ネンド</t>
    </rPh>
    <rPh sb="24" eb="26">
      <t>センタク</t>
    </rPh>
    <rPh sb="28" eb="30">
      <t>カクツキ</t>
    </rPh>
    <rPh sb="31" eb="34">
      <t>ウリアゲダカ</t>
    </rPh>
    <rPh sb="35" eb="37">
      <t>ニュウリョク</t>
    </rPh>
    <rPh sb="39" eb="40">
      <t>クダ</t>
    </rPh>
    <phoneticPr fontId="7"/>
  </si>
  <si>
    <t>補助率精査↓</t>
    <rPh sb="0" eb="3">
      <t>ホジョリツ</t>
    </rPh>
    <rPh sb="3" eb="5">
      <t>セイサ</t>
    </rPh>
    <phoneticPr fontId="7"/>
  </si>
  <si>
    <t>中・任意・実委・営利・充実のみ</t>
    <rPh sb="2" eb="4">
      <t>ニンイ</t>
    </rPh>
    <rPh sb="5" eb="6">
      <t>ジツ</t>
    </rPh>
    <rPh sb="6" eb="7">
      <t>イ</t>
    </rPh>
    <rPh sb="8" eb="10">
      <t>エイリ</t>
    </rPh>
    <rPh sb="11" eb="13">
      <t>ジュウジツ</t>
    </rPh>
    <phoneticPr fontId="7"/>
  </si>
  <si>
    <t>↓プルダウン選択して下さい</t>
    <rPh sb="6" eb="8">
      <t>センタク</t>
    </rPh>
    <rPh sb="10" eb="11">
      <t>クダ</t>
    </rPh>
    <phoneticPr fontId="7"/>
  </si>
  <si>
    <t>４月</t>
    <rPh sb="1" eb="2">
      <t>ガツ</t>
    </rPh>
    <phoneticPr fontId="7"/>
  </si>
  <si>
    <t>５月</t>
  </si>
  <si>
    <t>６月</t>
  </si>
  <si>
    <t>７月</t>
  </si>
  <si>
    <t>８月</t>
  </si>
  <si>
    <t>９月</t>
  </si>
  <si>
    <t>１０月</t>
  </si>
  <si>
    <t>１１月</t>
  </si>
  <si>
    <t>１２月</t>
  </si>
  <si>
    <t>１月</t>
  </si>
  <si>
    <t>２月</t>
  </si>
  <si>
    <t>３月</t>
  </si>
  <si>
    <t>中・任意・実委・営利・キャンセルのみ</t>
    <rPh sb="2" eb="4">
      <t>ニンイ</t>
    </rPh>
    <rPh sb="5" eb="6">
      <t>ジツ</t>
    </rPh>
    <rPh sb="6" eb="7">
      <t>イ</t>
    </rPh>
    <rPh sb="8" eb="10">
      <t>エイリ</t>
    </rPh>
    <phoneticPr fontId="7"/>
  </si>
  <si>
    <t>減収率30％の有無</t>
    <rPh sb="0" eb="2">
      <t>ゲンシュウ</t>
    </rPh>
    <rPh sb="2" eb="3">
      <t>リツ</t>
    </rPh>
    <rPh sb="7" eb="9">
      <t>ウム</t>
    </rPh>
    <phoneticPr fontId="7"/>
  </si>
  <si>
    <t>中・任意・実委・営利・充実＆キャンセル</t>
    <rPh sb="2" eb="4">
      <t>ニンイ</t>
    </rPh>
    <rPh sb="5" eb="6">
      <t>ジツ</t>
    </rPh>
    <rPh sb="6" eb="7">
      <t>イ</t>
    </rPh>
    <rPh sb="8" eb="10">
      <t>エイリ</t>
    </rPh>
    <phoneticPr fontId="7"/>
  </si>
  <si>
    <t>2021年度</t>
    <rPh sb="4" eb="6">
      <t>ネンド</t>
    </rPh>
    <phoneticPr fontId="7"/>
  </si>
  <si>
    <t>2021/7/1以降設立の営利法人or中核者営利法人</t>
    <rPh sb="8" eb="10">
      <t>イコウ</t>
    </rPh>
    <rPh sb="10" eb="12">
      <t>セツリツ</t>
    </rPh>
    <rPh sb="13" eb="17">
      <t>エイリホウジン</t>
    </rPh>
    <rPh sb="19" eb="22">
      <t>チュウカクシャ</t>
    </rPh>
    <rPh sb="22" eb="24">
      <t>エイリ</t>
    </rPh>
    <rPh sb="24" eb="26">
      <t>ホウジン</t>
    </rPh>
    <phoneticPr fontId="7"/>
  </si>
  <si>
    <t>中・任意・実委・営利外・非営利</t>
    <rPh sb="2" eb="4">
      <t>ニンイ</t>
    </rPh>
    <rPh sb="5" eb="6">
      <t>ジツ</t>
    </rPh>
    <rPh sb="6" eb="7">
      <t>イ</t>
    </rPh>
    <rPh sb="8" eb="10">
      <t>エイリ</t>
    </rPh>
    <rPh sb="10" eb="11">
      <t>ガイ</t>
    </rPh>
    <rPh sb="12" eb="15">
      <t>ヒエイリ</t>
    </rPh>
    <phoneticPr fontId="7"/>
  </si>
  <si>
    <t>（円）</t>
    <rPh sb="1" eb="2">
      <t>エン</t>
    </rPh>
    <phoneticPr fontId="7"/>
  </si>
  <si>
    <t>最終判断</t>
    <rPh sb="0" eb="2">
      <t>サイシュウ</t>
    </rPh>
    <rPh sb="2" eb="4">
      <t>ハンダン</t>
    </rPh>
    <phoneticPr fontId="7"/>
  </si>
  <si>
    <t>中・任意・実委・営利外・地方公共</t>
    <rPh sb="2" eb="4">
      <t>ニンイ</t>
    </rPh>
    <rPh sb="5" eb="6">
      <t>ジツ</t>
    </rPh>
    <rPh sb="6" eb="7">
      <t>イ</t>
    </rPh>
    <rPh sb="8" eb="10">
      <t>エイリ</t>
    </rPh>
    <rPh sb="10" eb="11">
      <t>ガイ</t>
    </rPh>
    <rPh sb="12" eb="14">
      <t>チホウ</t>
    </rPh>
    <rPh sb="14" eb="16">
      <t>コウキョウ</t>
    </rPh>
    <phoneticPr fontId="7"/>
  </si>
  <si>
    <t>中・任意・実委・営利外・独立等</t>
    <rPh sb="2" eb="4">
      <t>ニンイ</t>
    </rPh>
    <rPh sb="5" eb="6">
      <t>ジツ</t>
    </rPh>
    <rPh sb="6" eb="7">
      <t>イ</t>
    </rPh>
    <rPh sb="8" eb="10">
      <t>エイリ</t>
    </rPh>
    <rPh sb="10" eb="11">
      <t>ガイ</t>
    </rPh>
    <rPh sb="12" eb="14">
      <t>ドクリツ</t>
    </rPh>
    <rPh sb="14" eb="15">
      <t>トウ</t>
    </rPh>
    <phoneticPr fontId="7"/>
  </si>
  <si>
    <t>中・個・任意・実委・任意</t>
    <rPh sb="0" eb="1">
      <t>チュウ</t>
    </rPh>
    <rPh sb="2" eb="3">
      <t>コ</t>
    </rPh>
    <rPh sb="4" eb="6">
      <t>ニンイ</t>
    </rPh>
    <rPh sb="7" eb="8">
      <t>ジツ</t>
    </rPh>
    <rPh sb="8" eb="9">
      <t>イ</t>
    </rPh>
    <rPh sb="10" eb="12">
      <t>ニンイ</t>
    </rPh>
    <phoneticPr fontId="7"/>
  </si>
  <si>
    <t>=IF(AND($I$20="いいえ",$I$23="中核者個人としての主催実績",$I$21="中核者　任意団体",$I$15="いいえ"),"要","不要")</t>
    <phoneticPr fontId="7"/>
  </si>
  <si>
    <t>中・個・任意・実委・営利・充実のみ</t>
    <rPh sb="4" eb="6">
      <t>ニンイ</t>
    </rPh>
    <rPh sb="7" eb="8">
      <t>ジツ</t>
    </rPh>
    <rPh sb="8" eb="9">
      <t>イ</t>
    </rPh>
    <rPh sb="10" eb="12">
      <t>エイリ</t>
    </rPh>
    <rPh sb="13" eb="15">
      <t>ジュウジツ</t>
    </rPh>
    <phoneticPr fontId="7"/>
  </si>
  <si>
    <t>=IF(AND($I$20="いいえ",$I$23="中核者個人としての主催実績",$I$21="中核者　営利法人",$I$25="充実支援のみ",$I$15="いいえ"),"要","不要")</t>
    <phoneticPr fontId="7"/>
  </si>
  <si>
    <t>中・個・任意・実委・営利・キャンセルのみ</t>
    <rPh sb="4" eb="6">
      <t>ニンイ</t>
    </rPh>
    <rPh sb="7" eb="8">
      <t>ジツ</t>
    </rPh>
    <rPh sb="8" eb="9">
      <t>イ</t>
    </rPh>
    <rPh sb="10" eb="12">
      <t>エイリ</t>
    </rPh>
    <phoneticPr fontId="7"/>
  </si>
  <si>
    <t>=IF(AND($I$20="いいえ",$I$23="中核者個人としての主催実績",$I$21="中核者　営利法人",$I$25="キャンセル支援のみ",$I$15="いいえ"),"要","不要")</t>
    <phoneticPr fontId="7"/>
  </si>
  <si>
    <t>中・個・任意・実委・営利・充実＆キャンセル</t>
    <rPh sb="4" eb="6">
      <t>ニンイ</t>
    </rPh>
    <rPh sb="7" eb="8">
      <t>ジツ</t>
    </rPh>
    <rPh sb="8" eb="9">
      <t>イ</t>
    </rPh>
    <rPh sb="10" eb="12">
      <t>エイリ</t>
    </rPh>
    <phoneticPr fontId="7"/>
  </si>
  <si>
    <t>=IF(AND($I$20="いいえ",$I$23="中核者個人としての主催実績",$I$21="中核者　営利法人",$I$25="充実支援・キャンセル支援両方",$I$15="いいえ"),"要","不要")</t>
    <phoneticPr fontId="7"/>
  </si>
  <si>
    <t>中・個・任意・実委・営利外・非営利</t>
    <rPh sb="4" eb="6">
      <t>ニンイ</t>
    </rPh>
    <rPh sb="7" eb="8">
      <t>ジツ</t>
    </rPh>
    <rPh sb="8" eb="9">
      <t>イ</t>
    </rPh>
    <rPh sb="10" eb="12">
      <t>エイリ</t>
    </rPh>
    <rPh sb="12" eb="13">
      <t>ガイ</t>
    </rPh>
    <rPh sb="14" eb="17">
      <t>ヒエイリ</t>
    </rPh>
    <phoneticPr fontId="7"/>
  </si>
  <si>
    <t>=IF(AND($I$20="いいえ",$I$23="中核者個人としての主催実績",$I$21="中核者　営利法人以外の法人",$I$22="非営利法人",$I$15="いいえ"),"要","不要")</t>
    <phoneticPr fontId="7"/>
  </si>
  <si>
    <t>中・個・任意・実委・営利外・独立等</t>
    <rPh sb="4" eb="6">
      <t>ニンイ</t>
    </rPh>
    <rPh sb="7" eb="8">
      <t>ジツ</t>
    </rPh>
    <rPh sb="8" eb="9">
      <t>イ</t>
    </rPh>
    <rPh sb="10" eb="12">
      <t>エイリ</t>
    </rPh>
    <rPh sb="12" eb="13">
      <t>ガイ</t>
    </rPh>
    <rPh sb="14" eb="16">
      <t>ドクリツ</t>
    </rPh>
    <rPh sb="16" eb="17">
      <t>トウ</t>
    </rPh>
    <phoneticPr fontId="7"/>
  </si>
  <si>
    <t>=IF(AND($I$20="いいえ",$I$23="中核者個人としての主催実績",$I$21="中核者　営利法人以外の法人",$I$22="独立行政法人等",$I$15="いいえ"),"要","不要")</t>
    <phoneticPr fontId="7"/>
  </si>
  <si>
    <t>AFF1・法人・非営利法人</t>
    <rPh sb="5" eb="7">
      <t>ホウジン</t>
    </rPh>
    <rPh sb="8" eb="11">
      <t>ヒエイリ</t>
    </rPh>
    <rPh sb="11" eb="13">
      <t>ホウジン</t>
    </rPh>
    <phoneticPr fontId="7"/>
  </si>
  <si>
    <t>AFF1・法人・営利法人・充実のみ</t>
    <rPh sb="5" eb="7">
      <t>ホウジン</t>
    </rPh>
    <rPh sb="8" eb="10">
      <t>エイリ</t>
    </rPh>
    <rPh sb="10" eb="12">
      <t>ホウジン</t>
    </rPh>
    <rPh sb="13" eb="15">
      <t>ジュウジツ</t>
    </rPh>
    <phoneticPr fontId="7"/>
  </si>
  <si>
    <t>AFF1・法人・営利法人・キャンセルのみ</t>
    <rPh sb="5" eb="7">
      <t>ホウジン</t>
    </rPh>
    <rPh sb="8" eb="10">
      <t>エイリ</t>
    </rPh>
    <rPh sb="10" eb="12">
      <t>ホウジン</t>
    </rPh>
    <phoneticPr fontId="7"/>
  </si>
  <si>
    <t>AFF1・法人・営利法人・充実＆キャンセル</t>
    <rPh sb="5" eb="7">
      <t>ホウジン</t>
    </rPh>
    <rPh sb="8" eb="10">
      <t>エイリ</t>
    </rPh>
    <rPh sb="10" eb="12">
      <t>ホウジン</t>
    </rPh>
    <rPh sb="13" eb="15">
      <t>ジュウジツ</t>
    </rPh>
    <phoneticPr fontId="7"/>
  </si>
  <si>
    <t>AFF1・法人・公的法人・地方公共団体</t>
    <rPh sb="5" eb="7">
      <t>ホウジン</t>
    </rPh>
    <rPh sb="8" eb="10">
      <t>コウテキ</t>
    </rPh>
    <rPh sb="10" eb="12">
      <t>ホウジン</t>
    </rPh>
    <rPh sb="13" eb="17">
      <t>チホウコウキョウ</t>
    </rPh>
    <rPh sb="17" eb="19">
      <t>ダンタイ</t>
    </rPh>
    <phoneticPr fontId="7"/>
  </si>
  <si>
    <t>AFF1・法人・公的法人・独立行政法人等</t>
    <rPh sb="5" eb="7">
      <t>ホウジン</t>
    </rPh>
    <rPh sb="8" eb="10">
      <t>コウテキ</t>
    </rPh>
    <rPh sb="10" eb="12">
      <t>ホウジン</t>
    </rPh>
    <rPh sb="13" eb="15">
      <t>ドクリツ</t>
    </rPh>
    <rPh sb="15" eb="17">
      <t>ギョウセイ</t>
    </rPh>
    <rPh sb="17" eb="19">
      <t>ホウジン</t>
    </rPh>
    <rPh sb="19" eb="20">
      <t>トウ</t>
    </rPh>
    <phoneticPr fontId="7"/>
  </si>
  <si>
    <t>AFF1・任意・任意</t>
    <rPh sb="5" eb="7">
      <t>ニンイ</t>
    </rPh>
    <rPh sb="8" eb="10">
      <t>ニンイ</t>
    </rPh>
    <phoneticPr fontId="7"/>
  </si>
  <si>
    <t>AFF1・任意・実委・任意</t>
    <rPh sb="5" eb="7">
      <t>ニンイ</t>
    </rPh>
    <rPh sb="8" eb="9">
      <t>ジツ</t>
    </rPh>
    <rPh sb="9" eb="10">
      <t>イ</t>
    </rPh>
    <rPh sb="11" eb="13">
      <t>ニンイ</t>
    </rPh>
    <phoneticPr fontId="7"/>
  </si>
  <si>
    <t>AFF1・任意・実委・営利・充実のみ</t>
    <rPh sb="5" eb="7">
      <t>ニンイ</t>
    </rPh>
    <rPh sb="8" eb="9">
      <t>ジツ</t>
    </rPh>
    <rPh sb="9" eb="10">
      <t>イ</t>
    </rPh>
    <rPh sb="11" eb="13">
      <t>エイリ</t>
    </rPh>
    <rPh sb="14" eb="16">
      <t>ジュウジツ</t>
    </rPh>
    <phoneticPr fontId="7"/>
  </si>
  <si>
    <t>AFF1・任意・実委・営利・キャンセルのみ</t>
    <rPh sb="5" eb="7">
      <t>ニンイ</t>
    </rPh>
    <rPh sb="8" eb="9">
      <t>ジツ</t>
    </rPh>
    <rPh sb="9" eb="10">
      <t>イ</t>
    </rPh>
    <rPh sb="11" eb="13">
      <t>エイリ</t>
    </rPh>
    <phoneticPr fontId="7"/>
  </si>
  <si>
    <t>AFF1・任意・実委・営利・充実＆キャンセル</t>
    <rPh sb="5" eb="7">
      <t>ニンイ</t>
    </rPh>
    <rPh sb="8" eb="9">
      <t>ジツ</t>
    </rPh>
    <rPh sb="9" eb="10">
      <t>イ</t>
    </rPh>
    <rPh sb="11" eb="13">
      <t>エイリ</t>
    </rPh>
    <phoneticPr fontId="7"/>
  </si>
  <si>
    <t>AFF1・任意・実委・営利外・非営利</t>
    <rPh sb="5" eb="7">
      <t>ニンイ</t>
    </rPh>
    <rPh sb="8" eb="9">
      <t>ジツ</t>
    </rPh>
    <rPh sb="9" eb="10">
      <t>イ</t>
    </rPh>
    <rPh sb="11" eb="13">
      <t>エイリ</t>
    </rPh>
    <rPh sb="13" eb="14">
      <t>ガイ</t>
    </rPh>
    <rPh sb="15" eb="18">
      <t>ヒエイリ</t>
    </rPh>
    <phoneticPr fontId="7"/>
  </si>
  <si>
    <t>AFF1・任意・実委・営利外・地方公共</t>
    <rPh sb="5" eb="7">
      <t>ニンイ</t>
    </rPh>
    <rPh sb="8" eb="9">
      <t>ジツ</t>
    </rPh>
    <rPh sb="9" eb="10">
      <t>イ</t>
    </rPh>
    <rPh sb="11" eb="13">
      <t>エイリ</t>
    </rPh>
    <rPh sb="13" eb="14">
      <t>ガイ</t>
    </rPh>
    <rPh sb="15" eb="17">
      <t>チホウ</t>
    </rPh>
    <rPh sb="17" eb="19">
      <t>コウキョウ</t>
    </rPh>
    <phoneticPr fontId="7"/>
  </si>
  <si>
    <t>AFF1・任意・実委・営利外・独立等</t>
    <rPh sb="5" eb="7">
      <t>ニンイ</t>
    </rPh>
    <rPh sb="8" eb="9">
      <t>ジツ</t>
    </rPh>
    <rPh sb="9" eb="10">
      <t>イ</t>
    </rPh>
    <rPh sb="11" eb="13">
      <t>エイリ</t>
    </rPh>
    <rPh sb="13" eb="14">
      <t>ガイ</t>
    </rPh>
    <rPh sb="15" eb="17">
      <t>ドクリツ</t>
    </rPh>
    <rPh sb="17" eb="18">
      <t>トウ</t>
    </rPh>
    <phoneticPr fontId="7"/>
  </si>
  <si>
    <t>AFF1・個人事業主</t>
    <rPh sb="5" eb="10">
      <t>コジンジギョウヌシ</t>
    </rPh>
    <phoneticPr fontId="7"/>
  </si>
  <si>
    <t>実績報告書・公演等</t>
    <rPh sb="0" eb="2">
      <t>ジッセキ</t>
    </rPh>
    <rPh sb="2" eb="5">
      <t>ホウコクショ</t>
    </rPh>
    <rPh sb="6" eb="8">
      <t>コウエン</t>
    </rPh>
    <rPh sb="8" eb="9">
      <t>トウ</t>
    </rPh>
    <phoneticPr fontId="7"/>
  </si>
  <si>
    <t>実績報告書・展覧会等</t>
    <rPh sb="0" eb="2">
      <t>ジッセキ</t>
    </rPh>
    <rPh sb="2" eb="5">
      <t>ホウコクショ</t>
    </rPh>
    <rPh sb="6" eb="9">
      <t>テンランカイ</t>
    </rPh>
    <rPh sb="9" eb="10">
      <t>トウ</t>
    </rPh>
    <phoneticPr fontId="7"/>
  </si>
  <si>
    <t>実績報告書・映画製作</t>
    <rPh sb="0" eb="2">
      <t>ジッセキ</t>
    </rPh>
    <rPh sb="2" eb="5">
      <t>ホウコクショ</t>
    </rPh>
    <rPh sb="6" eb="10">
      <t>エイガセイサク</t>
    </rPh>
    <phoneticPr fontId="7"/>
  </si>
  <si>
    <t>実績報告書・公演等・展覧会等</t>
    <rPh sb="0" eb="2">
      <t>ジッセキ</t>
    </rPh>
    <rPh sb="2" eb="5">
      <t>ホウコクショ</t>
    </rPh>
    <rPh sb="6" eb="8">
      <t>コウエン</t>
    </rPh>
    <rPh sb="8" eb="9">
      <t>トウ</t>
    </rPh>
    <rPh sb="10" eb="13">
      <t>テンランカイ</t>
    </rPh>
    <rPh sb="13" eb="14">
      <t>トウ</t>
    </rPh>
    <phoneticPr fontId="7"/>
  </si>
  <si>
    <t>実績報告書・公演等・映画製作</t>
    <rPh sb="0" eb="2">
      <t>ジッセキ</t>
    </rPh>
    <rPh sb="2" eb="5">
      <t>ホウコクショ</t>
    </rPh>
    <rPh sb="6" eb="8">
      <t>コウエン</t>
    </rPh>
    <rPh sb="8" eb="9">
      <t>トウ</t>
    </rPh>
    <rPh sb="10" eb="14">
      <t>エイガセイサク</t>
    </rPh>
    <phoneticPr fontId="7"/>
  </si>
  <si>
    <t>実績報告書・展覧会等・映画製作</t>
    <rPh sb="0" eb="2">
      <t>ジッセキ</t>
    </rPh>
    <rPh sb="2" eb="5">
      <t>ホウコクショ</t>
    </rPh>
    <rPh sb="6" eb="9">
      <t>テンランカイ</t>
    </rPh>
    <rPh sb="9" eb="10">
      <t>トウ</t>
    </rPh>
    <rPh sb="11" eb="15">
      <t>エイガセイサク</t>
    </rPh>
    <phoneticPr fontId="7"/>
  </si>
  <si>
    <t>実績報告書・公演等・展覧会等・映画製作</t>
    <rPh sb="0" eb="2">
      <t>ジッセキ</t>
    </rPh>
    <rPh sb="2" eb="5">
      <t>ホウコクショ</t>
    </rPh>
    <rPh sb="6" eb="8">
      <t>コウエン</t>
    </rPh>
    <rPh sb="8" eb="9">
      <t>トウ</t>
    </rPh>
    <rPh sb="10" eb="13">
      <t>テンランカイ</t>
    </rPh>
    <rPh sb="13" eb="14">
      <t>トウ</t>
    </rPh>
    <rPh sb="15" eb="19">
      <t>エイガセイサク</t>
    </rPh>
    <phoneticPr fontId="7"/>
  </si>
  <si>
    <t>補正基準実績報告書</t>
    <rPh sb="0" eb="4">
      <t>ホセイキジュン</t>
    </rPh>
    <rPh sb="4" eb="6">
      <t>ジッセキ</t>
    </rPh>
    <rPh sb="6" eb="9">
      <t>ホウコクショ</t>
    </rPh>
    <phoneticPr fontId="7"/>
  </si>
  <si>
    <t>財務諸表（補正基準収入）</t>
    <phoneticPr fontId="7"/>
  </si>
  <si>
    <t>所属</t>
    <rPh sb="0" eb="2">
      <t>ショゾク</t>
    </rPh>
    <phoneticPr fontId="23"/>
  </si>
  <si>
    <t>事務局精査欄Ver.1.1</t>
    <rPh sb="3" eb="5">
      <t>セイサ</t>
    </rPh>
    <phoneticPr fontId="22"/>
  </si>
  <si>
    <t>↓事務局用↓</t>
    <rPh sb="1" eb="5">
      <t>ジムキョクヨウ</t>
    </rPh>
    <phoneticPr fontId="7"/>
  </si>
  <si>
    <t>↓参考↓</t>
    <rPh sb="1" eb="3">
      <t>サンコウ</t>
    </rPh>
    <phoneticPr fontId="23"/>
  </si>
  <si>
    <t>確認者</t>
    <rPh sb="0" eb="2">
      <t>カクニン</t>
    </rPh>
    <rPh sb="2" eb="3">
      <t>シャ</t>
    </rPh>
    <phoneticPr fontId="23"/>
  </si>
  <si>
    <t>OK</t>
  </si>
  <si>
    <t>充実支援（見込み）</t>
    <rPh sb="0" eb="2">
      <t>ジュウジツ</t>
    </rPh>
    <rPh sb="2" eb="4">
      <t>シエン</t>
    </rPh>
    <rPh sb="5" eb="7">
      <t>ミコ</t>
    </rPh>
    <phoneticPr fontId="7"/>
  </si>
  <si>
    <t>キャンセル支援（見込み）</t>
    <rPh sb="5" eb="7">
      <t>シエン</t>
    </rPh>
    <rPh sb="8" eb="10">
      <t>ミコ</t>
    </rPh>
    <phoneticPr fontId="7"/>
  </si>
  <si>
    <t>実際の減額</t>
  </si>
  <si>
    <t>補助率</t>
    <rPh sb="0" eb="3">
      <t>ホジョリツ</t>
    </rPh>
    <phoneticPr fontId="7"/>
  </si>
  <si>
    <t>対象外</t>
    <rPh sb="0" eb="3">
      <t>タイショウガイ</t>
    </rPh>
    <phoneticPr fontId="22"/>
  </si>
  <si>
    <t>対象</t>
  </si>
  <si>
    <t>消費税補助対象希望</t>
    <rPh sb="0" eb="3">
      <t>ショウヒゼイ</t>
    </rPh>
    <rPh sb="3" eb="7">
      <t>ホジョタイショウ</t>
    </rPh>
    <rPh sb="7" eb="9">
      <t>キボウ</t>
    </rPh>
    <phoneticPr fontId="7"/>
  </si>
  <si>
    <t>キャンセル支援
別枠対象事業者</t>
    <rPh sb="5" eb="7">
      <t>シエン</t>
    </rPh>
    <rPh sb="8" eb="10">
      <t>ベツワク</t>
    </rPh>
    <rPh sb="10" eb="12">
      <t>タイショウ</t>
    </rPh>
    <rPh sb="12" eb="15">
      <t>ジギョウシャ</t>
    </rPh>
    <phoneticPr fontId="7"/>
  </si>
  <si>
    <t>AFF 実績ID</t>
    <rPh sb="4" eb="6">
      <t>ジッセキ</t>
    </rPh>
    <phoneticPr fontId="7"/>
  </si>
  <si>
    <t>確認</t>
    <rPh sb="0" eb="2">
      <t>カクニン</t>
    </rPh>
    <phoneticPr fontId="7"/>
  </si>
  <si>
    <t>現段階の交付決定額見込み→</t>
    <rPh sb="0" eb="3">
      <t>ゲンダンカイ</t>
    </rPh>
    <rPh sb="4" eb="6">
      <t>コウフ</t>
    </rPh>
    <rPh sb="6" eb="8">
      <t>ケッテイ</t>
    </rPh>
    <rPh sb="8" eb="9">
      <t>ガク</t>
    </rPh>
    <rPh sb="9" eb="11">
      <t>ミコ</t>
    </rPh>
    <phoneticPr fontId="7"/>
  </si>
  <si>
    <t>↑AFFの実績IDを入力してください</t>
    <rPh sb="5" eb="7">
      <t>ジッセキ</t>
    </rPh>
    <rPh sb="10" eb="12">
      <t>ニュウリョク</t>
    </rPh>
    <phoneticPr fontId="7"/>
  </si>
  <si>
    <t>合計</t>
  </si>
  <si>
    <t>区分変更→</t>
    <rPh sb="0" eb="4">
      <t>クブンヘンコウ</t>
    </rPh>
    <phoneticPr fontId="7"/>
  </si>
  <si>
    <t>区分変更なし</t>
    <rPh sb="0" eb="4">
      <t>クブンヘンコウ</t>
    </rPh>
    <phoneticPr fontId="7"/>
  </si>
  <si>
    <t>補助対象経費合計より</t>
    <phoneticPr fontId="23"/>
  </si>
  <si>
    <t>←精査率</t>
    <rPh sb="1" eb="3">
      <t>セイサ</t>
    </rPh>
    <rPh sb="3" eb="4">
      <t>リツ</t>
    </rPh>
    <phoneticPr fontId="23"/>
  </si>
  <si>
    <t>税込</t>
    <rPh sb="0" eb="2">
      <t>ゼイコ</t>
    </rPh>
    <phoneticPr fontId="7"/>
  </si>
  <si>
    <t>No.</t>
    <phoneticPr fontId="7"/>
  </si>
  <si>
    <t>取組</t>
    <rPh sb="0" eb="2">
      <t>トリクミ</t>
    </rPh>
    <phoneticPr fontId="7"/>
  </si>
  <si>
    <t>科目</t>
    <rPh sb="0" eb="2">
      <t>カモク</t>
    </rPh>
    <phoneticPr fontId="7"/>
  </si>
  <si>
    <t>内容</t>
    <rPh sb="0" eb="2">
      <t>ナイヨウ</t>
    </rPh>
    <phoneticPr fontId="7"/>
  </si>
  <si>
    <t>相手先</t>
    <rPh sb="0" eb="2">
      <t>アイテ</t>
    </rPh>
    <rPh sb="2" eb="3">
      <t>サキ</t>
    </rPh>
    <phoneticPr fontId="7"/>
  </si>
  <si>
    <r>
      <rPr>
        <b/>
        <sz val="11"/>
        <color theme="4"/>
        <rFont val="Meiryo UI"/>
        <family val="2"/>
        <charset val="128"/>
      </rPr>
      <t>税込</t>
    </r>
    <r>
      <rPr>
        <b/>
        <sz val="11"/>
        <color theme="1"/>
        <rFont val="Meiryo UI"/>
        <family val="2"/>
        <charset val="128"/>
      </rPr>
      <t>予定額</t>
    </r>
    <rPh sb="0" eb="2">
      <t>ゼイコミ</t>
    </rPh>
    <rPh sb="2" eb="5">
      <t>ヨテイガク</t>
    </rPh>
    <phoneticPr fontId="7"/>
  </si>
  <si>
    <t>適用消費税率</t>
    <rPh sb="0" eb="2">
      <t>テキヨウ</t>
    </rPh>
    <rPh sb="2" eb="4">
      <t>sh</t>
    </rPh>
    <rPh sb="4" eb="6">
      <t>ゼイリツ</t>
    </rPh>
    <phoneticPr fontId="7"/>
  </si>
  <si>
    <r>
      <rPr>
        <b/>
        <sz val="11"/>
        <color rgb="FFFF0000"/>
        <rFont val="Meiryo UI"/>
        <family val="2"/>
        <charset val="128"/>
      </rPr>
      <t>税抜</t>
    </r>
    <r>
      <rPr>
        <b/>
        <sz val="11"/>
        <color theme="1"/>
        <rFont val="Meiryo UI"/>
        <family val="2"/>
        <charset val="128"/>
      </rPr>
      <t>予定額</t>
    </r>
    <rPh sb="0" eb="2">
      <t>ゼイヌ</t>
    </rPh>
    <rPh sb="2" eb="5">
      <t>ヨテイガク</t>
    </rPh>
    <phoneticPr fontId="7"/>
  </si>
  <si>
    <t>備考</t>
  </si>
  <si>
    <t>OK</t>
    <phoneticPr fontId="22"/>
  </si>
  <si>
    <t>ステータス</t>
    <phoneticPr fontId="22"/>
  </si>
  <si>
    <t>対象外理由番号</t>
    <rPh sb="0" eb="3">
      <t>タイショウガイ</t>
    </rPh>
    <rPh sb="3" eb="5">
      <t>リユウ</t>
    </rPh>
    <rPh sb="5" eb="7">
      <t>バンゴウ</t>
    </rPh>
    <phoneticPr fontId="22"/>
  </si>
  <si>
    <t>備考</t>
    <rPh sb="0" eb="2">
      <t>ビコウ</t>
    </rPh>
    <phoneticPr fontId="23"/>
  </si>
  <si>
    <t>減額理由貼り付け用</t>
    <rPh sb="0" eb="2">
      <t>ゲンガク</t>
    </rPh>
    <rPh sb="2" eb="4">
      <t>リユウ</t>
    </rPh>
    <rPh sb="4" eb="5">
      <t>ハ</t>
    </rPh>
    <rPh sb="6" eb="7">
      <t>ツ</t>
    </rPh>
    <rPh sb="8" eb="9">
      <t>ヨウ</t>
    </rPh>
    <phoneticPr fontId="23"/>
  </si>
  <si>
    <t>コメント貼り付け用</t>
    <rPh sb="4" eb="5">
      <t>ハ</t>
    </rPh>
    <rPh sb="6" eb="7">
      <t>ツ</t>
    </rPh>
    <rPh sb="8" eb="9">
      <t>ヨウ</t>
    </rPh>
    <phoneticPr fontId="23"/>
  </si>
  <si>
    <t>取組入力漏れ</t>
    <rPh sb="0" eb="2">
      <t>トリクミ</t>
    </rPh>
    <rPh sb="2" eb="4">
      <t>ニュウリョク</t>
    </rPh>
    <rPh sb="4" eb="5">
      <t>モ</t>
    </rPh>
    <phoneticPr fontId="7"/>
  </si>
  <si>
    <t>科目入力漏れ</t>
    <rPh sb="0" eb="2">
      <t>カモク</t>
    </rPh>
    <rPh sb="2" eb="4">
      <t>ニュウリョク</t>
    </rPh>
    <rPh sb="4" eb="5">
      <t>モ</t>
    </rPh>
    <phoneticPr fontId="7"/>
  </si>
  <si>
    <t>費目入力漏れ</t>
    <rPh sb="0" eb="2">
      <t>ヒモク</t>
    </rPh>
    <rPh sb="2" eb="4">
      <t>ニュウリョク</t>
    </rPh>
    <rPh sb="4" eb="5">
      <t>モ</t>
    </rPh>
    <phoneticPr fontId="7"/>
  </si>
  <si>
    <t>相手先入力漏れ</t>
    <rPh sb="0" eb="3">
      <t>アイテサキ</t>
    </rPh>
    <rPh sb="3" eb="6">
      <t>ニュウリョクモ</t>
    </rPh>
    <phoneticPr fontId="7"/>
  </si>
  <si>
    <t>予定額入力漏れ</t>
    <rPh sb="0" eb="2">
      <t>ヨテイ</t>
    </rPh>
    <rPh sb="2" eb="3">
      <t>ガク</t>
    </rPh>
    <rPh sb="3" eb="5">
      <t>ニュウリョク</t>
    </rPh>
    <rPh sb="5" eb="6">
      <t>モ</t>
    </rPh>
    <phoneticPr fontId="7"/>
  </si>
  <si>
    <t>備考欄入力漏れ</t>
    <rPh sb="0" eb="2">
      <t>ビコウ</t>
    </rPh>
    <rPh sb="2" eb="3">
      <t>ラン</t>
    </rPh>
    <rPh sb="3" eb="5">
      <t>ニュウリョク</t>
    </rPh>
    <rPh sb="5" eb="6">
      <t>モ</t>
    </rPh>
    <phoneticPr fontId="7"/>
  </si>
  <si>
    <r>
      <t>【補助対象経費】充実支援事業およびキャンセル料支援事業の両方を</t>
    </r>
    <r>
      <rPr>
        <b/>
        <sz val="11"/>
        <color theme="1"/>
        <rFont val="Meiryo UI"/>
        <family val="2"/>
        <charset val="128"/>
      </rPr>
      <t>入力してください。</t>
    </r>
    <rPh sb="1" eb="3">
      <t>ホジョ</t>
    </rPh>
    <rPh sb="3" eb="5">
      <t>タイショウ</t>
    </rPh>
    <rPh sb="5" eb="7">
      <t>ケイヒ</t>
    </rPh>
    <rPh sb="8" eb="10">
      <t>ジュウジツ</t>
    </rPh>
    <rPh sb="10" eb="12">
      <t>シエン</t>
    </rPh>
    <rPh sb="12" eb="14">
      <t>ジギョウ</t>
    </rPh>
    <rPh sb="22" eb="23">
      <t>リョウ</t>
    </rPh>
    <rPh sb="23" eb="25">
      <t>シエン</t>
    </rPh>
    <rPh sb="25" eb="27">
      <t>ジギョウ</t>
    </rPh>
    <rPh sb="28" eb="30">
      <t>リョウホウ</t>
    </rPh>
    <phoneticPr fontId="7"/>
  </si>
  <si>
    <t>オレンジの備考欄には詳細の入力が必要です。↓</t>
    <phoneticPr fontId="7"/>
  </si>
  <si>
    <t>↓</t>
    <phoneticPr fontId="7"/>
  </si>
  <si>
    <t>↓</t>
    <phoneticPr fontId="23"/>
  </si>
  <si>
    <t>経</t>
    <rPh sb="0" eb="1">
      <t>キョウ</t>
    </rPh>
    <phoneticPr fontId="7"/>
  </si>
  <si>
    <t>③-1</t>
    <phoneticPr fontId="23"/>
  </si>
  <si>
    <t>まとめ</t>
    <phoneticPr fontId="7"/>
  </si>
  <si>
    <t>③-2</t>
  </si>
  <si>
    <t>充実支援事業</t>
    <rPh sb="0" eb="2">
      <t>ジュウジツ</t>
    </rPh>
    <rPh sb="2" eb="4">
      <t>シエン</t>
    </rPh>
    <rPh sb="4" eb="6">
      <t>ジギョウ</t>
    </rPh>
    <phoneticPr fontId="7"/>
  </si>
  <si>
    <t>キャンセル料支援事業</t>
    <rPh sb="5" eb="6">
      <t>リョウ</t>
    </rPh>
    <rPh sb="6" eb="8">
      <t>シエン</t>
    </rPh>
    <rPh sb="8" eb="10">
      <t>ジギョウ</t>
    </rPh>
    <phoneticPr fontId="7"/>
  </si>
  <si>
    <t>③-3</t>
  </si>
  <si>
    <t>A</t>
    <phoneticPr fontId="7"/>
  </si>
  <si>
    <t>補助上限額</t>
    <rPh sb="0" eb="2">
      <t>ホジョ</t>
    </rPh>
    <rPh sb="2" eb="4">
      <t>ジョウゲン</t>
    </rPh>
    <rPh sb="4" eb="5">
      <t>ガク</t>
    </rPh>
    <phoneticPr fontId="7"/>
  </si>
  <si>
    <t>③-4</t>
    <phoneticPr fontId="7"/>
  </si>
  <si>
    <t>B</t>
    <phoneticPr fontId="7"/>
  </si>
  <si>
    <t>消費税補助差分</t>
    <rPh sb="0" eb="3">
      <t>ショウヒゼイ</t>
    </rPh>
    <rPh sb="3" eb="5">
      <t>ホジョ</t>
    </rPh>
    <rPh sb="5" eb="7">
      <t>サブン</t>
    </rPh>
    <phoneticPr fontId="7"/>
  </si>
  <si>
    <t>C</t>
    <phoneticPr fontId="7"/>
  </si>
  <si>
    <t>補助対象経費</t>
    <rPh sb="0" eb="2">
      <t>ホジョ</t>
    </rPh>
    <rPh sb="2" eb="4">
      <t>タイショウ</t>
    </rPh>
    <rPh sb="4" eb="6">
      <t>ケイヒ</t>
    </rPh>
    <phoneticPr fontId="7"/>
  </si>
  <si>
    <t>D</t>
    <phoneticPr fontId="7"/>
  </si>
  <si>
    <t>補助対象外経費</t>
    <rPh sb="0" eb="2">
      <t>ホジョ</t>
    </rPh>
    <rPh sb="2" eb="4">
      <t>タイショウ</t>
    </rPh>
    <rPh sb="4" eb="5">
      <t>ガイ</t>
    </rPh>
    <rPh sb="5" eb="7">
      <t>ケイヒ</t>
    </rPh>
    <phoneticPr fontId="7"/>
  </si>
  <si>
    <t>E</t>
    <phoneticPr fontId="7"/>
  </si>
  <si>
    <r>
      <t>事業の総経費</t>
    </r>
    <r>
      <rPr>
        <sz val="11"/>
        <color theme="1"/>
        <rFont val="Meiryo UI"/>
        <family val="2"/>
        <charset val="128"/>
      </rPr>
      <t>（C+D）</t>
    </r>
    <rPh sb="0" eb="2">
      <t>ジギョウ</t>
    </rPh>
    <rPh sb="3" eb="6">
      <t>ソウケイヒ</t>
    </rPh>
    <phoneticPr fontId="7"/>
  </si>
  <si>
    <t>F</t>
    <phoneticPr fontId="7"/>
  </si>
  <si>
    <t>事業収入（見込）</t>
    <rPh sb="0" eb="2">
      <t>ジギョウ</t>
    </rPh>
    <rPh sb="2" eb="4">
      <t>シュウニュウ</t>
    </rPh>
    <rPh sb="5" eb="7">
      <t>ミコ</t>
    </rPh>
    <phoneticPr fontId="7"/>
  </si>
  <si>
    <t>補助金申請額</t>
    <phoneticPr fontId="7"/>
  </si>
  <si>
    <t>（充実支援事業+キャンセル支援事業）</t>
    <rPh sb="1" eb="3">
      <t>ジュウジツ</t>
    </rPh>
    <rPh sb="3" eb="5">
      <t>シエン</t>
    </rPh>
    <rPh sb="5" eb="7">
      <t>ジギョウ</t>
    </rPh>
    <rPh sb="13" eb="15">
      <t>シエン</t>
    </rPh>
    <rPh sb="15" eb="17">
      <t>ジギョウ</t>
    </rPh>
    <phoneticPr fontId="7"/>
  </si>
  <si>
    <t>取組別経費集計</t>
    <rPh sb="0" eb="2">
      <t>トリクミ</t>
    </rPh>
    <rPh sb="2" eb="3">
      <t>ベツ</t>
    </rPh>
    <rPh sb="3" eb="5">
      <t>ケイヒ</t>
    </rPh>
    <rPh sb="5" eb="7">
      <t>シュウケイ</t>
    </rPh>
    <phoneticPr fontId="7"/>
  </si>
  <si>
    <t>補助対象経費</t>
    <phoneticPr fontId="7"/>
  </si>
  <si>
    <t>補助対象外経費</t>
    <phoneticPr fontId="7"/>
  </si>
  <si>
    <t>収入（見込）</t>
    <rPh sb="0" eb="2">
      <t>シュウニュウ</t>
    </rPh>
    <rPh sb="3" eb="5">
      <t>ミコ</t>
    </rPh>
    <phoneticPr fontId="7"/>
  </si>
  <si>
    <t>取組①</t>
    <rPh sb="0" eb="2">
      <t>トリクミ</t>
    </rPh>
    <phoneticPr fontId="7"/>
  </si>
  <si>
    <t>キャンセル①</t>
  </si>
  <si>
    <t>取組②</t>
    <rPh sb="0" eb="2">
      <t>トリクミ</t>
    </rPh>
    <phoneticPr fontId="7"/>
  </si>
  <si>
    <t>キャンセル②</t>
  </si>
  <si>
    <t>取組③</t>
    <rPh sb="0" eb="2">
      <t>トリクミ</t>
    </rPh>
    <phoneticPr fontId="7"/>
  </si>
  <si>
    <t>キャンセル③</t>
  </si>
  <si>
    <t>取組④</t>
    <rPh sb="0" eb="2">
      <t>トリクミ</t>
    </rPh>
    <phoneticPr fontId="7"/>
  </si>
  <si>
    <t>キャンセル④</t>
  </si>
  <si>
    <t>取組⑤</t>
    <rPh sb="0" eb="2">
      <t>トリクミ</t>
    </rPh>
    <phoneticPr fontId="7"/>
  </si>
  <si>
    <t>キャンセル⑤</t>
  </si>
  <si>
    <t>取組⑥</t>
    <rPh sb="0" eb="2">
      <t>トリクミ</t>
    </rPh>
    <phoneticPr fontId="7"/>
  </si>
  <si>
    <t>キャンセル⑥</t>
  </si>
  <si>
    <t>取組⑦</t>
    <rPh sb="0" eb="2">
      <t>トリクミ</t>
    </rPh>
    <phoneticPr fontId="7"/>
  </si>
  <si>
    <t>キャンセル⑦</t>
  </si>
  <si>
    <t>取組⑧</t>
    <rPh sb="0" eb="2">
      <t>トリクミ</t>
    </rPh>
    <phoneticPr fontId="7"/>
  </si>
  <si>
    <t>キャンセル⑧</t>
  </si>
  <si>
    <t>取組⑨</t>
    <rPh sb="0" eb="2">
      <t>トリクミ</t>
    </rPh>
    <phoneticPr fontId="7"/>
  </si>
  <si>
    <t>キャンセル⑨</t>
  </si>
  <si>
    <t>取組⑩</t>
    <rPh sb="0" eb="2">
      <t>トリクミ</t>
    </rPh>
    <phoneticPr fontId="7"/>
  </si>
  <si>
    <t>キャンセル⑩</t>
    <phoneticPr fontId="7"/>
  </si>
  <si>
    <t>取組⑪</t>
    <rPh sb="0" eb="2">
      <t>トリクミ</t>
    </rPh>
    <phoneticPr fontId="7"/>
  </si>
  <si>
    <t>合計</t>
    <rPh sb="0" eb="2">
      <t>ゴウケイ</t>
    </rPh>
    <phoneticPr fontId="7"/>
  </si>
  <si>
    <t>取組⑫</t>
    <rPh sb="0" eb="2">
      <t>トリクミ</t>
    </rPh>
    <phoneticPr fontId="7"/>
  </si>
  <si>
    <t>取組⑬</t>
    <rPh sb="0" eb="2">
      <t>トリクミ</t>
    </rPh>
    <phoneticPr fontId="7"/>
  </si>
  <si>
    <t>取組⑭</t>
    <rPh sb="0" eb="2">
      <t>トリクミ</t>
    </rPh>
    <phoneticPr fontId="7"/>
  </si>
  <si>
    <t>取組⑮</t>
    <rPh sb="0" eb="2">
      <t>トリクミ</t>
    </rPh>
    <phoneticPr fontId="7"/>
  </si>
  <si>
    <t>取組⑯</t>
    <rPh sb="0" eb="2">
      <t>トリクミ</t>
    </rPh>
    <phoneticPr fontId="7"/>
  </si>
  <si>
    <t>取組⑰</t>
    <rPh sb="0" eb="2">
      <t>トリクミ</t>
    </rPh>
    <phoneticPr fontId="7"/>
  </si>
  <si>
    <t>取組⑱</t>
    <rPh sb="0" eb="2">
      <t>トリクミ</t>
    </rPh>
    <phoneticPr fontId="7"/>
  </si>
  <si>
    <t>取組⑲</t>
    <rPh sb="0" eb="2">
      <t>トリクミ</t>
    </rPh>
    <phoneticPr fontId="7"/>
  </si>
  <si>
    <t>取組⑳</t>
    <rPh sb="0" eb="2">
      <t>トリクミ</t>
    </rPh>
    <phoneticPr fontId="7"/>
  </si>
  <si>
    <t>←行追加（50行）</t>
    <rPh sb="1" eb="2">
      <t>ギョウ</t>
    </rPh>
    <rPh sb="2" eb="4">
      <t>ツイカ</t>
    </rPh>
    <rPh sb="7" eb="8">
      <t>ギョウ</t>
    </rPh>
    <phoneticPr fontId="7"/>
  </si>
  <si>
    <t>←行追加（100行）</t>
    <rPh sb="1" eb="2">
      <t>ギョウ</t>
    </rPh>
    <rPh sb="2" eb="4">
      <t>ツイカ</t>
    </rPh>
    <rPh sb="8" eb="9">
      <t>ギョウ</t>
    </rPh>
    <phoneticPr fontId="7"/>
  </si>
  <si>
    <t>←行追加（300行）</t>
    <rPh sb="1" eb="2">
      <t>ギョウ</t>
    </rPh>
    <rPh sb="2" eb="4">
      <t>ツイカ</t>
    </rPh>
    <rPh sb="8" eb="9">
      <t>ギョウ</t>
    </rPh>
    <phoneticPr fontId="7"/>
  </si>
  <si>
    <t>　</t>
  </si>
  <si>
    <t>←行追加（500行）</t>
    <rPh sb="1" eb="2">
      <t>ギョウ</t>
    </rPh>
    <rPh sb="2" eb="4">
      <t>ツイカ</t>
    </rPh>
    <rPh sb="8" eb="9">
      <t>ギョウ</t>
    </rPh>
    <phoneticPr fontId="7"/>
  </si>
  <si>
    <t>補助対象経費合計</t>
    <rPh sb="0" eb="2">
      <t>ホジョ</t>
    </rPh>
    <rPh sb="2" eb="4">
      <t>タイショウ</t>
    </rPh>
    <rPh sb="4" eb="6">
      <t>ケイヒ</t>
    </rPh>
    <rPh sb="6" eb="8">
      <t>ゴウケイ</t>
    </rPh>
    <phoneticPr fontId="7"/>
  </si>
  <si>
    <r>
      <rPr>
        <b/>
        <sz val="11"/>
        <color theme="4"/>
        <rFont val="Meiryo UI"/>
        <family val="2"/>
        <charset val="128"/>
      </rPr>
      <t>税込</t>
    </r>
    <r>
      <rPr>
        <b/>
        <sz val="11"/>
        <color theme="1"/>
        <rFont val="Meiryo UI"/>
        <family val="2"/>
        <charset val="128"/>
      </rPr>
      <t>予定額</t>
    </r>
    <rPh sb="0" eb="2">
      <t>ゼイコミ</t>
    </rPh>
    <rPh sb="2" eb="4">
      <t>ヨテイ</t>
    </rPh>
    <rPh sb="4" eb="5">
      <t>ガク</t>
    </rPh>
    <phoneticPr fontId="7"/>
  </si>
  <si>
    <r>
      <rPr>
        <b/>
        <sz val="11"/>
        <color rgb="FFFF0000"/>
        <rFont val="Meiryo UI"/>
        <family val="2"/>
        <charset val="128"/>
      </rPr>
      <t>税抜</t>
    </r>
    <r>
      <rPr>
        <b/>
        <sz val="11"/>
        <color theme="1"/>
        <rFont val="Meiryo UI"/>
        <family val="2"/>
        <charset val="128"/>
      </rPr>
      <t>予定額</t>
    </r>
    <rPh sb="0" eb="2">
      <t>ゼイヌキ</t>
    </rPh>
    <rPh sb="2" eb="5">
      <t>ヨテイガク</t>
    </rPh>
    <phoneticPr fontId="7"/>
  </si>
  <si>
    <t>備考</t>
    <rPh sb="0" eb="2">
      <t>ビコウ</t>
    </rPh>
    <phoneticPr fontId="7"/>
  </si>
  <si>
    <r>
      <t>【補助対象外経費】充実支援事業およびキャンセル料支援事業の両方を</t>
    </r>
    <r>
      <rPr>
        <b/>
        <sz val="11"/>
        <color theme="1"/>
        <rFont val="Meiryo UI"/>
        <family val="2"/>
        <charset val="128"/>
      </rPr>
      <t>入力してください。</t>
    </r>
    <rPh sb="1" eb="3">
      <t>ホジョ</t>
    </rPh>
    <rPh sb="3" eb="5">
      <t>タイショウ</t>
    </rPh>
    <rPh sb="5" eb="6">
      <t>ガイ</t>
    </rPh>
    <rPh sb="6" eb="8">
      <t>ケイヒ</t>
    </rPh>
    <rPh sb="9" eb="11">
      <t>ジュウジツ</t>
    </rPh>
    <rPh sb="11" eb="13">
      <t>シエン</t>
    </rPh>
    <rPh sb="13" eb="15">
      <t>ジギョウ</t>
    </rPh>
    <rPh sb="23" eb="24">
      <t>リョウ</t>
    </rPh>
    <rPh sb="24" eb="26">
      <t>シエン</t>
    </rPh>
    <rPh sb="26" eb="28">
      <t>ジギョウ</t>
    </rPh>
    <rPh sb="29" eb="31">
      <t>リョウホウ</t>
    </rPh>
    <phoneticPr fontId="7"/>
  </si>
  <si>
    <t>内容入力漏れ</t>
    <rPh sb="0" eb="2">
      <t>ナイヨウ</t>
    </rPh>
    <rPh sb="2" eb="5">
      <t>ニュウリョクモ</t>
    </rPh>
    <phoneticPr fontId="7"/>
  </si>
  <si>
    <t>相手先入力漏れ</t>
    <rPh sb="0" eb="6">
      <t>アイテサキニュウリョクモ</t>
    </rPh>
    <phoneticPr fontId="7"/>
  </si>
  <si>
    <t>外</t>
    <rPh sb="0" eb="1">
      <t>ガイ</t>
    </rPh>
    <phoneticPr fontId="7"/>
  </si>
  <si>
    <t>←行追加（25行）</t>
    <rPh sb="1" eb="2">
      <t>ギョウ</t>
    </rPh>
    <rPh sb="2" eb="4">
      <t>ツイカ</t>
    </rPh>
    <rPh sb="7" eb="8">
      <t>ギョウ</t>
    </rPh>
    <phoneticPr fontId="7"/>
  </si>
  <si>
    <t>補助対象外経費合計</t>
    <rPh sb="0" eb="2">
      <t>ホジョ</t>
    </rPh>
    <rPh sb="2" eb="4">
      <t>タイショウ</t>
    </rPh>
    <rPh sb="4" eb="5">
      <t>ガイ</t>
    </rPh>
    <rPh sb="5" eb="7">
      <t>ケイヒ</t>
    </rPh>
    <rPh sb="7" eb="9">
      <t>ゴウケイ</t>
    </rPh>
    <phoneticPr fontId="7"/>
  </si>
  <si>
    <r>
      <rPr>
        <b/>
        <sz val="11"/>
        <color theme="4"/>
        <rFont val="Meiryo UI"/>
        <family val="2"/>
        <charset val="128"/>
      </rPr>
      <t>税込</t>
    </r>
    <r>
      <rPr>
        <b/>
        <sz val="11"/>
        <color theme="1"/>
        <rFont val="Meiryo UI"/>
        <family val="3"/>
        <charset val="128"/>
      </rPr>
      <t>予定額</t>
    </r>
    <rPh sb="0" eb="2">
      <t>ゼイコミ</t>
    </rPh>
    <rPh sb="2" eb="4">
      <t>ヨテイ</t>
    </rPh>
    <rPh sb="4" eb="5">
      <t>ガク</t>
    </rPh>
    <phoneticPr fontId="7"/>
  </si>
  <si>
    <r>
      <t>【収入（見込）】充実支援事業のみ</t>
    </r>
    <r>
      <rPr>
        <b/>
        <sz val="11"/>
        <color theme="1"/>
        <rFont val="Meiryo UI"/>
        <family val="2"/>
        <charset val="128"/>
      </rPr>
      <t>入力してください。キャンセル料支援事業については入力は不要です。</t>
    </r>
    <rPh sb="1" eb="3">
      <t>シュウニュウ</t>
    </rPh>
    <rPh sb="4" eb="6">
      <t>ミコ</t>
    </rPh>
    <rPh sb="8" eb="10">
      <t>ジュウジツ</t>
    </rPh>
    <rPh sb="10" eb="12">
      <t>シエン</t>
    </rPh>
    <rPh sb="12" eb="14">
      <t>ジギョウ</t>
    </rPh>
    <rPh sb="30" eb="31">
      <t>リョウ</t>
    </rPh>
    <rPh sb="31" eb="33">
      <t>シエン</t>
    </rPh>
    <rPh sb="33" eb="35">
      <t>ジギョウ</t>
    </rPh>
    <rPh sb="43" eb="45">
      <t>フヨウ</t>
    </rPh>
    <phoneticPr fontId="7"/>
  </si>
  <si>
    <t>収</t>
    <rPh sb="0" eb="1">
      <t>オサム</t>
    </rPh>
    <phoneticPr fontId="7"/>
  </si>
  <si>
    <t>収入（見込）合計</t>
    <rPh sb="0" eb="2">
      <t>シュウニュウ</t>
    </rPh>
    <rPh sb="3" eb="5">
      <t>ミコ</t>
    </rPh>
    <rPh sb="6" eb="8">
      <t>ゴウケイ</t>
    </rPh>
    <phoneticPr fontId="7"/>
  </si>
  <si>
    <t>▼事業者集計用</t>
    <rPh sb="1" eb="4">
      <t>ジギョウシャ</t>
    </rPh>
    <rPh sb="4" eb="6">
      <t>シュウケイ</t>
    </rPh>
    <rPh sb="6" eb="7">
      <t>ヨウ</t>
    </rPh>
    <phoneticPr fontId="7"/>
  </si>
  <si>
    <t>取組別経費集計（税込）</t>
    <rPh sb="0" eb="2">
      <t>トリクミ</t>
    </rPh>
    <rPh sb="2" eb="3">
      <t>ベツ</t>
    </rPh>
    <rPh sb="3" eb="5">
      <t>ケイヒ</t>
    </rPh>
    <rPh sb="5" eb="7">
      <t>シュウケイ</t>
    </rPh>
    <rPh sb="8" eb="10">
      <t>ゼイコ</t>
    </rPh>
    <phoneticPr fontId="7"/>
  </si>
  <si>
    <t>補助対象経費の欄に、</t>
    <rPh sb="0" eb="2">
      <t>ホジョ</t>
    </rPh>
    <rPh sb="2" eb="4">
      <t>タイショウ</t>
    </rPh>
    <rPh sb="4" eb="6">
      <t>ケイヒ</t>
    </rPh>
    <rPh sb="7" eb="8">
      <t>ラン</t>
    </rPh>
    <phoneticPr fontId="7"/>
  </si>
  <si>
    <t>補助事業対象経費</t>
    <rPh sb="0" eb="2">
      <t>ホジョ</t>
    </rPh>
    <rPh sb="2" eb="4">
      <t>ジギョウ</t>
    </rPh>
    <rPh sb="4" eb="6">
      <t>タイショウ</t>
    </rPh>
    <rPh sb="6" eb="8">
      <t>ケイヒ</t>
    </rPh>
    <phoneticPr fontId="7"/>
  </si>
  <si>
    <t>補助事業対象外経費</t>
    <rPh sb="0" eb="2">
      <t>ホジョ</t>
    </rPh>
    <rPh sb="2" eb="4">
      <t>ジギョウ</t>
    </rPh>
    <rPh sb="4" eb="7">
      <t>タイショウガイ</t>
    </rPh>
    <rPh sb="7" eb="9">
      <t>ケイヒ</t>
    </rPh>
    <phoneticPr fontId="7"/>
  </si>
  <si>
    <t>取組、科目、予定額のどれかが未入力の行があります。</t>
    <rPh sb="0" eb="2">
      <t>トリクミ</t>
    </rPh>
    <rPh sb="3" eb="5">
      <t>カモク</t>
    </rPh>
    <rPh sb="6" eb="8">
      <t>ヨテイ</t>
    </rPh>
    <rPh sb="8" eb="9">
      <t>ガク</t>
    </rPh>
    <rPh sb="14" eb="17">
      <t>ミニュウリョク</t>
    </rPh>
    <rPh sb="18" eb="19">
      <t>ギョウ</t>
    </rPh>
    <phoneticPr fontId="7"/>
  </si>
  <si>
    <t>補助対象外経費の欄に、</t>
    <rPh sb="0" eb="2">
      <t>ホジョ</t>
    </rPh>
    <rPh sb="2" eb="4">
      <t>タイショウ</t>
    </rPh>
    <rPh sb="4" eb="5">
      <t>ガイ</t>
    </rPh>
    <rPh sb="5" eb="7">
      <t>ケイヒ</t>
    </rPh>
    <rPh sb="8" eb="9">
      <t>ラン</t>
    </rPh>
    <phoneticPr fontId="7"/>
  </si>
  <si>
    <t>取組が未選択の行があります。</t>
    <rPh sb="0" eb="2">
      <t>トリクミ</t>
    </rPh>
    <rPh sb="3" eb="4">
      <t>ミ</t>
    </rPh>
    <rPh sb="4" eb="6">
      <t>センタク</t>
    </rPh>
    <rPh sb="7" eb="8">
      <t>ギョウ</t>
    </rPh>
    <phoneticPr fontId="7"/>
  </si>
  <si>
    <t>予定額が未入力の行があります。</t>
    <rPh sb="0" eb="2">
      <t>ヨテイ</t>
    </rPh>
    <rPh sb="2" eb="3">
      <t>ガク</t>
    </rPh>
    <rPh sb="4" eb="7">
      <t>ミニュウリョク</t>
    </rPh>
    <rPh sb="8" eb="9">
      <t>ギョウ</t>
    </rPh>
    <phoneticPr fontId="7"/>
  </si>
  <si>
    <t>取組と予定額が未入力の行があります。</t>
    <rPh sb="0" eb="2">
      <t>トリクミ</t>
    </rPh>
    <rPh sb="3" eb="5">
      <t>ヨテイ</t>
    </rPh>
    <rPh sb="5" eb="6">
      <t>ガク</t>
    </rPh>
    <rPh sb="7" eb="10">
      <t>ミニュウリョク</t>
    </rPh>
    <rPh sb="11" eb="12">
      <t>ギョウ</t>
    </rPh>
    <phoneticPr fontId="7"/>
  </si>
  <si>
    <t>収入（見込）の欄に、</t>
    <rPh sb="0" eb="2">
      <t>シュウニュウ</t>
    </rPh>
    <rPh sb="3" eb="5">
      <t>ミコ</t>
    </rPh>
    <rPh sb="7" eb="8">
      <t>ラン</t>
    </rPh>
    <phoneticPr fontId="7"/>
  </si>
  <si>
    <t>キャンセル⑩</t>
  </si>
  <si>
    <t>充実支援事業の補助対象経費は、補助率1/2となります。↓</t>
    <rPh sb="0" eb="2">
      <t>ジュウジツ</t>
    </rPh>
    <rPh sb="2" eb="4">
      <t>シエン</t>
    </rPh>
    <rPh sb="4" eb="6">
      <t>ジギョウ</t>
    </rPh>
    <rPh sb="7" eb="13">
      <t>ホジョタイショウケイヒ</t>
    </rPh>
    <rPh sb="15" eb="18">
      <t>ホジョリツ</t>
    </rPh>
    <phoneticPr fontId="7"/>
  </si>
  <si>
    <t>取組別経費集計（税抜）</t>
    <rPh sb="0" eb="2">
      <t>トリクミ</t>
    </rPh>
    <rPh sb="2" eb="3">
      <t>ベツ</t>
    </rPh>
    <rPh sb="3" eb="5">
      <t>ケイヒ</t>
    </rPh>
    <rPh sb="5" eb="7">
      <t>シュウケイ</t>
    </rPh>
    <rPh sb="8" eb="10">
      <t>ゼイヌキ</t>
    </rPh>
    <phoneticPr fontId="7"/>
  </si>
  <si>
    <r>
      <rPr>
        <b/>
        <sz val="11"/>
        <color rgb="FFFF0000"/>
        <rFont val="Meiryo UI"/>
        <family val="3"/>
        <charset val="128"/>
      </rPr>
      <t>1/2補助事業者</t>
    </r>
    <r>
      <rPr>
        <sz val="11"/>
        <rFont val="Meiryo UI"/>
        <family val="3"/>
        <charset val="128"/>
      </rPr>
      <t>-</t>
    </r>
    <r>
      <rPr>
        <b/>
        <sz val="11"/>
        <color theme="1"/>
        <rFont val="Meiryo UI"/>
        <family val="3"/>
        <charset val="128"/>
      </rPr>
      <t>取組別経費集計（税込）</t>
    </r>
    <rPh sb="3" eb="5">
      <t>ホジョ</t>
    </rPh>
    <rPh sb="5" eb="8">
      <t>ジギョウシャ</t>
    </rPh>
    <rPh sb="9" eb="11">
      <t>トリクミ</t>
    </rPh>
    <rPh sb="11" eb="12">
      <t>ベツ</t>
    </rPh>
    <rPh sb="12" eb="14">
      <t>ケイヒ</t>
    </rPh>
    <rPh sb="14" eb="16">
      <t>シュウケイ</t>
    </rPh>
    <rPh sb="17" eb="19">
      <t>ゼイコ</t>
    </rPh>
    <phoneticPr fontId="7"/>
  </si>
  <si>
    <r>
      <rPr>
        <b/>
        <sz val="11"/>
        <color rgb="FFFF0000"/>
        <rFont val="Meiryo UI"/>
        <family val="3"/>
        <charset val="128"/>
      </rPr>
      <t>1/2補助事業者-</t>
    </r>
    <r>
      <rPr>
        <b/>
        <sz val="11"/>
        <color theme="1"/>
        <rFont val="Meiryo UI"/>
        <family val="3"/>
        <charset val="128"/>
      </rPr>
      <t>取組別経費集計（税抜）</t>
    </r>
    <rPh sb="9" eb="11">
      <t>トリクミ</t>
    </rPh>
    <rPh sb="11" eb="12">
      <t>ベツ</t>
    </rPh>
    <rPh sb="12" eb="14">
      <t>ケイヒ</t>
    </rPh>
    <rPh sb="14" eb="16">
      <t>シュウケイ</t>
    </rPh>
    <rPh sb="17" eb="19">
      <t>ゼイヌキ</t>
    </rPh>
    <phoneticPr fontId="7"/>
  </si>
  <si>
    <t>キャンセル別枠用経費集計</t>
    <rPh sb="5" eb="7">
      <t>ベツワク</t>
    </rPh>
    <rPh sb="7" eb="8">
      <t>ヨウ</t>
    </rPh>
    <rPh sb="8" eb="10">
      <t>ケイヒ</t>
    </rPh>
    <rPh sb="10" eb="12">
      <t>シュウケイ</t>
    </rPh>
    <phoneticPr fontId="7"/>
  </si>
  <si>
    <t>プルダウン項目</t>
    <rPh sb="5" eb="7">
      <t>コウモク</t>
    </rPh>
    <phoneticPr fontId="7"/>
  </si>
  <si>
    <t>法人</t>
    <rPh sb="0" eb="2">
      <t>ホウジン</t>
    </rPh>
    <phoneticPr fontId="7"/>
  </si>
  <si>
    <t>申請内容の概要</t>
    <rPh sb="0" eb="4">
      <t>シンセイナイヨウ</t>
    </rPh>
    <rPh sb="5" eb="7">
      <t>ガイヨウ</t>
    </rPh>
    <phoneticPr fontId="7"/>
  </si>
  <si>
    <t>公的法人</t>
    <rPh sb="0" eb="2">
      <t>コウテキ</t>
    </rPh>
    <rPh sb="2" eb="4">
      <t>ホウジン</t>
    </rPh>
    <phoneticPr fontId="7"/>
  </si>
  <si>
    <t>任意団体</t>
    <rPh sb="0" eb="2">
      <t>ニンイ</t>
    </rPh>
    <rPh sb="2" eb="4">
      <t>ダンタイ</t>
    </rPh>
    <phoneticPr fontId="7"/>
  </si>
  <si>
    <t>実行委員会（任意組合形式）／共同事業体形式</t>
    <phoneticPr fontId="7"/>
  </si>
  <si>
    <t>実行委員会営利以外</t>
    <rPh sb="0" eb="5">
      <t>ジッコウイインカイ</t>
    </rPh>
    <rPh sb="5" eb="7">
      <t>エイリ</t>
    </rPh>
    <rPh sb="7" eb="9">
      <t>イガイ</t>
    </rPh>
    <phoneticPr fontId="7"/>
  </si>
  <si>
    <t>非営利法人</t>
    <rPh sb="0" eb="3">
      <t>ヒエイリ</t>
    </rPh>
    <rPh sb="3" eb="5">
      <t>ホウジン</t>
    </rPh>
    <phoneticPr fontId="7"/>
  </si>
  <si>
    <t>充実支援のみ</t>
    <rPh sb="0" eb="2">
      <t>ジュウジツ</t>
    </rPh>
    <rPh sb="2" eb="4">
      <t>シエン</t>
    </rPh>
    <phoneticPr fontId="7"/>
  </si>
  <si>
    <t>地方公共団体</t>
    <rPh sb="0" eb="2">
      <t>チホウ</t>
    </rPh>
    <rPh sb="2" eb="4">
      <t>コウキョウ</t>
    </rPh>
    <rPh sb="4" eb="6">
      <t>ダンタイ</t>
    </rPh>
    <phoneticPr fontId="7"/>
  </si>
  <si>
    <t>　任意団体　</t>
    <rPh sb="1" eb="5">
      <t>ニンイダンタイ</t>
    </rPh>
    <phoneticPr fontId="7"/>
  </si>
  <si>
    <t>中核者　任意団体</t>
    <phoneticPr fontId="7"/>
  </si>
  <si>
    <t>非営利法人</t>
    <rPh sb="0" eb="5">
      <t>ヒエイリホウジン</t>
    </rPh>
    <phoneticPr fontId="7"/>
  </si>
  <si>
    <t>営利法人</t>
    <rPh sb="0" eb="4">
      <t>エイリホウジン</t>
    </rPh>
    <phoneticPr fontId="7"/>
  </si>
  <si>
    <t>キャンセル支援のみ</t>
    <rPh sb="5" eb="7">
      <t>シエン</t>
    </rPh>
    <phoneticPr fontId="7"/>
  </si>
  <si>
    <t>独立行政法人等</t>
    <rPh sb="0" eb="4">
      <t>ドクリツギョウセイ</t>
    </rPh>
    <rPh sb="4" eb="6">
      <t>ホウジン</t>
    </rPh>
    <rPh sb="6" eb="7">
      <t>トウ</t>
    </rPh>
    <phoneticPr fontId="7"/>
  </si>
  <si>
    <t>中核者　営利法人</t>
    <phoneticPr fontId="7"/>
  </si>
  <si>
    <t>地方公共団体</t>
    <rPh sb="0" eb="4">
      <t>チホウコウキョウ</t>
    </rPh>
    <rPh sb="4" eb="6">
      <t>ダンタイ</t>
    </rPh>
    <phoneticPr fontId="7"/>
  </si>
  <si>
    <t>充実支援・キャンセル支援両方</t>
    <rPh sb="0" eb="2">
      <t>ジュウジツ</t>
    </rPh>
    <rPh sb="2" eb="4">
      <t>シエン</t>
    </rPh>
    <rPh sb="10" eb="12">
      <t>シエン</t>
    </rPh>
    <rPh sb="12" eb="14">
      <t>リョウホウ</t>
    </rPh>
    <phoneticPr fontId="7"/>
  </si>
  <si>
    <t>中核者　営利法人以外の法人</t>
    <phoneticPr fontId="7"/>
  </si>
  <si>
    <t>独立行政法人等</t>
    <phoneticPr fontId="7"/>
  </si>
  <si>
    <t>質問項目</t>
    <rPh sb="0" eb="2">
      <t>シツモン</t>
    </rPh>
    <rPh sb="2" eb="4">
      <t>コウモク</t>
    </rPh>
    <phoneticPr fontId="7"/>
  </si>
  <si>
    <t>実績どっち</t>
    <rPh sb="0" eb="2">
      <t>ジッセキ</t>
    </rPh>
    <phoneticPr fontId="7"/>
  </si>
  <si>
    <t>中核実績どっち</t>
    <rPh sb="0" eb="2">
      <t>チュウカク</t>
    </rPh>
    <rPh sb="2" eb="4">
      <t>ジッセキ</t>
    </rPh>
    <phoneticPr fontId="7"/>
  </si>
  <si>
    <t>公演等</t>
  </si>
  <si>
    <t>■法人種別を選択してください。</t>
    <rPh sb="1" eb="3">
      <t>ホウジン</t>
    </rPh>
    <rPh sb="3" eb="5">
      <t>シュベツ</t>
    </rPh>
    <rPh sb="6" eb="8">
      <t>センタク</t>
    </rPh>
    <phoneticPr fontId="7"/>
  </si>
  <si>
    <t>■申請内容の概要を選択してください。</t>
    <rPh sb="1" eb="3">
      <t>シンセイ</t>
    </rPh>
    <rPh sb="3" eb="5">
      <t>ナイヨウ</t>
    </rPh>
    <rPh sb="6" eb="8">
      <t>ガイヨウ</t>
    </rPh>
    <rPh sb="9" eb="11">
      <t>センタク</t>
    </rPh>
    <phoneticPr fontId="7"/>
  </si>
  <si>
    <t>■補助上限額の区分算出根拠を選択してください。（P.24参照）</t>
    <rPh sb="1" eb="3">
      <t>ホジョ</t>
    </rPh>
    <rPh sb="3" eb="5">
      <t>ジョウゲン</t>
    </rPh>
    <rPh sb="5" eb="6">
      <t>ガク</t>
    </rPh>
    <rPh sb="7" eb="9">
      <t>クブン</t>
    </rPh>
    <rPh sb="9" eb="11">
      <t>サンシュツ</t>
    </rPh>
    <rPh sb="11" eb="13">
      <t>コンキョ</t>
    </rPh>
    <rPh sb="14" eb="16">
      <t>センタク</t>
    </rPh>
    <rPh sb="28" eb="30">
      <t>サンショウ</t>
    </rPh>
    <phoneticPr fontId="7"/>
  </si>
  <si>
    <t>■該当する値を選択してください。</t>
    <rPh sb="1" eb="3">
      <t>ガイトウ</t>
    </rPh>
    <rPh sb="5" eb="6">
      <t>アタイ</t>
    </rPh>
    <rPh sb="7" eb="9">
      <t>センタク</t>
    </rPh>
    <phoneticPr fontId="7"/>
  </si>
  <si>
    <t>■キャンセル支援に固定費を計上予定ですか。</t>
    <rPh sb="6" eb="8">
      <t>シエン</t>
    </rPh>
    <rPh sb="9" eb="12">
      <t>コテイヒ</t>
    </rPh>
    <rPh sb="13" eb="15">
      <t>ケイジョウ</t>
    </rPh>
    <rPh sb="15" eb="17">
      <t>ヨテイ</t>
    </rPh>
    <phoneticPr fontId="7"/>
  </si>
  <si>
    <t>団体としての主催実績</t>
    <rPh sb="0" eb="2">
      <t>ダンタイ</t>
    </rPh>
    <rPh sb="6" eb="8">
      <t>シュサイ</t>
    </rPh>
    <rPh sb="8" eb="10">
      <t>ジッセキ</t>
    </rPh>
    <phoneticPr fontId="7"/>
  </si>
  <si>
    <t>中核団体としての主催実績</t>
    <rPh sb="0" eb="2">
      <t>チュウカク</t>
    </rPh>
    <rPh sb="2" eb="4">
      <t>ダンタイ</t>
    </rPh>
    <rPh sb="8" eb="10">
      <t>シュサイ</t>
    </rPh>
    <rPh sb="10" eb="12">
      <t>ジッセキ</t>
    </rPh>
    <phoneticPr fontId="7"/>
  </si>
  <si>
    <t>展覧会等</t>
  </si>
  <si>
    <t>■任意団体種別を選択してください。</t>
    <rPh sb="1" eb="3">
      <t>ニンイ</t>
    </rPh>
    <rPh sb="3" eb="5">
      <t>ダンタイ</t>
    </rPh>
    <rPh sb="5" eb="7">
      <t>シュベツ</t>
    </rPh>
    <rPh sb="8" eb="10">
      <t>センタク</t>
    </rPh>
    <phoneticPr fontId="7"/>
  </si>
  <si>
    <t>■詳細な組織概要を選択してください。</t>
    <rPh sb="1" eb="3">
      <t>ショウサイ</t>
    </rPh>
    <rPh sb="4" eb="6">
      <t>ソシキ</t>
    </rPh>
    <rPh sb="6" eb="8">
      <t>ガイヨウ</t>
    </rPh>
    <rPh sb="9" eb="11">
      <t>センタク</t>
    </rPh>
    <phoneticPr fontId="7"/>
  </si>
  <si>
    <t>■補助上限額の区分算出根拠を選択してください。（P.25参照）</t>
    <rPh sb="1" eb="6">
      <t>ホジョジョウゲンガク</t>
    </rPh>
    <rPh sb="7" eb="9">
      <t>クブン</t>
    </rPh>
    <rPh sb="9" eb="11">
      <t>サンシュツ</t>
    </rPh>
    <rPh sb="11" eb="13">
      <t>コンキョ</t>
    </rPh>
    <rPh sb="14" eb="16">
      <t>センタク</t>
    </rPh>
    <rPh sb="28" eb="30">
      <t>サンショウ</t>
    </rPh>
    <phoneticPr fontId="7"/>
  </si>
  <si>
    <t>■消費税補助を希望しますか。</t>
    <rPh sb="1" eb="4">
      <t>ショウヒゼイ</t>
    </rPh>
    <rPh sb="4" eb="6">
      <t>ホジョ</t>
    </rPh>
    <rPh sb="7" eb="9">
      <t>キボウ</t>
    </rPh>
    <phoneticPr fontId="7"/>
  </si>
  <si>
    <t>個人としての活動実績</t>
    <rPh sb="0" eb="2">
      <t>コジン</t>
    </rPh>
    <rPh sb="6" eb="10">
      <t>カツドウジッセキ</t>
    </rPh>
    <phoneticPr fontId="7"/>
  </si>
  <si>
    <t>中核者個人としての主催実績</t>
    <rPh sb="0" eb="2">
      <t>チュウカク</t>
    </rPh>
    <rPh sb="2" eb="3">
      <t>シャ</t>
    </rPh>
    <rPh sb="3" eb="5">
      <t>コジン</t>
    </rPh>
    <rPh sb="9" eb="11">
      <t>シュサイ</t>
    </rPh>
    <rPh sb="11" eb="13">
      <t>ジッセキ</t>
    </rPh>
    <phoneticPr fontId="7"/>
  </si>
  <si>
    <t>映画製作</t>
  </si>
  <si>
    <t>はい</t>
    <phoneticPr fontId="7"/>
  </si>
  <si>
    <t>■補助上限額の区分算出根拠を選択してください。（P.26参照）</t>
    <rPh sb="1" eb="6">
      <t>ホジョジョウゲンガク</t>
    </rPh>
    <rPh sb="7" eb="9">
      <t>クブン</t>
    </rPh>
    <rPh sb="9" eb="11">
      <t>サンシュツ</t>
    </rPh>
    <rPh sb="11" eb="13">
      <t>コンキョ</t>
    </rPh>
    <rPh sb="14" eb="16">
      <t>センタク</t>
    </rPh>
    <rPh sb="28" eb="30">
      <t>サンショウ</t>
    </rPh>
    <phoneticPr fontId="7"/>
  </si>
  <si>
    <t>■申請取組の映画製作費（複数ある場合は平均製作費）を選択してください。</t>
    <rPh sb="1" eb="3">
      <t>シンセイ</t>
    </rPh>
    <rPh sb="3" eb="5">
      <t>トリクミ</t>
    </rPh>
    <rPh sb="6" eb="10">
      <t>エイガセイサク</t>
    </rPh>
    <rPh sb="10" eb="11">
      <t>ヒ</t>
    </rPh>
    <rPh sb="12" eb="14">
      <t>フクスウ</t>
    </rPh>
    <rPh sb="16" eb="18">
      <t>バアイ</t>
    </rPh>
    <rPh sb="19" eb="21">
      <t>ヘイキン</t>
    </rPh>
    <rPh sb="21" eb="24">
      <t>セイサクヒ</t>
    </rPh>
    <rPh sb="26" eb="28">
      <t>センタク</t>
    </rPh>
    <phoneticPr fontId="7"/>
  </si>
  <si>
    <t>■団体としての過去実績はありますか。</t>
    <rPh sb="1" eb="3">
      <t>ダンタイ</t>
    </rPh>
    <rPh sb="7" eb="11">
      <t>カコジッセキ</t>
    </rPh>
    <phoneticPr fontId="7"/>
  </si>
  <si>
    <t>いいえ</t>
    <phoneticPr fontId="7"/>
  </si>
  <si>
    <t>■補助上限額区分の算出基準を選択してください。（P.24～27参照）</t>
    <rPh sb="1" eb="5">
      <t>ホジョジョウゲンガク</t>
    </rPh>
    <rPh sb="5" eb="6">
      <t>ガク</t>
    </rPh>
    <rPh sb="6" eb="8">
      <t>クブン</t>
    </rPh>
    <rPh sb="9" eb="11">
      <t>サンシュツ</t>
    </rPh>
    <rPh sb="11" eb="13">
      <t>キジュン</t>
    </rPh>
    <rPh sb="14" eb="16">
      <t>センタク</t>
    </rPh>
    <rPh sb="31" eb="33">
      <t>サンショウ</t>
    </rPh>
    <phoneticPr fontId="7"/>
  </si>
  <si>
    <t>■実行委員会としての過去実績はありますか。</t>
    <rPh sb="1" eb="6">
      <t>ジッコウイインカイ</t>
    </rPh>
    <rPh sb="10" eb="12">
      <t>カコ</t>
    </rPh>
    <rPh sb="12" eb="14">
      <t>ジッセキ</t>
    </rPh>
    <phoneticPr fontId="7"/>
  </si>
  <si>
    <t>■法人／任意団体／個人事業主から選択してください。</t>
    <phoneticPr fontId="7"/>
  </si>
  <si>
    <t>補助上限額区分</t>
    <rPh sb="0" eb="4">
      <t>ホジョジョウゲン</t>
    </rPh>
    <rPh sb="4" eb="5">
      <t>ガク</t>
    </rPh>
    <rPh sb="5" eb="7">
      <t>クブン</t>
    </rPh>
    <phoneticPr fontId="7"/>
  </si>
  <si>
    <t>公演等</t>
    <rPh sb="0" eb="2">
      <t>コウエン</t>
    </rPh>
    <rPh sb="2" eb="3">
      <t>トウ</t>
    </rPh>
    <phoneticPr fontId="7"/>
  </si>
  <si>
    <t>展覧会等</t>
    <rPh sb="0" eb="3">
      <t>テンランカイ</t>
    </rPh>
    <rPh sb="3" eb="4">
      <t>トウ</t>
    </rPh>
    <phoneticPr fontId="7"/>
  </si>
  <si>
    <t>映画製作</t>
    <rPh sb="0" eb="4">
      <t>エイガセイサク</t>
    </rPh>
    <phoneticPr fontId="7"/>
  </si>
  <si>
    <t>１回当たりの従事人員規模（計画）</t>
    <rPh sb="1" eb="2">
      <t>カイ</t>
    </rPh>
    <rPh sb="2" eb="3">
      <t>ア</t>
    </rPh>
    <rPh sb="6" eb="10">
      <t>ジュウジジンイン</t>
    </rPh>
    <rPh sb="10" eb="12">
      <t>キボ</t>
    </rPh>
    <rPh sb="13" eb="15">
      <t>ケイカク</t>
    </rPh>
    <phoneticPr fontId="7"/>
  </si>
  <si>
    <t>映画制作費</t>
    <rPh sb="0" eb="2">
      <t>エイガ</t>
    </rPh>
    <rPh sb="2" eb="5">
      <t>セイサクヒ</t>
    </rPh>
    <phoneticPr fontId="7"/>
  </si>
  <si>
    <t>団体の年間収入規模</t>
    <rPh sb="0" eb="2">
      <t>ダンタイ</t>
    </rPh>
    <rPh sb="3" eb="5">
      <t>ネンカン</t>
    </rPh>
    <rPh sb="5" eb="7">
      <t>シュウニュウ</t>
    </rPh>
    <rPh sb="7" eb="9">
      <t>キボ</t>
    </rPh>
    <phoneticPr fontId="7"/>
  </si>
  <si>
    <t>主催した公演等の会場の年間延べ総座席数</t>
    <rPh sb="0" eb="2">
      <t>シュサイ</t>
    </rPh>
    <rPh sb="4" eb="6">
      <t>コウエン</t>
    </rPh>
    <rPh sb="6" eb="7">
      <t>トウ</t>
    </rPh>
    <rPh sb="8" eb="10">
      <t>カイジョウ</t>
    </rPh>
    <rPh sb="11" eb="13">
      <t>ネンカン</t>
    </rPh>
    <rPh sb="13" eb="14">
      <t>ノ</t>
    </rPh>
    <rPh sb="15" eb="19">
      <t>ソウザセキスウ</t>
    </rPh>
    <phoneticPr fontId="7"/>
  </si>
  <si>
    <t>主催した展覧会等の年間総入場者数</t>
    <rPh sb="0" eb="2">
      <t>シュサイ</t>
    </rPh>
    <rPh sb="4" eb="7">
      <t>テンランカイ</t>
    </rPh>
    <rPh sb="7" eb="8">
      <t>トウ</t>
    </rPh>
    <rPh sb="9" eb="11">
      <t>ネンカン</t>
    </rPh>
    <rPh sb="11" eb="12">
      <t>ソウ</t>
    </rPh>
    <rPh sb="12" eb="15">
      <t>ニュウジョウシャ</t>
    </rPh>
    <rPh sb="15" eb="16">
      <t>スウ</t>
    </rPh>
    <phoneticPr fontId="7"/>
  </si>
  <si>
    <t>■過去の実績としてどちらを提出しますか。</t>
    <rPh sb="1" eb="3">
      <t>カコ</t>
    </rPh>
    <rPh sb="4" eb="6">
      <t>ジッセキ</t>
    </rPh>
    <rPh sb="13" eb="15">
      <t>テイシュツ</t>
    </rPh>
    <phoneticPr fontId="7"/>
  </si>
  <si>
    <t>■中核者の過去実績としてどちらを提出しますか。</t>
    <rPh sb="1" eb="3">
      <t>チュウカク</t>
    </rPh>
    <rPh sb="3" eb="4">
      <t>シャ</t>
    </rPh>
    <rPh sb="5" eb="7">
      <t>カコ</t>
    </rPh>
    <rPh sb="7" eb="9">
      <t>ジッセキ</t>
    </rPh>
    <rPh sb="16" eb="18">
      <t>テイシュツ</t>
    </rPh>
    <phoneticPr fontId="7"/>
  </si>
  <si>
    <t>補助上限額区分マスタ</t>
    <rPh sb="0" eb="2">
      <t>ホジョ</t>
    </rPh>
    <rPh sb="2" eb="4">
      <t>ジョウゲン</t>
    </rPh>
    <rPh sb="4" eb="5">
      <t>ガク</t>
    </rPh>
    <rPh sb="5" eb="7">
      <t>クブン</t>
    </rPh>
    <phoneticPr fontId="7"/>
  </si>
  <si>
    <t>従事人員規模</t>
    <rPh sb="0" eb="4">
      <t>ジュウジジンイン</t>
    </rPh>
    <rPh sb="4" eb="6">
      <t>キボ</t>
    </rPh>
    <phoneticPr fontId="7"/>
  </si>
  <si>
    <t>50人未満</t>
    <rPh sb="2" eb="3">
      <t>ニン</t>
    </rPh>
    <rPh sb="3" eb="5">
      <t>ミマン</t>
    </rPh>
    <phoneticPr fontId="22"/>
  </si>
  <si>
    <t>区分Ⅰ: ￥6,000,000</t>
    <rPh sb="0" eb="2">
      <t>クブン</t>
    </rPh>
    <phoneticPr fontId="6"/>
  </si>
  <si>
    <t>■美術館等に該当しますか。</t>
    <rPh sb="1" eb="5">
      <t>ビジュツカントウ</t>
    </rPh>
    <rPh sb="6" eb="8">
      <t>ガイトウ</t>
    </rPh>
    <phoneticPr fontId="7"/>
  </si>
  <si>
    <t>50人以上</t>
    <rPh sb="2" eb="3">
      <t>ニン</t>
    </rPh>
    <rPh sb="3" eb="5">
      <t>イジョウ</t>
    </rPh>
    <phoneticPr fontId="22"/>
  </si>
  <si>
    <t>区分Ⅱ: ￥10,000,000</t>
    <rPh sb="0" eb="2">
      <t>クブン</t>
    </rPh>
    <phoneticPr fontId="6"/>
  </si>
  <si>
    <t>80人以上</t>
    <rPh sb="2" eb="3">
      <t>ニン</t>
    </rPh>
    <rPh sb="3" eb="5">
      <t>イジョウ</t>
    </rPh>
    <phoneticPr fontId="22"/>
  </si>
  <si>
    <t>区分Ⅲ: ￥15,000,000</t>
    <rPh sb="0" eb="2">
      <t>クブン</t>
    </rPh>
    <phoneticPr fontId="6"/>
  </si>
  <si>
    <t>120人以上</t>
    <rPh sb="3" eb="4">
      <t>ニン</t>
    </rPh>
    <rPh sb="4" eb="6">
      <t>イジョウ</t>
    </rPh>
    <phoneticPr fontId="22"/>
  </si>
  <si>
    <t>区分Ⅳ: ￥20,000,000</t>
    <rPh sb="0" eb="2">
      <t>クブン</t>
    </rPh>
    <phoneticPr fontId="6"/>
  </si>
  <si>
    <t>公演等・展覧会等</t>
    <rPh sb="4" eb="7">
      <t>テンランカイ</t>
    </rPh>
    <rPh sb="7" eb="8">
      <t>トウ</t>
    </rPh>
    <phoneticPr fontId="7"/>
  </si>
  <si>
    <t>170人以上</t>
    <rPh sb="3" eb="4">
      <t>ニン</t>
    </rPh>
    <rPh sb="4" eb="6">
      <t>イジョウ</t>
    </rPh>
    <phoneticPr fontId="22"/>
  </si>
  <si>
    <t>区分Ⅴ: ￥25,000,000</t>
    <rPh sb="0" eb="2">
      <t>クブン</t>
    </rPh>
    <phoneticPr fontId="6"/>
  </si>
  <si>
    <t>3億円未満</t>
    <rPh sb="1" eb="3">
      <t>オクエン</t>
    </rPh>
    <rPh sb="3" eb="5">
      <t>ミマン</t>
    </rPh>
    <phoneticPr fontId="22"/>
  </si>
  <si>
    <t>3億円以上</t>
    <rPh sb="1" eb="3">
      <t>オクエン</t>
    </rPh>
    <rPh sb="3" eb="5">
      <t>イジョウ</t>
    </rPh>
    <phoneticPr fontId="22"/>
  </si>
  <si>
    <t>5億円以上</t>
    <rPh sb="1" eb="3">
      <t>オクエン</t>
    </rPh>
    <rPh sb="3" eb="5">
      <t>イジョウ</t>
    </rPh>
    <phoneticPr fontId="22"/>
  </si>
  <si>
    <t>7.5億円以上</t>
    <rPh sb="3" eb="5">
      <t>オクエン</t>
    </rPh>
    <rPh sb="5" eb="7">
      <t>イジョウ</t>
    </rPh>
    <phoneticPr fontId="22"/>
  </si>
  <si>
    <t>公演等・映画製作</t>
    <rPh sb="0" eb="3">
      <t>コウエントウ</t>
    </rPh>
    <rPh sb="4" eb="8">
      <t>エイガセイサク</t>
    </rPh>
    <phoneticPr fontId="7"/>
  </si>
  <si>
    <t>公演等・映画製作</t>
    <phoneticPr fontId="7"/>
  </si>
  <si>
    <t>10億円以上</t>
    <rPh sb="2" eb="4">
      <t>オクエン</t>
    </rPh>
    <rPh sb="4" eb="6">
      <t>イジョウ</t>
    </rPh>
    <phoneticPr fontId="22"/>
  </si>
  <si>
    <t>展覧会等・映画製作</t>
    <rPh sb="5" eb="9">
      <t>エイガセイサク</t>
    </rPh>
    <phoneticPr fontId="7"/>
  </si>
  <si>
    <t>3万席未満</t>
    <rPh sb="1" eb="2">
      <t>マン</t>
    </rPh>
    <rPh sb="2" eb="3">
      <t>セキ</t>
    </rPh>
    <rPh sb="3" eb="5">
      <t>ミマン</t>
    </rPh>
    <phoneticPr fontId="22"/>
  </si>
  <si>
    <t>公演等・展覧会等・映画製作</t>
    <rPh sb="4" eb="7">
      <t>テンランカイ</t>
    </rPh>
    <rPh sb="7" eb="8">
      <t>トウ</t>
    </rPh>
    <rPh sb="9" eb="13">
      <t>エイガセイサク</t>
    </rPh>
    <phoneticPr fontId="7"/>
  </si>
  <si>
    <t>3万席以上</t>
    <rPh sb="1" eb="3">
      <t>マンセキ</t>
    </rPh>
    <rPh sb="3" eb="5">
      <t>イジョウ</t>
    </rPh>
    <phoneticPr fontId="22"/>
  </si>
  <si>
    <t>5万席以上</t>
    <rPh sb="1" eb="3">
      <t>マンセキ</t>
    </rPh>
    <rPh sb="3" eb="5">
      <t>イジョウ</t>
    </rPh>
    <phoneticPr fontId="22"/>
  </si>
  <si>
    <t>7.5万席以上</t>
    <rPh sb="3" eb="5">
      <t>マンセキ</t>
    </rPh>
    <rPh sb="5" eb="7">
      <t>イジョウ</t>
    </rPh>
    <phoneticPr fontId="22"/>
  </si>
  <si>
    <t>展覧会等・映画製作</t>
    <phoneticPr fontId="7"/>
  </si>
  <si>
    <t>10万席以上</t>
    <rPh sb="2" eb="3">
      <t>マン</t>
    </rPh>
    <rPh sb="3" eb="4">
      <t>セキ</t>
    </rPh>
    <rPh sb="4" eb="6">
      <t>イジョウ</t>
    </rPh>
    <phoneticPr fontId="22"/>
  </si>
  <si>
    <t>20万人未満</t>
    <rPh sb="3" eb="4">
      <t>ニン</t>
    </rPh>
    <rPh sb="4" eb="6">
      <t>ミマン</t>
    </rPh>
    <phoneticPr fontId="22"/>
  </si>
  <si>
    <t>20万人以上</t>
    <rPh sb="2" eb="4">
      <t>マンニン</t>
    </rPh>
    <rPh sb="4" eb="6">
      <t>イジョウ</t>
    </rPh>
    <phoneticPr fontId="22"/>
  </si>
  <si>
    <t>35万人以上</t>
    <rPh sb="2" eb="4">
      <t>マンニン</t>
    </rPh>
    <rPh sb="4" eb="6">
      <t>イジョウ</t>
    </rPh>
    <phoneticPr fontId="22"/>
  </si>
  <si>
    <t>50万人以上</t>
    <rPh sb="2" eb="4">
      <t>マンニン</t>
    </rPh>
    <rPh sb="4" eb="6">
      <t>イジョウ</t>
    </rPh>
    <phoneticPr fontId="22"/>
  </si>
  <si>
    <t>公演等・展覧会等・映画製作</t>
    <phoneticPr fontId="7"/>
  </si>
  <si>
    <t>65万人以上</t>
    <rPh sb="2" eb="4">
      <t>マンニン</t>
    </rPh>
    <rPh sb="4" eb="6">
      <t>イジョウ</t>
    </rPh>
    <phoneticPr fontId="22"/>
  </si>
  <si>
    <t>6,000万円未満</t>
    <rPh sb="5" eb="7">
      <t>マンエン</t>
    </rPh>
    <rPh sb="7" eb="9">
      <t>ミマン</t>
    </rPh>
    <phoneticPr fontId="22"/>
  </si>
  <si>
    <t>6,000万円以上</t>
    <rPh sb="5" eb="6">
      <t>マン</t>
    </rPh>
    <rPh sb="6" eb="7">
      <t>エン</t>
    </rPh>
    <rPh sb="7" eb="9">
      <t>イジョウ</t>
    </rPh>
    <phoneticPr fontId="22"/>
  </si>
  <si>
    <t>1億円以上</t>
    <rPh sb="1" eb="3">
      <t>オクエン</t>
    </rPh>
    <rPh sb="3" eb="5">
      <t>イジョウ</t>
    </rPh>
    <phoneticPr fontId="22"/>
  </si>
  <si>
    <t>1.5億円以上</t>
    <rPh sb="3" eb="5">
      <t>オクエン</t>
    </rPh>
    <rPh sb="5" eb="7">
      <t>イジョウ</t>
    </rPh>
    <phoneticPr fontId="22"/>
  </si>
  <si>
    <t>2億円以上</t>
    <rPh sb="1" eb="3">
      <t>オクエン</t>
    </rPh>
    <rPh sb="3" eb="5">
      <t>イジョウ</t>
    </rPh>
    <phoneticPr fontId="22"/>
  </si>
  <si>
    <t>2019年度</t>
    <rPh sb="4" eb="6">
      <t>ネンド</t>
    </rPh>
    <phoneticPr fontId="7"/>
  </si>
  <si>
    <t>2020年度</t>
    <rPh sb="4" eb="6">
      <t>ネンド</t>
    </rPh>
    <phoneticPr fontId="7"/>
  </si>
  <si>
    <t>AFF1実績なし（★必須▲任意）</t>
    <rPh sb="4" eb="6">
      <t>ジッセキ</t>
    </rPh>
    <rPh sb="10" eb="12">
      <t>ヒッス</t>
    </rPh>
    <rPh sb="13" eb="15">
      <t>ニンイ</t>
    </rPh>
    <phoneticPr fontId="7"/>
  </si>
  <si>
    <t>「ARTS for the future!」での採択実績あり（★必須▲任意）</t>
    <rPh sb="26" eb="28">
      <t>ジッセキ</t>
    </rPh>
    <phoneticPr fontId="7"/>
  </si>
  <si>
    <t>団体として（実行員会として）の実績あり</t>
    <rPh sb="0" eb="2">
      <t>ダンタイ</t>
    </rPh>
    <rPh sb="6" eb="10">
      <t>ジッコウインカイ</t>
    </rPh>
    <rPh sb="15" eb="17">
      <t>ジッセキ</t>
    </rPh>
    <phoneticPr fontId="7"/>
  </si>
  <si>
    <t>団体実績なし（個人実績参照）</t>
    <rPh sb="0" eb="2">
      <t>ダンタイ</t>
    </rPh>
    <rPh sb="2" eb="4">
      <t>ジッセキ</t>
    </rPh>
    <rPh sb="7" eb="11">
      <t>コジンジッセキ</t>
    </rPh>
    <rPh sb="11" eb="13">
      <t>サンショウ</t>
    </rPh>
    <phoneticPr fontId="7"/>
  </si>
  <si>
    <t>実行委員としての実績なし・中核団体の実績あり</t>
    <rPh sb="0" eb="4">
      <t>ジッコウイイン</t>
    </rPh>
    <rPh sb="8" eb="10">
      <t>ジッセキ</t>
    </rPh>
    <rPh sb="13" eb="15">
      <t>チュウカク</t>
    </rPh>
    <rPh sb="15" eb="17">
      <t>ダンタイ</t>
    </rPh>
    <rPh sb="18" eb="20">
      <t>ジッセキ</t>
    </rPh>
    <phoneticPr fontId="7"/>
  </si>
  <si>
    <t>実行委員としての実績なし・中核者個人としての実績あり</t>
    <rPh sb="0" eb="4">
      <t>ジッコウイイン</t>
    </rPh>
    <rPh sb="8" eb="10">
      <t>ジッセキ</t>
    </rPh>
    <rPh sb="13" eb="15">
      <t>チュウカク</t>
    </rPh>
    <rPh sb="15" eb="16">
      <t>シャ</t>
    </rPh>
    <rPh sb="16" eb="18">
      <t>コジン</t>
    </rPh>
    <rPh sb="22" eb="24">
      <t>ジッセキ</t>
    </rPh>
    <phoneticPr fontId="7"/>
  </si>
  <si>
    <t>法人</t>
    <rPh sb="0" eb="2">
      <t>ホウジン</t>
    </rPh>
    <phoneticPr fontId="22"/>
  </si>
  <si>
    <t>非営利法人</t>
    <rPh sb="0" eb="5">
      <t>ヒエイリホウジン</t>
    </rPh>
    <phoneticPr fontId="22"/>
  </si>
  <si>
    <t>〇</t>
  </si>
  <si>
    <t>団体としての実績証明書（主催公演等の実績）
★法人登記簿謄本（履歴事項全部証明書）（発行から3か月以内）
★過去5年のうち、最も収入規模が大きい年度の決算書（財務諸表）
▲補足資料（会社案内等）
★担当者名刺</t>
    <rPh sb="86" eb="88">
      <t>ホソク</t>
    </rPh>
    <rPh sb="88" eb="90">
      <t>シリョウ</t>
    </rPh>
    <rPh sb="91" eb="93">
      <t>カイシャ</t>
    </rPh>
    <rPh sb="93" eb="95">
      <t>アンナイ</t>
    </rPh>
    <rPh sb="95" eb="96">
      <t>トウ</t>
    </rPh>
    <rPh sb="99" eb="102">
      <t>タントウシャ</t>
    </rPh>
    <rPh sb="102" eb="104">
      <t>メイシ</t>
    </rPh>
    <phoneticPr fontId="22"/>
  </si>
  <si>
    <t>団体の中核者としての実績証明書
★法人登記簿謄本（履歴事項全部証明書）（発行から3か月以内）
★過去5年のうち、最も収入規模が大きい年度の決算書（財務諸表）
▲補足資料（会社案内等）
★担当者名刺</t>
    <rPh sb="80" eb="82">
      <t>ホソク</t>
    </rPh>
    <rPh sb="82" eb="84">
      <t>シリョウ</t>
    </rPh>
    <rPh sb="85" eb="87">
      <t>カイシャ</t>
    </rPh>
    <rPh sb="87" eb="89">
      <t>アンナイ</t>
    </rPh>
    <rPh sb="89" eb="90">
      <t>トウ</t>
    </rPh>
    <rPh sb="93" eb="96">
      <t>タントウシャ</t>
    </rPh>
    <rPh sb="96" eb="98">
      <t>メイシ</t>
    </rPh>
    <phoneticPr fontId="22"/>
  </si>
  <si>
    <t>▲補足資料（会社案内等）
★担当者名刺
※今回申請する分野が「ARTS for the future!」での採択分野と同一でない場合、申請分野と同一の、団体もしくは中核者の実績証明書（団体の場合は主催公演等の実績）を提出してください。</t>
    <rPh sb="82" eb="85">
      <t>チュウカクシャ</t>
    </rPh>
    <rPh sb="92" eb="94">
      <t>ダンタイ</t>
    </rPh>
    <rPh sb="95" eb="97">
      <t>バアイ</t>
    </rPh>
    <phoneticPr fontId="7"/>
  </si>
  <si>
    <t>充実支援のみ</t>
    <rPh sb="0" eb="2">
      <t>ジュウジツ</t>
    </rPh>
    <rPh sb="2" eb="4">
      <t>シエン</t>
    </rPh>
    <phoneticPr fontId="22"/>
  </si>
  <si>
    <t>団体としての実績証明書（主催公演等の実績）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t>
    <rPh sb="70" eb="72">
      <t>ネンド</t>
    </rPh>
    <rPh sb="118" eb="120">
      <t>ネンド</t>
    </rPh>
    <rPh sb="121" eb="123">
      <t>ツキベツ</t>
    </rPh>
    <rPh sb="123" eb="126">
      <t>ウリアゲダカ</t>
    </rPh>
    <rPh sb="127" eb="129">
      <t>カクニン</t>
    </rPh>
    <rPh sb="132" eb="134">
      <t>コウテキ</t>
    </rPh>
    <rPh sb="134" eb="136">
      <t>ショルイ</t>
    </rPh>
    <phoneticPr fontId="22"/>
  </si>
  <si>
    <t>団体の中核者としての実績証明書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t>
    <rPh sb="112" eb="114">
      <t>ネンド</t>
    </rPh>
    <rPh sb="115" eb="117">
      <t>ツキベツ</t>
    </rPh>
    <rPh sb="117" eb="120">
      <t>ウリアゲダカ</t>
    </rPh>
    <rPh sb="121" eb="123">
      <t>カクニン</t>
    </rPh>
    <rPh sb="126" eb="128">
      <t>コウテキ</t>
    </rPh>
    <rPh sb="128" eb="130">
      <t>ショルイ</t>
    </rPh>
    <phoneticPr fontId="22"/>
  </si>
  <si>
    <t>★2019年度の決算書
★2020年度の決算書
★2020年度または2019年度の法人事業概況説明書（税務署提出控え）
★2021年度の月別売上高が確認できる公的書類
▲補足資料（会社案内等）
★担当者名刺
※今回申請する分野が「ARTS for the future!」での採択分野と同一でない場合、申請分野と同一の、団体もしくは中核者の実績証明書（団体の場合は主催公演等の実績）を提出してください。</t>
  </si>
  <si>
    <t>営利法人</t>
    <rPh sb="0" eb="4">
      <t>エイリホウジン</t>
    </rPh>
    <phoneticPr fontId="22"/>
  </si>
  <si>
    <t>キャンセル支援のみ</t>
    <rPh sb="5" eb="7">
      <t>シエン</t>
    </rPh>
    <phoneticPr fontId="22"/>
  </si>
  <si>
    <t>団体としての実績証明書（主催公演等の実績）
★法人登記簿謄本（履歴事項全部証明書）（発行から3か月以内）
★過去5年のうち、最も収入規模が大きい年度の決算書（財務諸表）
▲補足資料（会社案内等）
★担当者名刺</t>
  </si>
  <si>
    <t>団体の中核者としての実績証明書
★法人登記簿謄本（履歴事項全部証明書）（発行から3か月以内）
★過去5年のうち、最も収入規模が大きい年度の決算書（財務諸表）
▲補足資料（会社案内等）
★担当者名刺</t>
    <phoneticPr fontId="7"/>
  </si>
  <si>
    <t>▲補足資料（会社案内等）
★担当者名刺
※今回申請する分野が「ARTS for the future!」での採択分野と同一でない場合、申請分野と同一の、団体もしくは中核者の実績証明書（団体の場合は主催公演等の実績）を提出してください。</t>
    <phoneticPr fontId="7"/>
  </si>
  <si>
    <t>充実支援・キャンセル支援両方</t>
    <rPh sb="0" eb="4">
      <t>ジュウジツシエン</t>
    </rPh>
    <rPh sb="10" eb="12">
      <t>シエン</t>
    </rPh>
    <rPh sb="12" eb="14">
      <t>リョウホウ</t>
    </rPh>
    <phoneticPr fontId="22"/>
  </si>
  <si>
    <t>団体としての実績証明書（主催公演等の実績）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t>
    <rPh sb="118" eb="120">
      <t>ネンド</t>
    </rPh>
    <rPh sb="121" eb="123">
      <t>ツキベツ</t>
    </rPh>
    <rPh sb="123" eb="126">
      <t>ウリアゲダカ</t>
    </rPh>
    <rPh sb="127" eb="129">
      <t>カクニン</t>
    </rPh>
    <rPh sb="132" eb="134">
      <t>コウテキ</t>
    </rPh>
    <rPh sb="134" eb="136">
      <t>ショルイ</t>
    </rPh>
    <phoneticPr fontId="22"/>
  </si>
  <si>
    <t>公的法人</t>
    <rPh sb="0" eb="2">
      <t>コウテキ</t>
    </rPh>
    <rPh sb="2" eb="4">
      <t>ホウジン</t>
    </rPh>
    <phoneticPr fontId="22"/>
  </si>
  <si>
    <t>地方公共団体</t>
    <rPh sb="0" eb="6">
      <t>チホウコウキョウダンタイ</t>
    </rPh>
    <phoneticPr fontId="22"/>
  </si>
  <si>
    <t>団体としての実績証明書（主催公演等の実績）
★担当者名刺</t>
  </si>
  <si>
    <t>★担当者名刺
※今回申請する分野が「ARTS for the future!」での採択分野と同一でない場合、申請分野と同一の、団体の実績証明書（団体の場合は主催公演等の実績）を提出してください。</t>
    <phoneticPr fontId="7"/>
  </si>
  <si>
    <t>独立行政法人等</t>
    <rPh sb="0" eb="2">
      <t>ドクリツ</t>
    </rPh>
    <rPh sb="2" eb="6">
      <t>ギョウセイホウジン</t>
    </rPh>
    <rPh sb="6" eb="7">
      <t>トウ</t>
    </rPh>
    <phoneticPr fontId="22"/>
  </si>
  <si>
    <t>団体としての実績証明書（主催公演等の実績）
★法人登記簿謄本（履歴事項全部証明書）（発行から3か月以内）
▲補足資料（会社案内等）
★担当者名刺</t>
  </si>
  <si>
    <t>団体の中核者としての実績証明書
★法人登記簿謄本（履歴事項全部証明書）（発行から3か月以内）
▲補足資料（会社案内等）
★担当者名刺</t>
    <phoneticPr fontId="7"/>
  </si>
  <si>
    <t>任意団体</t>
    <rPh sb="0" eb="4">
      <t>ニンイダンタイ</t>
    </rPh>
    <phoneticPr fontId="22"/>
  </si>
  <si>
    <t>団体としての実績証明書（主催公演等の実績）
★任意団体としての収益事業開始届出書、もしくは団体名義の確定申告書
★定款等に類する規約
★構成員名簿
★代表者の本人確認書類
★過去5年のうち、最も収入規模が大きい年度の決算書（財務諸表）
▲担当者名刺</t>
    <rPh sb="23" eb="25">
      <t>ニンイ</t>
    </rPh>
    <rPh sb="25" eb="27">
      <t>ダンタイ</t>
    </rPh>
    <rPh sb="31" eb="33">
      <t>シュウエキ</t>
    </rPh>
    <rPh sb="33" eb="35">
      <t>ジギョウ</t>
    </rPh>
    <rPh sb="35" eb="37">
      <t>カイシ</t>
    </rPh>
    <rPh sb="37" eb="40">
      <t>トドケデショ</t>
    </rPh>
    <rPh sb="45" eb="49">
      <t>ダンタイメイギ</t>
    </rPh>
    <rPh sb="50" eb="55">
      <t>カクテイシンコクショ</t>
    </rPh>
    <rPh sb="68" eb="71">
      <t>コウセイイン</t>
    </rPh>
    <rPh sb="71" eb="73">
      <t>メイボ</t>
    </rPh>
    <rPh sb="75" eb="78">
      <t>ダイヒョウシャ</t>
    </rPh>
    <rPh sb="119" eb="122">
      <t>タントウシャ</t>
    </rPh>
    <rPh sb="122" eb="124">
      <t>メイシ</t>
    </rPh>
    <phoneticPr fontId="22"/>
  </si>
  <si>
    <t>団体の中核者としての実績証明書
★任意団体としての収益事業開始届出書、もしくは団体名義の確定申告書
★定款等に類する規約
★構成員名簿
★代表者の本人確認書類
★過去5年のうち、最も収入規模が大きい年度の決算書（財務諸表）
▲担当者名刺</t>
    <rPh sb="17" eb="19">
      <t>ニンイ</t>
    </rPh>
    <rPh sb="19" eb="21">
      <t>ダンタイ</t>
    </rPh>
    <rPh sb="25" eb="27">
      <t>シュウエキ</t>
    </rPh>
    <rPh sb="27" eb="29">
      <t>ジギョウ</t>
    </rPh>
    <rPh sb="29" eb="31">
      <t>カイシ</t>
    </rPh>
    <rPh sb="31" eb="34">
      <t>トドケデショ</t>
    </rPh>
    <rPh sb="62" eb="65">
      <t>コウセイイン</t>
    </rPh>
    <rPh sb="65" eb="67">
      <t>メイボ</t>
    </rPh>
    <rPh sb="69" eb="72">
      <t>ダイヒョウシャ</t>
    </rPh>
    <rPh sb="113" eb="116">
      <t>タントウシャ</t>
    </rPh>
    <rPh sb="116" eb="118">
      <t>メイシ</t>
    </rPh>
    <phoneticPr fontId="22"/>
  </si>
  <si>
    <t>★任意団体としての収益事業開始届出書、もしくは団体名義の確定申告書
★構成員名簿
▲担当者名刺
※今回申請する分野が「ARTS for the future!」での採択分野と同一でない場合、申請分野と同一の、団体もしくは中核者の実績証明書（主催公演等の実績）を提出してください。</t>
    <rPh sb="42" eb="45">
      <t>タントウシャ</t>
    </rPh>
    <rPh sb="45" eb="47">
      <t>メイシ</t>
    </rPh>
    <phoneticPr fontId="7"/>
  </si>
  <si>
    <t>中核者　任意団体</t>
    <rPh sb="0" eb="3">
      <t>チュウカクシャ</t>
    </rPh>
    <rPh sb="4" eb="6">
      <t>ニンイ</t>
    </rPh>
    <rPh sb="6" eb="8">
      <t>ダンタイ</t>
    </rPh>
    <phoneticPr fontId="22"/>
  </si>
  <si>
    <t>実行委員会としての実績証明書（主催公演等の実績）
★申請資格合意書
★実行委員会の契約書、協定書等
★実行委員会の構成員名簿
★実行委員会の代表者の本人確認書類
▲実行委員会名義の担当者名刺
★実行委員会として、過去5年のうち、最も収入規模が大きい年度の決算書（財務諸表）
★中核団体の収益事業開始届出書、もしくは中核団体名義の確定申告書
★中核団体としての定款等に類する規約
★中核団体としての構成員名簿
★中核団体としての代表者の本人確認書類
★中核団体としての過去5年のうち、最も収入規模が大きい年度の決算書（財務諸表）
▲中核者名義の担当者名刺</t>
    <rPh sb="26" eb="30">
      <t>シンセイシカク</t>
    </rPh>
    <rPh sb="30" eb="33">
      <t>ゴウイショ</t>
    </rPh>
    <rPh sb="97" eb="99">
      <t>ジッコウ</t>
    </rPh>
    <rPh sb="99" eb="102">
      <t>イインカイ</t>
    </rPh>
    <rPh sb="157" eb="159">
      <t>チュウカク</t>
    </rPh>
    <phoneticPr fontId="22"/>
  </si>
  <si>
    <t>中核団体としての実績証明書（主催公演等の実績）
★申請資格合意書
★実行委員会の契約書、協定書等
★実行委員会の構成員名簿
★実行委員会の代表者の本人確認書類
▲実行委員会名義の担当者名刺
★実行委員会として、過去5年のうち、最も収入規模が大きい年度の決算書（財務諸表）
★中核団体の収益事業開始届出書、もしく中核団体名義の確定申告書
★中核団体としての定款等に類する規約
★中核団体としての構成員名簿
★中核団体としての代表者の本人確認書類
★中核団体としての過去5年のうち、最も収入規模が大きい年度の決算書（財務諸表）
▲中核者名義の担当者名刺</t>
    <rPh sb="96" eb="98">
      <t>ジッコウ</t>
    </rPh>
    <rPh sb="98" eb="101">
      <t>イインカイ</t>
    </rPh>
    <rPh sb="155" eb="157">
      <t>チュウカク</t>
    </rPh>
    <phoneticPr fontId="22"/>
  </si>
  <si>
    <t>★実行委員会の契約書、協定書等
★実行委員会の構成員名簿
★実行委員会の代表者の本人確認書類
★実行委員会として、過去5年のうち、最も収入規模が大きい年度の決算書（財務諸表）
★実行委員会名義の担当者名刺
★中核団体の収益事業開始届出書
★中核団体としての定款等に類する規約
★中核団体の定款等に類する規約
★中核団体の構成員名簿
★中核団体の代表者の本人確認書類
★中核団体として、過去5年のうち、最も収入規模が大きい年度の決算書（財務諸表）
★中核者個人としての実績証明書（主催公演等の実績）</t>
    <rPh sb="224" eb="227">
      <t>チュウカクシャ</t>
    </rPh>
    <rPh sb="227" eb="229">
      <t>コジン</t>
    </rPh>
    <phoneticPr fontId="22"/>
  </si>
  <si>
    <t>★申請資格合意書
★実行委員会の契約書、協定書等
★実行委員会の構成員名簿
▲実行委員会名義の担当者名刺
★中核団体としての定款等に類する規約
★中核団体としての収益事業開始届出書、もしくは中核団体名義の確定申告書
★中核団体としての構成員名簿
★中核団体としての代表者の本人確認書類
★中核団体としての過去5年のうち、最も収入規模が大きい年度の決算書（財務諸表）
▲中核者名義の担当者名刺
※今回申請する分野が「ARTS for the future!」での採択分野と同一でない場合、申請分野と同一の、団体もしくは中核者の実績証明書（主催公演等の実績）を提出してください。</t>
    <rPh sb="95" eb="97">
      <t>チュウカク</t>
    </rPh>
    <phoneticPr fontId="7"/>
  </si>
  <si>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t>
    <rPh sb="120" eb="123">
      <t>チュウカクシャ</t>
    </rPh>
    <rPh sb="272" eb="277">
      <t>チュウカクシャメイギ</t>
    </rPh>
    <phoneticPr fontId="7"/>
  </si>
  <si>
    <t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
</t>
    <phoneticPr fontId="7"/>
  </si>
  <si>
    <t>★実行委員会の契約書、協定書等
★実行委員会の構成員名簿
★過去5年のうち、最も収入規模が大きい年度の決算書（財務諸表）
★実行委員会としての団体としての実績証明書（主催公演等の実績）
★実行委員会名義の担当者名刺
★法人登記簿謄本（履歴事項全部証明書）（発行から3か月以内）
★2020年度の決算書
★2019年度の決算書
★2020年度または2019年度の法人事業概況説明書（税務署提出控え）
★2021年度の月別売上高が確認できる公的書類
★補足資料（会社案内等）
★中核者名義の担当者名刺
★中核者としての団体としての実績証明書（主催公演等の実績）</t>
    <rPh sb="1" eb="6">
      <t>ジッコウイインカイ</t>
    </rPh>
    <rPh sb="17" eb="22">
      <t>ジッコウイインカイ</t>
    </rPh>
    <rPh sb="94" eb="99">
      <t>ジッコウイインカイ</t>
    </rPh>
    <rPh sb="99" eb="101">
      <t>メイギ</t>
    </rPh>
    <rPh sb="237" eb="242">
      <t>チュウカクシャメイギ</t>
    </rPh>
    <phoneticPr fontId="7"/>
  </si>
  <si>
    <t>★申請資格合意書
★実行委員会の契約書、協定書等
★実行委員会の構成員名簿
★実行委員会名義の担当者名刺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t>
    <phoneticPr fontId="7"/>
  </si>
  <si>
    <t>実行委員会（任意組合形式）／
共同事業体形式</t>
    <rPh sb="0" eb="5">
      <t>ジッコウイインカイ</t>
    </rPh>
    <rPh sb="6" eb="8">
      <t>ニンイ</t>
    </rPh>
    <rPh sb="8" eb="10">
      <t>クミアイ</t>
    </rPh>
    <rPh sb="10" eb="12">
      <t>ケイシキ</t>
    </rPh>
    <rPh sb="15" eb="17">
      <t>キョウドウ</t>
    </rPh>
    <rPh sb="17" eb="20">
      <t>ジギョウタイ</t>
    </rPh>
    <rPh sb="20" eb="22">
      <t>ケイシキ</t>
    </rPh>
    <phoneticPr fontId="22"/>
  </si>
  <si>
    <t>中核者　営利法人（※２）</t>
    <rPh sb="0" eb="3">
      <t>チュウカクシャ</t>
    </rPh>
    <rPh sb="4" eb="8">
      <t>エイリホウジン</t>
    </rPh>
    <phoneticPr fontId="22"/>
  </si>
  <si>
    <t>・契約書、協定書等
・構成員名簿
・中核団体の法人登記簿謄本（履歴事項全部証明書）（発行から3か月以内）
・実行委員会として、過去5年のうち、最も収入規模が大きい年度の決算書（財務諸表）
・実行委員会としての担当者名刺</t>
    <rPh sb="95" eb="100">
      <t>ジッコウイインカイ</t>
    </rPh>
    <phoneticPr fontId="22"/>
  </si>
  <si>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t>
    <rPh sb="35" eb="40">
      <t>ジッコウイインカイ</t>
    </rPh>
    <rPh sb="51" eb="56">
      <t>ジッコウイインカイ</t>
    </rPh>
    <rPh sb="211" eb="216">
      <t>チュウカクシャメイギ</t>
    </rPh>
    <phoneticPr fontId="7"/>
  </si>
  <si>
    <t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
</t>
    <rPh sb="33" eb="38">
      <t>ジッコウイインカイ</t>
    </rPh>
    <rPh sb="49" eb="54">
      <t>ジッコウイインカイ</t>
    </rPh>
    <rPh sb="209" eb="214">
      <t>チュウカクシャメイギ</t>
    </rPh>
    <phoneticPr fontId="7"/>
  </si>
  <si>
    <t>★実行委員会の契約書、協定書等
★実行委員会の構成員名簿
★過去5年のうち、最も収入規模が大きい年度の決算書（財務諸表）
★実行委員会としての団体としての実績証明書（主催公演等の実績）
★実行委員会名義の担当者名刺
★法人登記簿謄本（履歴事項全部証明書）（発行から3か月以内）
★補足資料（会社案内等）
★中核者名義の担当者名刺
★中核者としての団体としての実績証明書（主催公演等の実績）</t>
    <rPh sb="1" eb="6">
      <t>ジッコウイインカイ</t>
    </rPh>
    <rPh sb="17" eb="22">
      <t>ジッコウイインカイ</t>
    </rPh>
    <rPh sb="94" eb="101">
      <t>ジッコウイインカイメイギ</t>
    </rPh>
    <rPh sb="153" eb="158">
      <t>チュウカクシャメイギ</t>
    </rPh>
    <phoneticPr fontId="7"/>
  </si>
  <si>
    <t>★申請資格合意書
★実行委員会の契約書、協定書等
★実行委員会の構成員名簿
★実行委員会名義の担当者名刺
★中核者の法人登記簿謄本（履歴事項全部証明書）（発行から3か月以内）
★中核者として、過去5年のうち、最も収入規模が大きい年度の決算書（財務諸表）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t>
    <phoneticPr fontId="7"/>
  </si>
  <si>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t>
    <rPh sb="272" eb="275">
      <t>チュウカクシャ</t>
    </rPh>
    <rPh sb="275" eb="277">
      <t>メイギ</t>
    </rPh>
    <phoneticPr fontId="7"/>
  </si>
  <si>
    <t>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t>
    <rPh sb="274" eb="277">
      <t>チュウカクシャ</t>
    </rPh>
    <rPh sb="277" eb="279">
      <t>メイギ</t>
    </rPh>
    <phoneticPr fontId="7"/>
  </si>
  <si>
    <t>★実行委員会の契約書、協定書等
★実行委員会の構成員名簿
★過去5年のうち、最も収入規模が大きい年度の決算書（財務諸表）
★実行委員会としての団体としての実績証明書（主催公演等の実績）
★実行委員会名義の担当者名刺
★法人登記簿謄本（履歴事項全部証明書）（発行から3か月以内）
★2020年度の決算書
★2019年度の決算書
★2020年度または2019年度の法人事業概況説明書（税務署提出控え）
★2021年度の月別売上高が確認できる公的書類
★補足資料（会社案内等）
★中核者としての団体としての実績証明書（主催公演等の実績）
★中核者名義の担当者名刺</t>
    <rPh sb="62" eb="67">
      <t>ジッコウイインカイ</t>
    </rPh>
    <rPh sb="94" eb="99">
      <t>ジッコウイインカイ</t>
    </rPh>
    <rPh sb="99" eb="101">
      <t>メイギ</t>
    </rPh>
    <rPh sb="267" eb="270">
      <t>チュウカクシャ</t>
    </rPh>
    <rPh sb="270" eb="272">
      <t>メイギ</t>
    </rPh>
    <phoneticPr fontId="7"/>
  </si>
  <si>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t>
    <rPh sb="57" eb="60">
      <t>コウセイイン</t>
    </rPh>
    <rPh sb="60" eb="62">
      <t>メイボ</t>
    </rPh>
    <rPh sb="88" eb="90">
      <t>カコ</t>
    </rPh>
    <rPh sb="91" eb="92">
      <t>ネン</t>
    </rPh>
    <rPh sb="96" eb="97">
      <t>モット</t>
    </rPh>
    <rPh sb="98" eb="100">
      <t>シュウニュウ</t>
    </rPh>
    <rPh sb="100" eb="102">
      <t>キボ</t>
    </rPh>
    <rPh sb="103" eb="104">
      <t>オオ</t>
    </rPh>
    <rPh sb="106" eb="108">
      <t>ネンド</t>
    </rPh>
    <rPh sb="109" eb="112">
      <t>ケッサンショ</t>
    </rPh>
    <rPh sb="113" eb="115">
      <t>ザイム</t>
    </rPh>
    <rPh sb="115" eb="117">
      <t>ショヒョウ</t>
    </rPh>
    <rPh sb="211" eb="214">
      <t>チュウカクシャ</t>
    </rPh>
    <rPh sb="214" eb="216">
      <t>メイギ</t>
    </rPh>
    <phoneticPr fontId="22"/>
  </si>
  <si>
    <t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
</t>
    <rPh sb="55" eb="58">
      <t>コウセイイン</t>
    </rPh>
    <rPh sb="58" eb="60">
      <t>メイボ</t>
    </rPh>
    <rPh sb="86" eb="88">
      <t>カコ</t>
    </rPh>
    <rPh sb="89" eb="90">
      <t>ネン</t>
    </rPh>
    <rPh sb="94" eb="95">
      <t>モット</t>
    </rPh>
    <rPh sb="96" eb="98">
      <t>シュウニュウ</t>
    </rPh>
    <rPh sb="98" eb="100">
      <t>キボ</t>
    </rPh>
    <rPh sb="101" eb="102">
      <t>オオ</t>
    </rPh>
    <rPh sb="104" eb="106">
      <t>ネンド</t>
    </rPh>
    <rPh sb="107" eb="110">
      <t>ケッサンショ</t>
    </rPh>
    <rPh sb="111" eb="113">
      <t>ザイム</t>
    </rPh>
    <rPh sb="113" eb="115">
      <t>ショヒョウ</t>
    </rPh>
    <rPh sb="209" eb="212">
      <t>チュウカクシャ</t>
    </rPh>
    <rPh sb="212" eb="214">
      <t>メイギ</t>
    </rPh>
    <phoneticPr fontId="22"/>
  </si>
  <si>
    <t>★実行委員会の契約書、協定書等
★実行委員会の構成員名簿
★過去5年のうち、最も収入規模が大きい年度の決算書（財務諸表）
★実行委員会としての団体としての実績証明書（主催公演等の実績）
★実行委員会名義の担当者名刺
★法人登記簿謄本（履歴事項全部証明書）（発行から3か月以内）
★補足資料（会社案内等）
★中核者名義の担当者名刺
★中核者としての団体としての実績証明書（主催公演等の実績）</t>
    <rPh sb="23" eb="26">
      <t>コウセイイン</t>
    </rPh>
    <rPh sb="26" eb="28">
      <t>メイボ</t>
    </rPh>
    <rPh sb="30" eb="32">
      <t>カコ</t>
    </rPh>
    <rPh sb="33" eb="34">
      <t>ネン</t>
    </rPh>
    <rPh sb="38" eb="39">
      <t>モット</t>
    </rPh>
    <rPh sb="40" eb="42">
      <t>シュウニュウ</t>
    </rPh>
    <rPh sb="42" eb="44">
      <t>キボ</t>
    </rPh>
    <rPh sb="45" eb="46">
      <t>オオ</t>
    </rPh>
    <rPh sb="48" eb="50">
      <t>ネンド</t>
    </rPh>
    <rPh sb="51" eb="54">
      <t>ケッサンショ</t>
    </rPh>
    <rPh sb="55" eb="57">
      <t>ザイム</t>
    </rPh>
    <rPh sb="57" eb="59">
      <t>ショヒョウ</t>
    </rPh>
    <rPh sb="94" eb="99">
      <t>ジッコウイインカイ</t>
    </rPh>
    <rPh sb="99" eb="101">
      <t>メイギ</t>
    </rPh>
    <rPh sb="102" eb="105">
      <t>タントウシャ</t>
    </rPh>
    <rPh sb="105" eb="107">
      <t>メイシ</t>
    </rPh>
    <phoneticPr fontId="22"/>
  </si>
  <si>
    <t>中核者　営利法人以外の法人
（※３）</t>
    <rPh sb="0" eb="3">
      <t>チュウカクシャ</t>
    </rPh>
    <rPh sb="4" eb="8">
      <t>エイリホウジン</t>
    </rPh>
    <rPh sb="8" eb="10">
      <t>イガイ</t>
    </rPh>
    <rPh sb="11" eb="13">
      <t>ホウジン</t>
    </rPh>
    <phoneticPr fontId="22"/>
  </si>
  <si>
    <t>・契約書、協定書等
・構成員名簿
・中核団体の法人登記簿謄本（履歴事項全部証明書）（発行から3か月以内）
・実行委員会として、過去5年のうち、最も収入規模が大きい年度の決算書（財務諸表）
・実行委員会としての担当者名刺</t>
    <rPh sb="18" eb="20">
      <t>チュウカク</t>
    </rPh>
    <rPh sb="20" eb="22">
      <t>ダンタイ</t>
    </rPh>
    <rPh sb="31" eb="33">
      <t>リレキ</t>
    </rPh>
    <rPh sb="33" eb="35">
      <t>ジコウ</t>
    </rPh>
    <rPh sb="35" eb="37">
      <t>ゼンブ</t>
    </rPh>
    <rPh sb="37" eb="40">
      <t>ショウメイショ</t>
    </rPh>
    <rPh sb="42" eb="44">
      <t>ハッコウ</t>
    </rPh>
    <rPh sb="48" eb="49">
      <t>ゲツ</t>
    </rPh>
    <rPh sb="49" eb="51">
      <t>イナイ</t>
    </rPh>
    <rPh sb="104" eb="107">
      <t>タントウシャ</t>
    </rPh>
    <rPh sb="107" eb="109">
      <t>メイシ</t>
    </rPh>
    <phoneticPr fontId="22"/>
  </si>
  <si>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★中核者名義の担当者名刺</t>
    <rPh sb="120" eb="123">
      <t>チュウカクシャ</t>
    </rPh>
    <rPh sb="123" eb="125">
      <t>メイギ</t>
    </rPh>
    <phoneticPr fontId="7"/>
  </si>
  <si>
    <t>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★中核者名義の担当者名刺</t>
    <phoneticPr fontId="7"/>
  </si>
  <si>
    <t>★申請資格合意書
★実行委員会の契約書、協定書等
★実行委員会の構成員名簿
★実行委員会名義の担当者名刺
★中核者名義の担当者名刺
※今回申請する分野が「ARTS for the future!」での採択分野と同一でない場合、申請分野と同一の、団体もしくは中核者の実績証明書（主催公演等の実績）を提出してください。</t>
    <phoneticPr fontId="7"/>
  </si>
  <si>
    <t>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★中核者の補足資料（会社案内等）
★中核者名義の担当者名刺</t>
    <rPh sb="35" eb="40">
      <t>ジッコウイインカイ</t>
    </rPh>
    <rPh sb="172" eb="177">
      <t>チュウカクシャメイギ</t>
    </rPh>
    <phoneticPr fontId="7"/>
  </si>
  <si>
    <t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★中核者の補足資料（会社案内等）
★中核者名義の担当者名刺
</t>
    <rPh sb="33" eb="38">
      <t>ジッコウイインカイ</t>
    </rPh>
    <rPh sb="170" eb="175">
      <t>チュウカクシャメイギ</t>
    </rPh>
    <phoneticPr fontId="7"/>
  </si>
  <si>
    <t>★実行委員会の契約書、協定書等
★実行委員会の構成員名簿
★過去5年のうち、最も収入規模が大きい年度の決算書（財務諸表）
★実行委員会としての団体としての実績証明書（主催公演等の実績）
★実行委員会名義の担当者名刺
★法人登記簿謄本（履歴事項全部証明書）（発行から3か月以内）
★補足資料（会社案内等）
★中核者名義の担当者名刺
★中核者としての団体としての実績証明書（主催公演等の実績）</t>
    <rPh sb="153" eb="158">
      <t>チュウカクシャメイギ</t>
    </rPh>
    <phoneticPr fontId="7"/>
  </si>
  <si>
    <t>★申請資格合意書
★実行委員会の契約書、協定書等
★実行委員会の構成員名簿
★実行委員会名義の担当者名刺
★中核者の法人登記簿謄本（履歴事項全部証明書）（発行から3か月以内）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t>
    <phoneticPr fontId="7"/>
  </si>
  <si>
    <t>個人事業主</t>
    <rPh sb="0" eb="5">
      <t>コジンジギョウヌシ</t>
    </rPh>
    <phoneticPr fontId="22"/>
  </si>
  <si>
    <t>実績証明書（主催公演等の実績）
★個人事業の開業・廃業等届出書、もしくは個人事業主としての確定申告書（決算書を含む）
※当年に個人事業を開始した個人事業主は「個人事業の開業・廃業等届出書」、1期以上経過し、一度でも個人事業主としての確定申告書を提出されている個人事業主は、確定申告書を添付してください。
★本人確認書類
▲名刺</t>
    <rPh sb="157" eb="159">
      <t>ショルイ</t>
    </rPh>
    <rPh sb="161" eb="163">
      <t>メイシ</t>
    </rPh>
    <phoneticPr fontId="22"/>
  </si>
  <si>
    <t>★個人事業主としての確定申告書（決算書を含む）
▲名刺
※今回申請する分野が「ARTS for the future!」での採択分野と同一でない場合、申請分野と同一の実績証明書（主催公演等の実績）を提出してください。</t>
    <rPh sb="25" eb="27">
      <t>メイシ</t>
    </rPh>
    <phoneticPr fontId="22"/>
  </si>
  <si>
    <t>■免税希望者</t>
    <rPh sb="1" eb="3">
      <t>メンゼイ</t>
    </rPh>
    <rPh sb="3" eb="5">
      <t>キボウ</t>
    </rPh>
    <rPh sb="5" eb="6">
      <t>シャ</t>
    </rPh>
    <phoneticPr fontId="7"/>
  </si>
  <si>
    <t>■キャンセル支援・固定費希望</t>
    <rPh sb="6" eb="8">
      <t>シエン</t>
    </rPh>
    <rPh sb="9" eb="12">
      <t>コテイヒ</t>
    </rPh>
    <rPh sb="12" eb="14">
      <t>キボウ</t>
    </rPh>
    <phoneticPr fontId="7"/>
  </si>
  <si>
    <t>★免税事業者・簡易課税事業者に該当する場合、必要な書類をご提出下さい。詳細は申請の手引きをご確認下さい。</t>
    <rPh sb="1" eb="3">
      <t>メンゼイ</t>
    </rPh>
    <rPh sb="3" eb="5">
      <t>ジギョウ</t>
    </rPh>
    <rPh sb="5" eb="6">
      <t>シャ</t>
    </rPh>
    <rPh sb="15" eb="17">
      <t>ガイトウ</t>
    </rPh>
    <rPh sb="19" eb="21">
      <t>バアイ</t>
    </rPh>
    <rPh sb="22" eb="24">
      <t>ヒツヨウ</t>
    </rPh>
    <rPh sb="25" eb="27">
      <t>ショルイ</t>
    </rPh>
    <rPh sb="29" eb="31">
      <t>テイシュツ</t>
    </rPh>
    <rPh sb="31" eb="32">
      <t>クダ</t>
    </rPh>
    <rPh sb="35" eb="37">
      <t>ショウサイ</t>
    </rPh>
    <rPh sb="38" eb="40">
      <t>シンセイ</t>
    </rPh>
    <rPh sb="41" eb="43">
      <t>テビ</t>
    </rPh>
    <rPh sb="46" eb="48">
      <t>カクニン</t>
    </rPh>
    <rPh sb="48" eb="49">
      <t>クダ</t>
    </rPh>
    <phoneticPr fontId="7"/>
  </si>
  <si>
    <r>
      <t>★1公演等当たり固定費計算シート
★2021年度の財務諸表・決算書・決算補足資料
★2021年度の公演等実施件数
※上記3点に関しては、</t>
    </r>
    <r>
      <rPr>
        <u/>
        <sz val="11"/>
        <color theme="1"/>
        <rFont val="Meiryo UI"/>
        <family val="3"/>
        <charset val="128"/>
      </rPr>
      <t>募集要項P.20</t>
    </r>
    <r>
      <rPr>
        <sz val="11"/>
        <color theme="1"/>
        <rFont val="Meiryo UI"/>
        <family val="2"/>
        <charset val="128"/>
      </rPr>
      <t>を参照してください。</t>
    </r>
    <phoneticPr fontId="7"/>
  </si>
  <si>
    <t>■区分算出根拠</t>
    <rPh sb="1" eb="3">
      <t>クブン</t>
    </rPh>
    <rPh sb="3" eb="5">
      <t>サンシュツ</t>
    </rPh>
    <rPh sb="5" eb="7">
      <t>コンキョ</t>
    </rPh>
    <phoneticPr fontId="7"/>
  </si>
  <si>
    <t>■AFF1あり・財務諸表（補正基準収入）</t>
    <phoneticPr fontId="7"/>
  </si>
  <si>
    <t>★従事人員申請書</t>
    <rPh sb="1" eb="5">
      <t>ジュウジジンイン</t>
    </rPh>
    <rPh sb="5" eb="8">
      <t>シンセイショ</t>
    </rPh>
    <phoneticPr fontId="7"/>
  </si>
  <si>
    <t>★従事人員申請書
★該当年度の財務諸表</t>
    <phoneticPr fontId="7"/>
  </si>
  <si>
    <t>★従事人員申請書
★補正基準実績報告書</t>
    <rPh sb="10" eb="12">
      <t>ホセイ</t>
    </rPh>
    <rPh sb="12" eb="14">
      <t>キジュン</t>
    </rPh>
    <rPh sb="14" eb="16">
      <t>ジッセキ</t>
    </rPh>
    <rPh sb="16" eb="19">
      <t>ホウコクショ</t>
    </rPh>
    <phoneticPr fontId="7"/>
  </si>
  <si>
    <t>■過去実績</t>
    <rPh sb="1" eb="5">
      <t>カコジッセキ</t>
    </rPh>
    <phoneticPr fontId="7"/>
  </si>
  <si>
    <t>★公演等の、</t>
    <rPh sb="1" eb="4">
      <t>コウエントウ</t>
    </rPh>
    <phoneticPr fontId="7"/>
  </si>
  <si>
    <t>★展覧会等の、</t>
    <rPh sb="1" eb="5">
      <t>テンランカイトウ</t>
    </rPh>
    <phoneticPr fontId="7"/>
  </si>
  <si>
    <t>★映画製作の、</t>
    <rPh sb="1" eb="5">
      <t>エイガセイサク</t>
    </rPh>
    <phoneticPr fontId="7"/>
  </si>
  <si>
    <t>★公演等と展覧会等の、</t>
    <rPh sb="1" eb="4">
      <t>コウエントウ</t>
    </rPh>
    <rPh sb="5" eb="9">
      <t>テンランカイトウ</t>
    </rPh>
    <phoneticPr fontId="7"/>
  </si>
  <si>
    <t>★公演等と映画製作の、</t>
    <rPh sb="1" eb="4">
      <t>コウエントウ</t>
    </rPh>
    <rPh sb="5" eb="9">
      <t>エイガセイサク</t>
    </rPh>
    <phoneticPr fontId="7"/>
  </si>
  <si>
    <t>★展覧会等と映画製作の、</t>
    <rPh sb="1" eb="4">
      <t>テンランカイ</t>
    </rPh>
    <rPh sb="4" eb="5">
      <t>トウ</t>
    </rPh>
    <rPh sb="6" eb="10">
      <t>エイガセイサク</t>
    </rPh>
    <phoneticPr fontId="7"/>
  </si>
  <si>
    <t>★公演等と展覧会等と映画製作の、</t>
    <rPh sb="1" eb="3">
      <t>コウエン</t>
    </rPh>
    <rPh sb="3" eb="4">
      <t>トウ</t>
    </rPh>
    <rPh sb="5" eb="9">
      <t>テンランカイトウ</t>
    </rPh>
    <rPh sb="10" eb="14">
      <t>エイガセイサク</t>
    </rPh>
    <phoneticPr fontId="7"/>
  </si>
  <si>
    <t>▼事務局集計用</t>
    <rPh sb="1" eb="6">
      <t>ジムキョクシュウケイ</t>
    </rPh>
    <rPh sb="6" eb="7">
      <t>ヨウ</t>
    </rPh>
    <phoneticPr fontId="7"/>
  </si>
  <si>
    <t>別枠対象の場合</t>
  </si>
  <si>
    <t>区分Ⅳに変更</t>
    <rPh sb="0" eb="2">
      <t>クブン</t>
    </rPh>
    <rPh sb="4" eb="6">
      <t>ヘンコウ</t>
    </rPh>
    <phoneticPr fontId="7"/>
  </si>
  <si>
    <t>区分Ⅲに変更</t>
    <rPh sb="0" eb="2">
      <t>クブン</t>
    </rPh>
    <rPh sb="4" eb="6">
      <t>ヘンコウ</t>
    </rPh>
    <phoneticPr fontId="7"/>
  </si>
  <si>
    <t>区分Ⅱに変更</t>
    <rPh sb="0" eb="2">
      <t>クブン</t>
    </rPh>
    <rPh sb="4" eb="6">
      <t>ヘンコウ</t>
    </rPh>
    <phoneticPr fontId="7"/>
  </si>
  <si>
    <t>区分Ⅰに変更</t>
    <rPh sb="0" eb="2">
      <t>クブン</t>
    </rPh>
    <rPh sb="4" eb="6">
      <t>ヘンコウ</t>
    </rPh>
    <phoneticPr fontId="7"/>
  </si>
  <si>
    <t>充実支援の補助対象見込み</t>
    <phoneticPr fontId="7"/>
  </si>
  <si>
    <t>上記と上限区分で金額が低いほう</t>
    <phoneticPr fontId="7"/>
  </si>
  <si>
    <t>最終結果</t>
    <rPh sb="0" eb="2">
      <t>サイシュウ</t>
    </rPh>
    <rPh sb="2" eb="4">
      <t>ケッカ</t>
    </rPh>
    <phoneticPr fontId="7"/>
  </si>
  <si>
    <t>別枠対象外の場合</t>
    <rPh sb="4" eb="5">
      <t>ガイ</t>
    </rPh>
    <phoneticPr fontId="7"/>
  </si>
  <si>
    <t>キャンセル別枠用経費集計（税抜）</t>
    <rPh sb="5" eb="7">
      <t>ベツワク</t>
    </rPh>
    <rPh sb="7" eb="8">
      <t>ヨウ</t>
    </rPh>
    <rPh sb="8" eb="10">
      <t>ケイヒ</t>
    </rPh>
    <rPh sb="10" eb="12">
      <t>シュウケイ</t>
    </rPh>
    <rPh sb="13" eb="15">
      <t>ゼイヌキ</t>
    </rPh>
    <phoneticPr fontId="7"/>
  </si>
  <si>
    <t>事務局精査欄Ver.1.1</t>
    <rPh sb="3" eb="5">
      <t>セイサ</t>
    </rPh>
    <rPh sb="5" eb="6">
      <t>ラン</t>
    </rPh>
    <phoneticPr fontId="22"/>
  </si>
  <si>
    <t>株式会社AFF</t>
    <rPh sb="0" eb="2">
      <t>カブシキ</t>
    </rPh>
    <rPh sb="2" eb="4">
      <t>カイシャ</t>
    </rPh>
    <phoneticPr fontId="2"/>
  </si>
  <si>
    <t xml:space="preserve">区分Ⅱ: ￥10,000,000			</t>
  </si>
  <si>
    <t>営利法人</t>
    <rPh sb="0" eb="4">
      <t>エイリホウジン</t>
    </rPh>
    <phoneticPr fontId="2"/>
  </si>
  <si>
    <t>定額補助対象者</t>
  </si>
  <si>
    <t>対象外</t>
    <rPh sb="0" eb="3">
      <t>タイショウガイ</t>
    </rPh>
    <phoneticPr fontId="2"/>
  </si>
  <si>
    <t>対象外</t>
  </si>
  <si>
    <t>A00000</t>
    <phoneticPr fontId="2"/>
  </si>
  <si>
    <t>↑AFFの実績IDを入力してください</t>
    <phoneticPr fontId="7"/>
  </si>
  <si>
    <t>【補助対象経費】充実支援事業およびキャンセル料支援事業の両方を入力してください。</t>
    <phoneticPr fontId="7"/>
  </si>
  <si>
    <t>取組①</t>
  </si>
  <si>
    <t>物件費(公演等)</t>
  </si>
  <si>
    <t>会場施設使用料</t>
    <rPh sb="6" eb="7">
      <t>リョウ</t>
    </rPh>
    <phoneticPr fontId="1"/>
  </si>
  <si>
    <t>○○ホール</t>
    <phoneticPr fontId="2"/>
  </si>
  <si>
    <t>付帯設備費含む</t>
    <rPh sb="0" eb="4">
      <t>フタイセツビ</t>
    </rPh>
    <rPh sb="4" eb="5">
      <t>ヒ</t>
    </rPh>
    <rPh sb="5" eb="6">
      <t>フク</t>
    </rPh>
    <phoneticPr fontId="2"/>
  </si>
  <si>
    <t/>
  </si>
  <si>
    <t>人件費(公演等)</t>
  </si>
  <si>
    <t>制作スタッフ費(詳細備考)</t>
  </si>
  <si>
    <t>山田　太郎</t>
    <rPh sb="0" eb="2">
      <t>ヤマダ</t>
    </rPh>
    <rPh sb="3" eb="5">
      <t>タロウ</t>
    </rPh>
    <phoneticPr fontId="2"/>
  </si>
  <si>
    <t>計3名分（制作助手含む）</t>
    <rPh sb="3" eb="4">
      <t>ブン</t>
    </rPh>
    <phoneticPr fontId="7"/>
  </si>
  <si>
    <t>音響スタッフ費</t>
  </si>
  <si>
    <t>(株)○○音響</t>
    <rPh sb="1" eb="2">
      <t>カブ</t>
    </rPh>
    <rPh sb="5" eb="7">
      <t>オンキョウ</t>
    </rPh>
    <phoneticPr fontId="2"/>
  </si>
  <si>
    <t>計5名分</t>
    <rPh sb="0" eb="1">
      <t>ケイ</t>
    </rPh>
    <rPh sb="2" eb="3">
      <t>メイ</t>
    </rPh>
    <rPh sb="3" eb="4">
      <t>ブン</t>
    </rPh>
    <phoneticPr fontId="2"/>
  </si>
  <si>
    <t>照明スタッフ費</t>
  </si>
  <si>
    <t>▲▲照明</t>
    <rPh sb="2" eb="4">
      <t>ショウメイ</t>
    </rPh>
    <phoneticPr fontId="2"/>
  </si>
  <si>
    <t>会場スタッフ費</t>
  </si>
  <si>
    <t>未定</t>
    <rPh sb="0" eb="2">
      <t>ミテイ</t>
    </rPh>
    <phoneticPr fontId="2"/>
  </si>
  <si>
    <t>会場案内　計14名分(チーフ２万円、スタッフ１万×13名)</t>
    <rPh sb="0" eb="4">
      <t>カイジョウアンナイ</t>
    </rPh>
    <rPh sb="5" eb="6">
      <t>ケイ</t>
    </rPh>
    <rPh sb="8" eb="9">
      <t>メイ</t>
    </rPh>
    <rPh sb="9" eb="10">
      <t>ブン</t>
    </rPh>
    <rPh sb="15" eb="16">
      <t>0000</t>
    </rPh>
    <rPh sb="16" eb="17">
      <t>エン</t>
    </rPh>
    <rPh sb="23" eb="24">
      <t>マン</t>
    </rPh>
    <rPh sb="27" eb="28">
      <t>メイ</t>
    </rPh>
    <phoneticPr fontId="2"/>
  </si>
  <si>
    <t>出演料</t>
  </si>
  <si>
    <t>■■事務所</t>
    <rPh sb="2" eb="5">
      <t>ジムショ</t>
    </rPh>
    <phoneticPr fontId="2"/>
  </si>
  <si>
    <t>計2名分（●●　●●と□□　□□）</t>
    <rPh sb="0" eb="1">
      <t>ケイ</t>
    </rPh>
    <rPh sb="2" eb="4">
      <t>メイブン</t>
    </rPh>
    <phoneticPr fontId="2"/>
  </si>
  <si>
    <t>山田　花子</t>
    <rPh sb="0" eb="2">
      <t>ヤマダ</t>
    </rPh>
    <rPh sb="3" eb="5">
      <t>ハナコ</t>
    </rPh>
    <phoneticPr fontId="2"/>
  </si>
  <si>
    <t>個人宛</t>
    <rPh sb="0" eb="3">
      <t>コジンアテ</t>
    </rPh>
    <phoneticPr fontId="2"/>
  </si>
  <si>
    <t>稽古場使用料</t>
    <rPh sb="5" eb="6">
      <t>リョウ</t>
    </rPh>
    <phoneticPr fontId="1"/>
  </si>
  <si>
    <t>○○スタジオ</t>
    <phoneticPr fontId="2"/>
  </si>
  <si>
    <t>合わせ稽古4日分</t>
    <rPh sb="0" eb="1">
      <t>ア</t>
    </rPh>
    <rPh sb="3" eb="5">
      <t>ケイコ</t>
    </rPh>
    <rPh sb="6" eb="7">
      <t>ニチ</t>
    </rPh>
    <rPh sb="7" eb="8">
      <t>ブン</t>
    </rPh>
    <phoneticPr fontId="2"/>
  </si>
  <si>
    <t>宿泊費(詳細備考)</t>
  </si>
  <si>
    <t>□□ホテル</t>
    <phoneticPr fontId="2"/>
  </si>
  <si>
    <t>出演者計3名分（前入りのため）</t>
    <rPh sb="0" eb="3">
      <t>シュツエンシャ</t>
    </rPh>
    <rPh sb="3" eb="4">
      <t>ケイ</t>
    </rPh>
    <rPh sb="5" eb="6">
      <t>メイ</t>
    </rPh>
    <rPh sb="6" eb="7">
      <t>ブン</t>
    </rPh>
    <rPh sb="8" eb="9">
      <t>マエ</t>
    </rPh>
    <rPh sb="9" eb="10">
      <t>イ</t>
    </rPh>
    <phoneticPr fontId="2"/>
  </si>
  <si>
    <t>交通費(詳細備考)</t>
  </si>
  <si>
    <t>JR</t>
    <phoneticPr fontId="2"/>
  </si>
  <si>
    <t>新幹線　大阪～東京往復　計3名分</t>
    <rPh sb="0" eb="3">
      <t>シンカンセン</t>
    </rPh>
    <rPh sb="4" eb="6">
      <t>オオサカ</t>
    </rPh>
    <rPh sb="7" eb="9">
      <t>トウキョウ</t>
    </rPh>
    <rPh sb="9" eb="11">
      <t>オウフク</t>
    </rPh>
    <rPh sb="12" eb="13">
      <t>ケイ</t>
    </rPh>
    <rPh sb="14" eb="16">
      <t>メイブン</t>
    </rPh>
    <phoneticPr fontId="2"/>
  </si>
  <si>
    <t>受付回り　１万円×10名分想定</t>
    <rPh sb="0" eb="2">
      <t>ウケツケ</t>
    </rPh>
    <rPh sb="2" eb="3">
      <t>マワ</t>
    </rPh>
    <rPh sb="6" eb="7">
      <t>マン</t>
    </rPh>
    <rPh sb="7" eb="8">
      <t>エン</t>
    </rPh>
    <rPh sb="11" eb="12">
      <t>メイ</t>
    </rPh>
    <rPh sb="12" eb="13">
      <t>ブン</t>
    </rPh>
    <rPh sb="13" eb="15">
      <t>ソウテイ</t>
    </rPh>
    <phoneticPr fontId="2"/>
  </si>
  <si>
    <t>演出料</t>
  </si>
  <si>
    <t>高橋　次郎</t>
    <rPh sb="0" eb="2">
      <t>タカハシ</t>
    </rPh>
    <rPh sb="3" eb="5">
      <t>ジロウ</t>
    </rPh>
    <phoneticPr fontId="2"/>
  </si>
  <si>
    <t>計2名分</t>
    <rPh sb="0" eb="1">
      <t>ケイ</t>
    </rPh>
    <rPh sb="2" eb="3">
      <t>メイ</t>
    </rPh>
    <rPh sb="3" eb="4">
      <t>ブン</t>
    </rPh>
    <phoneticPr fontId="2"/>
  </si>
  <si>
    <r>
      <t>制作スタッフ費</t>
    </r>
    <r>
      <rPr>
        <b/>
        <sz val="11"/>
        <rFont val="游ゴシック"/>
        <family val="3"/>
        <charset val="128"/>
        <scheme val="minor"/>
      </rPr>
      <t>(詳細備考)</t>
    </r>
    <rPh sb="6" eb="7">
      <t>ヒ</t>
    </rPh>
    <phoneticPr fontId="1"/>
  </si>
  <si>
    <t>佐藤　かおり</t>
    <rPh sb="0" eb="2">
      <t>サトウ</t>
    </rPh>
    <phoneticPr fontId="2"/>
  </si>
  <si>
    <t>振付料　（指導料含む）</t>
    <rPh sb="0" eb="2">
      <t>フリツケ</t>
    </rPh>
    <rPh sb="2" eb="3">
      <t>リョウ</t>
    </rPh>
    <rPh sb="7" eb="8">
      <t>リョウ</t>
    </rPh>
    <rPh sb="8" eb="9">
      <t>フク</t>
    </rPh>
    <phoneticPr fontId="2"/>
  </si>
  <si>
    <t>衣装レンタル費</t>
  </si>
  <si>
    <t>●●衣装</t>
    <rPh sb="2" eb="4">
      <t>イショウ</t>
    </rPh>
    <phoneticPr fontId="2"/>
  </si>
  <si>
    <t>衣装レンタル費含む</t>
    <rPh sb="0" eb="2">
      <t>イショウ</t>
    </rPh>
    <phoneticPr fontId="2"/>
  </si>
  <si>
    <t>権利関係費(詳細備考)</t>
    <rPh sb="2" eb="5">
      <t>カンケイヒ</t>
    </rPh>
    <phoneticPr fontId="1"/>
  </si>
  <si>
    <t>JASRAC</t>
  </si>
  <si>
    <t>公演での演奏曲用</t>
    <rPh sb="0" eb="2">
      <t>コウエン</t>
    </rPh>
    <rPh sb="4" eb="7">
      <t>エンソウキョク</t>
    </rPh>
    <rPh sb="7" eb="8">
      <t>ヨウ</t>
    </rPh>
    <phoneticPr fontId="2"/>
  </si>
  <si>
    <t>備品レンタル費(詳細備考)</t>
  </si>
  <si>
    <t>■■リース</t>
  </si>
  <si>
    <t>受付テーブル・椅子</t>
    <rPh sb="0" eb="2">
      <t>ウケツケ</t>
    </rPh>
    <rPh sb="7" eb="9">
      <t>イス</t>
    </rPh>
    <phoneticPr fontId="2"/>
  </si>
  <si>
    <t>消耗品費(詳細備考)</t>
  </si>
  <si>
    <t>百均等</t>
    <rPh sb="0" eb="2">
      <t>ヒャッキン</t>
    </rPh>
    <rPh sb="2" eb="3">
      <t>トウ</t>
    </rPh>
    <phoneticPr fontId="2"/>
  </si>
  <si>
    <t>ラミネートフィルム・受付回り備品</t>
    <rPh sb="10" eb="13">
      <t>ウケツケマワ</t>
    </rPh>
    <rPh sb="14" eb="16">
      <t>ビヒン</t>
    </rPh>
    <phoneticPr fontId="2"/>
  </si>
  <si>
    <t>感染予防対策費(詳細備考)</t>
  </si>
  <si>
    <t>ネット通販</t>
    <rPh sb="3" eb="5">
      <t>ツウハン</t>
    </rPh>
    <phoneticPr fontId="2"/>
  </si>
  <si>
    <t>手指消毒用アルコール3,000円×10個</t>
    <rPh sb="0" eb="2">
      <t>テユビ</t>
    </rPh>
    <rPh sb="2" eb="5">
      <t>ショウドクヨウ</t>
    </rPh>
    <rPh sb="15" eb="16">
      <t>エン</t>
    </rPh>
    <rPh sb="19" eb="20">
      <t>コ</t>
    </rPh>
    <phoneticPr fontId="2"/>
  </si>
  <si>
    <t>大道具費</t>
  </si>
  <si>
    <t>▲▲美術</t>
    <rPh sb="2" eb="4">
      <t>ビジュツ</t>
    </rPh>
    <phoneticPr fontId="2"/>
  </si>
  <si>
    <t>バイト3名含む</t>
    <rPh sb="4" eb="5">
      <t>メイ</t>
    </rPh>
    <rPh sb="5" eb="6">
      <t>フク</t>
    </rPh>
    <phoneticPr fontId="2"/>
  </si>
  <si>
    <t>ベルトパーテーション等</t>
    <rPh sb="10" eb="11">
      <t>トウ</t>
    </rPh>
    <phoneticPr fontId="2"/>
  </si>
  <si>
    <t>権利関係費(詳細備考)</t>
  </si>
  <si>
    <t>Jane Doe</t>
  </si>
  <si>
    <t>原作使用料（海外在住なので消費税率0％）</t>
    <rPh sb="0" eb="5">
      <t>ゲンサク</t>
    </rPh>
    <rPh sb="6" eb="8">
      <t>カイガイ</t>
    </rPh>
    <rPh sb="8" eb="10">
      <t>ザイジュウ</t>
    </rPh>
    <rPh sb="13" eb="16">
      <t>ショウヒ</t>
    </rPh>
    <rPh sb="16" eb="17">
      <t>リテゥ</t>
    </rPh>
    <phoneticPr fontId="2"/>
  </si>
  <si>
    <t>ヘアメイク（床山）費</t>
  </si>
  <si>
    <t>加藤　まさこ</t>
    <rPh sb="0" eb="2">
      <t>カトウ</t>
    </rPh>
    <phoneticPr fontId="2"/>
  </si>
  <si>
    <t>計3名分</t>
    <rPh sb="0" eb="1">
      <t>ケイ</t>
    </rPh>
    <rPh sb="2" eb="4">
      <t>メイブン</t>
    </rPh>
    <phoneticPr fontId="2"/>
  </si>
  <si>
    <t>チケット販売関係費(販売手数料)</t>
  </si>
  <si>
    <t>チケット●●等</t>
    <rPh sb="6" eb="7">
      <t>トウ</t>
    </rPh>
    <phoneticPr fontId="2"/>
  </si>
  <si>
    <t>5,000円×400席の5％</t>
    <rPh sb="4" eb="5">
      <t>セキ</t>
    </rPh>
    <rPh sb="10" eb="11">
      <t>エン</t>
    </rPh>
    <phoneticPr fontId="2"/>
  </si>
  <si>
    <t>取組②</t>
  </si>
  <si>
    <t>山田　太郎　他２名</t>
    <rPh sb="0" eb="2">
      <t>ヤマダ</t>
    </rPh>
    <rPh sb="3" eb="5">
      <t>タロウ</t>
    </rPh>
    <rPh sb="6" eb="7">
      <t>ホカ</t>
    </rPh>
    <rPh sb="8" eb="9">
      <t>メイ</t>
    </rPh>
    <phoneticPr fontId="2"/>
  </si>
  <si>
    <t>企画・制作費　計3名分（制作助手2名分含む）</t>
    <rPh sb="7" eb="8">
      <t>ケイ</t>
    </rPh>
    <rPh sb="9" eb="11">
      <t>メイブン</t>
    </rPh>
    <phoneticPr fontId="7"/>
  </si>
  <si>
    <t>計6名分</t>
    <rPh sb="0" eb="1">
      <t>ケイ</t>
    </rPh>
    <rPh sb="2" eb="3">
      <t>メイ</t>
    </rPh>
    <rPh sb="3" eb="4">
      <t>ブン</t>
    </rPh>
    <phoneticPr fontId="2"/>
  </si>
  <si>
    <t>会場案内　計22名分(チーフ２万円×2名、スタッフ1万円×20名)</t>
    <rPh sb="0" eb="4">
      <t>カイジョウアンナイ</t>
    </rPh>
    <rPh sb="5" eb="6">
      <t>ケイ</t>
    </rPh>
    <rPh sb="8" eb="10">
      <t>メイブン</t>
    </rPh>
    <rPh sb="15" eb="16">
      <t>0000</t>
    </rPh>
    <rPh sb="16" eb="17">
      <t>エン</t>
    </rPh>
    <rPh sb="19" eb="20">
      <t>メイ</t>
    </rPh>
    <rPh sb="26" eb="27">
      <t>マン</t>
    </rPh>
    <rPh sb="27" eb="28">
      <t>エn</t>
    </rPh>
    <rPh sb="31" eb="32">
      <t>メイ</t>
    </rPh>
    <phoneticPr fontId="2"/>
  </si>
  <si>
    <t>演奏料</t>
  </si>
  <si>
    <t>■■楽団</t>
    <rPh sb="2" eb="4">
      <t>ガクダn</t>
    </rPh>
    <phoneticPr fontId="2"/>
  </si>
  <si>
    <t>計30名分</t>
    <rPh sb="0" eb="1">
      <t>ケイ</t>
    </rPh>
    <rPh sb="3" eb="5">
      <t>メイブン</t>
    </rPh>
    <phoneticPr fontId="2"/>
  </si>
  <si>
    <t>渡辺　健太</t>
    <rPh sb="0" eb="2">
      <t>ワタナベ</t>
    </rPh>
    <rPh sb="3" eb="5">
      <t xml:space="preserve">ケンタト </t>
    </rPh>
    <phoneticPr fontId="2"/>
  </si>
  <si>
    <t>○○スタジオ</t>
  </si>
  <si>
    <t>サロン□□</t>
  </si>
  <si>
    <t>計4名分</t>
    <rPh sb="0" eb="1">
      <t>ケイ</t>
    </rPh>
    <rPh sb="3" eb="4">
      <t>ブン</t>
    </rPh>
    <phoneticPr fontId="7"/>
  </si>
  <si>
    <t>コンビニ等</t>
    <rPh sb="4" eb="5">
      <t>トウ</t>
    </rPh>
    <phoneticPr fontId="2"/>
  </si>
  <si>
    <t>受付回り備品等</t>
    <rPh sb="0" eb="3">
      <t>ウケツケマワ</t>
    </rPh>
    <rPh sb="4" eb="6">
      <t>ビヒン</t>
    </rPh>
    <rPh sb="6" eb="7">
      <t>トウ</t>
    </rPh>
    <phoneticPr fontId="2"/>
  </si>
  <si>
    <t>7,000円×800席の5％</t>
    <rPh sb="4" eb="5">
      <t>セキ</t>
    </rPh>
    <rPh sb="10" eb="11">
      <t>エン</t>
    </rPh>
    <phoneticPr fontId="2"/>
  </si>
  <si>
    <t>○○ホール</t>
  </si>
  <si>
    <t>キャンセル料50％</t>
    <rPh sb="5" eb="6">
      <t>リョウ</t>
    </rPh>
    <phoneticPr fontId="2"/>
  </si>
  <si>
    <t>固定費</t>
  </si>
  <si>
    <t>固定費計算シート参照</t>
    <rPh sb="1" eb="3">
      <t>コウエn</t>
    </rPh>
    <phoneticPr fontId="2"/>
  </si>
  <si>
    <t>【補助対象外経費】充実支援事業およびキャンセル費支援事業の両方を入力してください。</t>
    <rPh sb="1" eb="3">
      <t>ホジョ</t>
    </rPh>
    <rPh sb="3" eb="5">
      <t>タイショウ</t>
    </rPh>
    <rPh sb="5" eb="6">
      <t>ガイ</t>
    </rPh>
    <rPh sb="6" eb="8">
      <t>ケイヒ</t>
    </rPh>
    <rPh sb="9" eb="11">
      <t>ジュウジツ</t>
    </rPh>
    <rPh sb="11" eb="13">
      <t>シエン</t>
    </rPh>
    <rPh sb="13" eb="15">
      <t>ジギョウ</t>
    </rPh>
    <rPh sb="24" eb="26">
      <t>シエン</t>
    </rPh>
    <rPh sb="26" eb="28">
      <t>ジギョウ</t>
    </rPh>
    <rPh sb="29" eb="31">
      <t>リョウホウ</t>
    </rPh>
    <phoneticPr fontId="7"/>
  </si>
  <si>
    <t>ケータリング関係費</t>
    <rPh sb="6" eb="9">
      <t>カンケイヒ</t>
    </rPh>
    <phoneticPr fontId="2"/>
  </si>
  <si>
    <t>○○サービス</t>
    <phoneticPr fontId="2"/>
  </si>
  <si>
    <t>物販用パンフレット製作費</t>
    <rPh sb="0" eb="2">
      <t>ブッパン</t>
    </rPh>
    <rPh sb="2" eb="3">
      <t>ヨウ</t>
    </rPh>
    <rPh sb="9" eb="12">
      <t>セイサクヒ</t>
    </rPh>
    <phoneticPr fontId="2"/>
  </si>
  <si>
    <t>□□製作会社</t>
    <rPh sb="2" eb="4">
      <t>セイサク</t>
    </rPh>
    <rPh sb="4" eb="6">
      <t>カイシャ</t>
    </rPh>
    <phoneticPr fontId="2"/>
  </si>
  <si>
    <t>グッズ製作費</t>
    <rPh sb="3" eb="6">
      <t>セイサクヒ</t>
    </rPh>
    <phoneticPr fontId="2"/>
  </si>
  <si>
    <t>物販スタッフ</t>
    <rPh sb="0" eb="2">
      <t>ブッパン</t>
    </rPh>
    <phoneticPr fontId="2"/>
  </si>
  <si>
    <t>会場施設利用費</t>
    <rPh sb="0" eb="2">
      <t>カイジョウ</t>
    </rPh>
    <rPh sb="2" eb="4">
      <t>シセツ</t>
    </rPh>
    <phoneticPr fontId="2"/>
  </si>
  <si>
    <t>◇◇ホール</t>
    <phoneticPr fontId="2"/>
  </si>
  <si>
    <t>◇市○○助成金対象経費</t>
    <rPh sb="0" eb="11">
      <t>フタイセツビヒフク</t>
    </rPh>
    <phoneticPr fontId="2"/>
  </si>
  <si>
    <t>事務スタッフ費</t>
    <rPh sb="0" eb="2">
      <t>ジム</t>
    </rPh>
    <rPh sb="6" eb="7">
      <t>ヒ</t>
    </rPh>
    <phoneticPr fontId="2"/>
  </si>
  <si>
    <t>株式会社AFF</t>
    <phoneticPr fontId="2"/>
  </si>
  <si>
    <t>弊社事務社員給費　3名分</t>
    <rPh sb="0" eb="2">
      <t>ヘイシャ</t>
    </rPh>
    <rPh sb="2" eb="6">
      <t>ジムシャイン</t>
    </rPh>
    <rPh sb="10" eb="11">
      <t>メイ</t>
    </rPh>
    <rPh sb="11" eb="12">
      <t>ブン</t>
    </rPh>
    <phoneticPr fontId="2"/>
  </si>
  <si>
    <t>切手代</t>
    <rPh sb="0" eb="3">
      <t>キッテダイ</t>
    </rPh>
    <phoneticPr fontId="2"/>
  </si>
  <si>
    <t>日本郵便</t>
    <rPh sb="0" eb="4">
      <t>ニホンユウビン</t>
    </rPh>
    <phoneticPr fontId="2"/>
  </si>
  <si>
    <t>キャンセル案内郵送のため</t>
    <rPh sb="5" eb="7">
      <t>アンナイ</t>
    </rPh>
    <rPh sb="7" eb="9">
      <t>ユウソウ</t>
    </rPh>
    <phoneticPr fontId="2"/>
  </si>
  <si>
    <t>【収入（見込）】充実支援事業のみ入力してください。キャンセル費支援事業については入力は不要です。</t>
    <rPh sb="1" eb="3">
      <t>シュウニュウ</t>
    </rPh>
    <rPh sb="4" eb="6">
      <t>ミコ</t>
    </rPh>
    <rPh sb="8" eb="10">
      <t>ジュウジツ</t>
    </rPh>
    <rPh sb="10" eb="12">
      <t>シエン</t>
    </rPh>
    <rPh sb="12" eb="14">
      <t>ジギョウ</t>
    </rPh>
    <rPh sb="31" eb="33">
      <t>シエン</t>
    </rPh>
    <rPh sb="33" eb="35">
      <t>ジギョウ</t>
    </rPh>
    <rPh sb="43" eb="45">
      <t>フヨウ</t>
    </rPh>
    <phoneticPr fontId="7"/>
  </si>
  <si>
    <t>チケット売上</t>
    <rPh sb="4" eb="6">
      <t>ウリアゲ</t>
    </rPh>
    <phoneticPr fontId="2"/>
  </si>
  <si>
    <t>5,000円×400席</t>
    <rPh sb="4" eb="5">
      <t>セキ</t>
    </rPh>
    <rPh sb="10" eb="11">
      <t>エン</t>
    </rPh>
    <phoneticPr fontId="2"/>
  </si>
  <si>
    <t>グッズ売上</t>
    <rPh sb="3" eb="5">
      <t>ウリアゲ</t>
    </rPh>
    <phoneticPr fontId="2"/>
  </si>
  <si>
    <t>予定段階なので概算</t>
    <rPh sb="0" eb="2">
      <t>ヨテイ</t>
    </rPh>
    <rPh sb="2" eb="4">
      <t>ダンカイ</t>
    </rPh>
    <rPh sb="7" eb="9">
      <t>ガイサン</t>
    </rPh>
    <phoneticPr fontId="2"/>
  </si>
  <si>
    <t>クラウドファンディング</t>
    <phoneticPr fontId="2"/>
  </si>
  <si>
    <t>目標額</t>
    <rPh sb="0" eb="3">
      <t>モクヒョウ</t>
    </rPh>
    <phoneticPr fontId="2"/>
  </si>
  <si>
    <t>7,000円×800席</t>
    <rPh sb="4" eb="5">
      <t>セキ</t>
    </rPh>
    <rPh sb="10" eb="11">
      <t>エン</t>
    </rPh>
    <phoneticPr fontId="2"/>
  </si>
  <si>
    <t>◇市○○助成金</t>
    <phoneticPr fontId="2"/>
  </si>
  <si>
    <t>会場施設利用費（◇◇ホール）が助成対象</t>
    <rPh sb="15" eb="17">
      <t>ジョセイ</t>
    </rPh>
    <phoneticPr fontId="2"/>
  </si>
  <si>
    <t>AFF実行委員会</t>
    <rPh sb="3" eb="5">
      <t>ジッコウ</t>
    </rPh>
    <rPh sb="5" eb="8">
      <t>イインカイ</t>
    </rPh>
    <phoneticPr fontId="7"/>
  </si>
  <si>
    <t>区分Ⅲ: ￥15,000,000</t>
    <phoneticPr fontId="7"/>
  </si>
  <si>
    <t>定額補助対象者</t>
    <rPh sb="0" eb="2">
      <t>テイガク</t>
    </rPh>
    <phoneticPr fontId="7"/>
  </si>
  <si>
    <t>キャンセル支援未申請</t>
  </si>
  <si>
    <t>人件費(展覧会等)</t>
  </si>
  <si>
    <r>
      <t>制作スタッフ費</t>
    </r>
    <r>
      <rPr>
        <sz val="11"/>
        <rFont val="游ゴシック"/>
        <family val="3"/>
        <charset val="128"/>
        <scheme val="minor"/>
      </rPr>
      <t>(詳細備考)</t>
    </r>
    <rPh sb="6" eb="7">
      <t>ヒ</t>
    </rPh>
    <phoneticPr fontId="2"/>
  </si>
  <si>
    <t>デザイナー　山田太郎</t>
    <rPh sb="6" eb="8">
      <t>ヤマダ</t>
    </rPh>
    <rPh sb="8" eb="10">
      <t>タロウ</t>
    </rPh>
    <phoneticPr fontId="8"/>
  </si>
  <si>
    <t>個人宛</t>
    <rPh sb="0" eb="3">
      <t>コジンアテ</t>
    </rPh>
    <phoneticPr fontId="7"/>
  </si>
  <si>
    <t>物件費(展覧会等)</t>
  </si>
  <si>
    <t>広告宣伝費</t>
  </si>
  <si>
    <t>●●撮影社</t>
    <rPh sb="2" eb="4">
      <t>サツエイ</t>
    </rPh>
    <rPh sb="4" eb="5">
      <t>シャ</t>
    </rPh>
    <phoneticPr fontId="8"/>
  </si>
  <si>
    <t>カメラマン　田中花子</t>
    <rPh sb="6" eb="8">
      <t>タナカ</t>
    </rPh>
    <rPh sb="8" eb="10">
      <t>ハナコ</t>
    </rPh>
    <phoneticPr fontId="8"/>
  </si>
  <si>
    <t>映像撮影者　鈴木一郎</t>
    <rPh sb="0" eb="2">
      <t>エイゾウ</t>
    </rPh>
    <rPh sb="2" eb="5">
      <t>サツエイシャ</t>
    </rPh>
    <rPh sb="6" eb="8">
      <t>スズキ</t>
    </rPh>
    <rPh sb="8" eb="10">
      <t>イチロウ</t>
    </rPh>
    <phoneticPr fontId="2"/>
  </si>
  <si>
    <t>□□ホテル</t>
  </si>
  <si>
    <t>計8名分(1万円×3泊×8名)</t>
    <rPh sb="0" eb="1">
      <t>ケイ</t>
    </rPh>
    <rPh sb="2" eb="3">
      <t>メイ</t>
    </rPh>
    <rPh sb="3" eb="4">
      <t>ブン</t>
    </rPh>
    <phoneticPr fontId="7"/>
  </si>
  <si>
    <t>会場施工費</t>
  </si>
  <si>
    <t>ホームセンター●●</t>
  </si>
  <si>
    <t>木材・鋼材等</t>
    <rPh sb="0" eb="2">
      <t>モクザイ</t>
    </rPh>
    <rPh sb="3" eb="5">
      <t>コウザイ</t>
    </rPh>
    <rPh sb="5" eb="6">
      <t>トウ</t>
    </rPh>
    <phoneticPr fontId="7"/>
  </si>
  <si>
    <t>●●ディスプレイ</t>
  </si>
  <si>
    <t>映像機器等</t>
    <rPh sb="0" eb="2">
      <t>エイゾウ</t>
    </rPh>
    <rPh sb="2" eb="4">
      <t>キキ</t>
    </rPh>
    <rPh sb="4" eb="5">
      <t>トウ</t>
    </rPh>
    <phoneticPr fontId="2"/>
  </si>
  <si>
    <t>〇〇薬局</t>
    <rPh sb="2" eb="4">
      <t>ヤッキョク</t>
    </rPh>
    <phoneticPr fontId="8"/>
  </si>
  <si>
    <t>手指消毒用アルコール3,000円×50個</t>
  </si>
  <si>
    <t>印刷製本費</t>
  </si>
  <si>
    <t>××印刷</t>
    <rPh sb="2" eb="4">
      <t>インサツ</t>
    </rPh>
    <phoneticPr fontId="2"/>
  </si>
  <si>
    <t>チラシ5万部（ポスティング費用含む）</t>
    <rPh sb="4" eb="5">
      <t>マン</t>
    </rPh>
    <rPh sb="5" eb="6">
      <t>ブ</t>
    </rPh>
    <rPh sb="13" eb="15">
      <t>ヒヨウ</t>
    </rPh>
    <rPh sb="15" eb="16">
      <t>フク</t>
    </rPh>
    <phoneticPr fontId="7"/>
  </si>
  <si>
    <t>ファシリテーター費</t>
  </si>
  <si>
    <t>ファシリテーター田中太郎（企画）</t>
    <rPh sb="8" eb="10">
      <t>タナカ</t>
    </rPh>
    <rPh sb="10" eb="12">
      <t>タロウ</t>
    </rPh>
    <rPh sb="13" eb="15">
      <t>キカク</t>
    </rPh>
    <phoneticPr fontId="2"/>
  </si>
  <si>
    <t>30万円×1名</t>
    <rPh sb="2" eb="3">
      <t>マン</t>
    </rPh>
    <rPh sb="3" eb="4">
      <t>エn</t>
    </rPh>
    <phoneticPr fontId="2"/>
  </si>
  <si>
    <t>作家謝金</t>
  </si>
  <si>
    <t>作家　鈴木一郎</t>
    <rPh sb="0" eb="2">
      <t>サッカ</t>
    </rPh>
    <rPh sb="3" eb="5">
      <t>スズキ</t>
    </rPh>
    <rPh sb="5" eb="7">
      <t>イチロウ</t>
    </rPh>
    <phoneticPr fontId="2"/>
  </si>
  <si>
    <t>50万円×1名</t>
    <rPh sb="2" eb="3">
      <t>マン</t>
    </rPh>
    <rPh sb="3" eb="4">
      <t>エn</t>
    </rPh>
    <phoneticPr fontId="2"/>
  </si>
  <si>
    <t>山田花子、佐藤花子</t>
    <rPh sb="0" eb="2">
      <t>ヤマダ</t>
    </rPh>
    <rPh sb="2" eb="4">
      <t>ハナコ</t>
    </rPh>
    <rPh sb="5" eb="7">
      <t>サトウ</t>
    </rPh>
    <rPh sb="7" eb="9">
      <t>ハナコ</t>
    </rPh>
    <phoneticPr fontId="8"/>
  </si>
  <si>
    <t>アシスタント計2名分(5万円×2名)</t>
    <rPh sb="6" eb="7">
      <t>ケイ</t>
    </rPh>
    <rPh sb="8" eb="10">
      <t>メイブン</t>
    </rPh>
    <rPh sb="12" eb="13">
      <t>マン</t>
    </rPh>
    <rPh sb="13" eb="14">
      <t>エn</t>
    </rPh>
    <phoneticPr fontId="2"/>
  </si>
  <si>
    <t>△△美術</t>
  </si>
  <si>
    <t>計5枚</t>
    <rPh sb="0" eb="1">
      <t>ケイ</t>
    </rPh>
    <rPh sb="2" eb="3">
      <t>マイ</t>
    </rPh>
    <phoneticPr fontId="7"/>
  </si>
  <si>
    <t>会場スタッフ費</t>
    <rPh sb="0" eb="2">
      <t>カイジョウ</t>
    </rPh>
    <rPh sb="6" eb="7">
      <t>ヒ</t>
    </rPh>
    <phoneticPr fontId="2"/>
  </si>
  <si>
    <t>✕〇スタッフ</t>
  </si>
  <si>
    <t>計５名分(1日1万円×6日間×5名)</t>
    <rPh sb="0" eb="1">
      <t>ケイ</t>
    </rPh>
    <rPh sb="2" eb="3">
      <t>メイ</t>
    </rPh>
    <rPh sb="3" eb="4">
      <t>ブン</t>
    </rPh>
    <rPh sb="9" eb="10">
      <t>エn</t>
    </rPh>
    <phoneticPr fontId="2"/>
  </si>
  <si>
    <t>●●広告社</t>
  </si>
  <si>
    <t>web広告</t>
  </si>
  <si>
    <t>作品拝借料</t>
    <rPh sb="2" eb="4">
      <t>ハイシャク</t>
    </rPh>
    <rPh sb="4" eb="5">
      <t>リョウ</t>
    </rPh>
    <phoneticPr fontId="1"/>
  </si>
  <si>
    <t>○○ギャラリー</t>
  </si>
  <si>
    <t>展示品30点</t>
  </si>
  <si>
    <t>運搬費</t>
  </si>
  <si>
    <t>△△△運送</t>
  </si>
  <si>
    <t>2022/10/9搬入、10/19搬出</t>
  </si>
  <si>
    <t>保険料</t>
  </si>
  <si>
    <t>△△保険</t>
  </si>
  <si>
    <t>会期中展示品破損盗難対象、搬出入作業時含む</t>
  </si>
  <si>
    <t>キュレーター費</t>
  </si>
  <si>
    <t>高橋次郎　他2名</t>
    <rPh sb="0" eb="2">
      <t>タカハシ</t>
    </rPh>
    <rPh sb="2" eb="4">
      <t>ジロウ</t>
    </rPh>
    <rPh sb="5" eb="6">
      <t>ホカ</t>
    </rPh>
    <rPh sb="7" eb="8">
      <t>メイ</t>
    </rPh>
    <phoneticPr fontId="7"/>
  </si>
  <si>
    <t>計3名分（高橋三郎・高橋四郎）</t>
    <rPh sb="0" eb="1">
      <t>ケイ</t>
    </rPh>
    <rPh sb="2" eb="3">
      <t>メイ</t>
    </rPh>
    <rPh sb="3" eb="4">
      <t>ブン</t>
    </rPh>
    <rPh sb="5" eb="7">
      <t>タカハシ</t>
    </rPh>
    <rPh sb="7" eb="9">
      <t>サブロウ</t>
    </rPh>
    <rPh sb="10" eb="12">
      <t>タカハシ</t>
    </rPh>
    <rPh sb="12" eb="14">
      <t>シロウ</t>
    </rPh>
    <phoneticPr fontId="7"/>
  </si>
  <si>
    <t>未定</t>
    <rPh sb="0" eb="2">
      <t>ミテイ</t>
    </rPh>
    <phoneticPr fontId="7"/>
  </si>
  <si>
    <t>運営アルバイト　1日1万円×15日間×5名想定</t>
    <rPh sb="0" eb="2">
      <t>ウンエイ</t>
    </rPh>
    <rPh sb="9" eb="10">
      <t>ニチ</t>
    </rPh>
    <rPh sb="11" eb="12">
      <t>マン</t>
    </rPh>
    <rPh sb="12" eb="13">
      <t>エン</t>
    </rPh>
    <rPh sb="15" eb="16">
      <t xml:space="preserve">カン </t>
    </rPh>
    <rPh sb="21" eb="23">
      <t>ソウテイ</t>
    </rPh>
    <phoneticPr fontId="7"/>
  </si>
  <si>
    <t>2022/10/3搬入、10/19搬出</t>
  </si>
  <si>
    <t>塗費、テープ等</t>
  </si>
  <si>
    <t>設営費</t>
  </si>
  <si>
    <t>搬出アルバイト　1日2万円×10名分想定</t>
    <rPh sb="0" eb="2">
      <t>ハンシュツ</t>
    </rPh>
    <rPh sb="9" eb="10">
      <t>ニチ</t>
    </rPh>
    <rPh sb="11" eb="12">
      <t>マン</t>
    </rPh>
    <rPh sb="12" eb="13">
      <t>エン</t>
    </rPh>
    <rPh sb="17" eb="18">
      <t>ブン</t>
    </rPh>
    <rPh sb="18" eb="20">
      <t>ソウテイ</t>
    </rPh>
    <phoneticPr fontId="7"/>
  </si>
  <si>
    <t>日本郵便</t>
    <rPh sb="0" eb="4">
      <t>ニホンユウビン</t>
    </rPh>
    <phoneticPr fontId="7"/>
  </si>
  <si>
    <t>DM5,000通</t>
    <rPh sb="7" eb="8">
      <t>ツウ</t>
    </rPh>
    <phoneticPr fontId="7"/>
  </si>
  <si>
    <t>飲食費（打ち上げ代）</t>
    <rPh sb="2" eb="3">
      <t>ヒ</t>
    </rPh>
    <rPh sb="4" eb="5">
      <t>ウ</t>
    </rPh>
    <rPh sb="6" eb="7">
      <t>ア</t>
    </rPh>
    <rPh sb="8" eb="9">
      <t>ダイ</t>
    </rPh>
    <phoneticPr fontId="2"/>
  </si>
  <si>
    <t>飲食店（未定）</t>
  </si>
  <si>
    <t>8名予定</t>
  </si>
  <si>
    <t>書類作成事務代行費</t>
    <rPh sb="0" eb="2">
      <t>ショルイ</t>
    </rPh>
    <rPh sb="2" eb="4">
      <t>サクセイ</t>
    </rPh>
    <rPh sb="4" eb="6">
      <t>ジム</t>
    </rPh>
    <rPh sb="6" eb="8">
      <t>ダイコウ</t>
    </rPh>
    <rPh sb="8" eb="9">
      <t>ヒ</t>
    </rPh>
    <phoneticPr fontId="2"/>
  </si>
  <si>
    <t>〇〇行政書士事務所</t>
    <rPh sb="2" eb="4">
      <t>ギョウセイ</t>
    </rPh>
    <rPh sb="4" eb="6">
      <t>ショシ</t>
    </rPh>
    <rPh sb="6" eb="8">
      <t>ジム</t>
    </rPh>
    <rPh sb="8" eb="9">
      <t>ショ</t>
    </rPh>
    <phoneticPr fontId="2"/>
  </si>
  <si>
    <t>申請書書類の作成のため</t>
    <rPh sb="0" eb="2">
      <t>シンセイ</t>
    </rPh>
    <rPh sb="2" eb="3">
      <t>ショ</t>
    </rPh>
    <rPh sb="3" eb="5">
      <t>ショルイ</t>
    </rPh>
    <rPh sb="6" eb="8">
      <t>サクセイ</t>
    </rPh>
    <phoneticPr fontId="2"/>
  </si>
  <si>
    <t>取組①</t>
    <rPh sb="0" eb="2">
      <t>トリクミ</t>
    </rPh>
    <phoneticPr fontId="6"/>
  </si>
  <si>
    <t>切手代</t>
    <rPh sb="0" eb="2">
      <t>キッテ</t>
    </rPh>
    <rPh sb="2" eb="3">
      <t>ダイ</t>
    </rPh>
    <phoneticPr fontId="6"/>
  </si>
  <si>
    <t>日本郵便</t>
    <rPh sb="0" eb="4">
      <t>ニホンユウビン</t>
    </rPh>
    <phoneticPr fontId="6"/>
  </si>
  <si>
    <t>展覧会案内郵送のため</t>
    <rPh sb="0" eb="3">
      <t>テンラn</t>
    </rPh>
    <rPh sb="3" eb="5">
      <t>アンナイ</t>
    </rPh>
    <rPh sb="5" eb="7">
      <t>ユウソウ</t>
    </rPh>
    <phoneticPr fontId="6"/>
  </si>
  <si>
    <t>オリジナルグッズ制作費</t>
    <rPh sb="8" eb="11">
      <t>セイサク</t>
    </rPh>
    <phoneticPr fontId="7"/>
  </si>
  <si>
    <t>□□製作会社</t>
    <rPh sb="2" eb="4">
      <t>セイサク</t>
    </rPh>
    <rPh sb="4" eb="6">
      <t>カイシャ</t>
    </rPh>
    <phoneticPr fontId="7"/>
  </si>
  <si>
    <t>10種程度</t>
  </si>
  <si>
    <t>図録制作費</t>
    <rPh sb="0" eb="5">
      <t>ズロク</t>
    </rPh>
    <phoneticPr fontId="7"/>
  </si>
  <si>
    <t>800円×500部</t>
  </si>
  <si>
    <t>展覧会入場料</t>
    <rPh sb="0" eb="3">
      <t>テンランカイ</t>
    </rPh>
    <rPh sb="5" eb="6">
      <t>リョウ</t>
    </rPh>
    <phoneticPr fontId="2"/>
  </si>
  <si>
    <t>当日券1,500円×4,000人、前売券1,200円×1,000人</t>
    <rPh sb="0" eb="3">
      <t>トウジ</t>
    </rPh>
    <rPh sb="17" eb="19">
      <t>マエ</t>
    </rPh>
    <rPh sb="25" eb="26">
      <t>エn</t>
    </rPh>
    <phoneticPr fontId="7"/>
  </si>
  <si>
    <t>物販収入</t>
  </si>
  <si>
    <t>図録、オリジナルグッズ等</t>
    <rPh sb="0" eb="2">
      <t>ズロク</t>
    </rPh>
    <phoneticPr fontId="7"/>
  </si>
  <si>
    <t>協賛金収入</t>
    <rPh sb="0" eb="5">
      <t>キョウサンキn</t>
    </rPh>
    <phoneticPr fontId="7"/>
  </si>
  <si>
    <t>100万円×1社、50万円×4社</t>
  </si>
  <si>
    <t>助成金収入</t>
    <rPh sb="0" eb="3">
      <t>ジョセイキn</t>
    </rPh>
    <phoneticPr fontId="7"/>
  </si>
  <si>
    <t>○○財団(民間)の◇◇活動助成</t>
    <rPh sb="2" eb="4">
      <t>ザイダn</t>
    </rPh>
    <rPh sb="5" eb="7">
      <t>ミンカ</t>
    </rPh>
    <rPh sb="9" eb="11">
      <t>カツドウ</t>
    </rPh>
    <rPh sb="11" eb="13">
      <t>ジョセイ</t>
    </rPh>
    <phoneticPr fontId="7"/>
  </si>
  <si>
    <t>AFF製作会社</t>
    <rPh sb="3" eb="5">
      <t>セイサク</t>
    </rPh>
    <rPh sb="5" eb="7">
      <t>ガイシャ</t>
    </rPh>
    <phoneticPr fontId="7"/>
  </si>
  <si>
    <t>区分Ⅰ: ￥6,000,000</t>
    <phoneticPr fontId="7"/>
  </si>
  <si>
    <t>営利法人</t>
    <rPh sb="0" eb="2">
      <t>エイリ</t>
    </rPh>
    <rPh sb="2" eb="4">
      <t>ホウジン</t>
    </rPh>
    <phoneticPr fontId="7"/>
  </si>
  <si>
    <t>対象外</t>
    <rPh sb="0" eb="3">
      <t>タイショウガイ</t>
    </rPh>
    <phoneticPr fontId="7"/>
  </si>
  <si>
    <t>取組①</t>
    <rPh sb="0" eb="2">
      <t>トリクミ</t>
    </rPh>
    <phoneticPr fontId="8"/>
  </si>
  <si>
    <t>物件費(映画製作)</t>
  </si>
  <si>
    <t>監督料</t>
  </si>
  <si>
    <t>オフィス●〇</t>
  </si>
  <si>
    <t>（名前）企画打合せ～撮影：4ヶ月</t>
    <rPh sb="1" eb="3">
      <t>ナマエ</t>
    </rPh>
    <rPh sb="4" eb="6">
      <t>キカク</t>
    </rPh>
    <rPh sb="6" eb="8">
      <t>ウチアワ</t>
    </rPh>
    <rPh sb="10" eb="12">
      <t>サツエイ</t>
    </rPh>
    <rPh sb="15" eb="16">
      <t>ゲツ</t>
    </rPh>
    <phoneticPr fontId="8"/>
  </si>
  <si>
    <t>取組①</t>
    <rPh sb="0" eb="3">
      <t>トリクミ1</t>
    </rPh>
    <phoneticPr fontId="8"/>
  </si>
  <si>
    <t>助監督料</t>
  </si>
  <si>
    <t>計2名分　打合せ～撮影：3ヶ月</t>
    <rPh sb="0" eb="1">
      <t>ケイ</t>
    </rPh>
    <rPh sb="2" eb="3">
      <t>メイ</t>
    </rPh>
    <rPh sb="3" eb="4">
      <t>ブン</t>
    </rPh>
    <rPh sb="5" eb="7">
      <t>ウチアワ</t>
    </rPh>
    <rPh sb="9" eb="11">
      <t>サツエイ</t>
    </rPh>
    <rPh sb="14" eb="15">
      <t>ゲツ</t>
    </rPh>
    <phoneticPr fontId="8"/>
  </si>
  <si>
    <t>人件費(映画製作)</t>
  </si>
  <si>
    <t>山田太郎</t>
    <rPh sb="0" eb="2">
      <t>ヤマダ</t>
    </rPh>
    <rPh sb="2" eb="4">
      <t>タロウ</t>
    </rPh>
    <phoneticPr fontId="8"/>
  </si>
  <si>
    <t>（名前）監督助手</t>
    <rPh sb="4" eb="6">
      <t>カントク</t>
    </rPh>
    <rPh sb="6" eb="8">
      <t>ジョシュ</t>
    </rPh>
    <phoneticPr fontId="8"/>
  </si>
  <si>
    <t>田中次郎</t>
    <rPh sb="0" eb="2">
      <t>タナカ</t>
    </rPh>
    <rPh sb="2" eb="4">
      <t>ジロウ</t>
    </rPh>
    <phoneticPr fontId="8"/>
  </si>
  <si>
    <t>企画制作スタッフ</t>
    <rPh sb="2" eb="4">
      <t>セイサク</t>
    </rPh>
    <phoneticPr fontId="7"/>
  </si>
  <si>
    <t>権利関係費(詳細備考)</t>
    <rPh sb="2" eb="5">
      <t>カンケイヒ</t>
    </rPh>
    <phoneticPr fontId="2"/>
  </si>
  <si>
    <t>●■出版社</t>
    <rPh sb="2" eb="4">
      <t>シュッパン</t>
    </rPh>
    <rPh sb="4" eb="5">
      <t>シャ</t>
    </rPh>
    <phoneticPr fontId="8"/>
  </si>
  <si>
    <t>原作権許諾費</t>
  </si>
  <si>
    <t>中村一郎</t>
    <rPh sb="0" eb="2">
      <t>ナカムラ</t>
    </rPh>
    <rPh sb="2" eb="4">
      <t>イチロウ</t>
    </rPh>
    <phoneticPr fontId="8"/>
  </si>
  <si>
    <t>脚本作成費</t>
  </si>
  <si>
    <t>撮影スタッフ費</t>
    <rPh sb="0" eb="2">
      <t>サツエイ</t>
    </rPh>
    <rPh sb="6" eb="7">
      <t>ヒ</t>
    </rPh>
    <phoneticPr fontId="2"/>
  </si>
  <si>
    <t>△△フィルム</t>
  </si>
  <si>
    <t>計4名分　撮影技師などスタッフ4名</t>
    <rPh sb="0" eb="1">
      <t>ケイ</t>
    </rPh>
    <rPh sb="2" eb="3">
      <t>メイ</t>
    </rPh>
    <rPh sb="3" eb="4">
      <t>ブン</t>
    </rPh>
    <rPh sb="5" eb="7">
      <t>サツエイ</t>
    </rPh>
    <rPh sb="7" eb="9">
      <t>ギシ</t>
    </rPh>
    <phoneticPr fontId="8"/>
  </si>
  <si>
    <t>撮影費</t>
    <rPh sb="0" eb="3">
      <t>サツエイヒ</t>
    </rPh>
    <phoneticPr fontId="3"/>
  </si>
  <si>
    <t>撮影機材使用費／機材運搬費</t>
    <rPh sb="8" eb="10">
      <t>キザイ</t>
    </rPh>
    <rPh sb="10" eb="12">
      <t>ウンパン</t>
    </rPh>
    <rPh sb="12" eb="13">
      <t>ヒ</t>
    </rPh>
    <phoneticPr fontId="8"/>
  </si>
  <si>
    <t>美術スタッフ費</t>
  </si>
  <si>
    <t>▼▲美術</t>
    <rPh sb="2" eb="4">
      <t>ビジュツ</t>
    </rPh>
    <phoneticPr fontId="8"/>
  </si>
  <si>
    <t>計7名　制作5名／デザイン2名</t>
    <rPh sb="0" eb="1">
      <t>ケイ</t>
    </rPh>
    <rPh sb="2" eb="3">
      <t>メイ</t>
    </rPh>
    <rPh sb="4" eb="6">
      <t>セイサク</t>
    </rPh>
    <rPh sb="7" eb="8">
      <t>メイ</t>
    </rPh>
    <rPh sb="14" eb="15">
      <t>メイ</t>
    </rPh>
    <phoneticPr fontId="8"/>
  </si>
  <si>
    <t>美術制作費</t>
  </si>
  <si>
    <t>大道具</t>
  </si>
  <si>
    <t>美術制作費</t>
    <rPh sb="0" eb="2">
      <t>ビジュツ</t>
    </rPh>
    <rPh sb="2" eb="5">
      <t>セイサクヒ</t>
    </rPh>
    <phoneticPr fontId="3"/>
  </si>
  <si>
    <t>特殊造形等</t>
  </si>
  <si>
    <t>小道具（レンタル：装飾品）</t>
    <rPh sb="0" eb="3">
      <t>コドウグ</t>
    </rPh>
    <rPh sb="9" eb="12">
      <t>ソウショクヒン</t>
    </rPh>
    <phoneticPr fontId="8"/>
  </si>
  <si>
    <t>照明スタッフ費</t>
    <rPh sb="0" eb="2">
      <t>ショウメイ</t>
    </rPh>
    <rPh sb="6" eb="7">
      <t>ヒ</t>
    </rPh>
    <phoneticPr fontId="2"/>
  </si>
  <si>
    <t>□●照明</t>
    <rPh sb="2" eb="4">
      <t>ショウメイ</t>
    </rPh>
    <phoneticPr fontId="8"/>
  </si>
  <si>
    <t>計3名分　照明技師などスタッフ３名</t>
    <rPh sb="0" eb="1">
      <t>ケイ</t>
    </rPh>
    <rPh sb="2" eb="4">
      <t>メイブン</t>
    </rPh>
    <rPh sb="5" eb="7">
      <t>ショウメイ</t>
    </rPh>
    <rPh sb="7" eb="9">
      <t>ギシ</t>
    </rPh>
    <rPh sb="16" eb="17">
      <t>メイ</t>
    </rPh>
    <phoneticPr fontId="8"/>
  </si>
  <si>
    <t>照明機材費</t>
    <rPh sb="4" eb="5">
      <t>ヒ</t>
    </rPh>
    <phoneticPr fontId="3"/>
  </si>
  <si>
    <t>照明機材使用費／機材運搬費等</t>
  </si>
  <si>
    <t>音響スタッフ費</t>
    <rPh sb="0" eb="2">
      <t>オンキョウ</t>
    </rPh>
    <rPh sb="6" eb="7">
      <t>ヒ</t>
    </rPh>
    <phoneticPr fontId="2"/>
  </si>
  <si>
    <t>●●会社</t>
    <rPh sb="2" eb="4">
      <t>カイシャ</t>
    </rPh>
    <phoneticPr fontId="8"/>
  </si>
  <si>
    <t>スタッフ２名分</t>
    <rPh sb="5" eb="6">
      <t>メイ</t>
    </rPh>
    <rPh sb="6" eb="7">
      <t>ブン</t>
    </rPh>
    <phoneticPr fontId="8"/>
  </si>
  <si>
    <t>録音（音響）費</t>
  </si>
  <si>
    <t>録音機材使用費／機材運搬費等</t>
  </si>
  <si>
    <r>
      <t>制作スタッフ費</t>
    </r>
    <r>
      <rPr>
        <sz val="11"/>
        <rFont val="游ゴシック"/>
        <family val="3"/>
        <charset val="128"/>
        <scheme val="minor"/>
      </rPr>
      <t>(詳細備考)</t>
    </r>
    <rPh sb="6" eb="7">
      <t>ヒ</t>
    </rPh>
    <phoneticPr fontId="3"/>
  </si>
  <si>
    <t>計５名分　制作進行、ラインプロデューサーなど5名</t>
    <rPh sb="0" eb="1">
      <t>ケイ</t>
    </rPh>
    <rPh sb="2" eb="4">
      <t>メイブン</t>
    </rPh>
    <rPh sb="5" eb="9">
      <t>セイサクシンコウ</t>
    </rPh>
    <rPh sb="23" eb="24">
      <t>メイ</t>
    </rPh>
    <phoneticPr fontId="8"/>
  </si>
  <si>
    <t>●□運送</t>
    <rPh sb="2" eb="4">
      <t>ウンソウ</t>
    </rPh>
    <phoneticPr fontId="8"/>
  </si>
  <si>
    <t>機材運搬</t>
    <rPh sb="0" eb="4">
      <t>キザイウンパン</t>
    </rPh>
    <phoneticPr fontId="8"/>
  </si>
  <si>
    <t>会場施設使用料</t>
    <rPh sb="6" eb="7">
      <t>リョウ</t>
    </rPh>
    <phoneticPr fontId="2"/>
  </si>
  <si>
    <t>◇◆スタジオ</t>
  </si>
  <si>
    <t>１０万円×１５日(月/日～月/日使用）</t>
    <rPh sb="2" eb="4">
      <t>マンエン</t>
    </rPh>
    <rPh sb="7" eb="8">
      <t>ニチ</t>
    </rPh>
    <rPh sb="9" eb="10">
      <t>ツキ</t>
    </rPh>
    <rPh sb="11" eb="12">
      <t>ヒ</t>
    </rPh>
    <rPh sb="16" eb="18">
      <t>シヨウ</t>
    </rPh>
    <phoneticPr fontId="8"/>
  </si>
  <si>
    <t>ロケ費</t>
    <rPh sb="2" eb="3">
      <t>ヒ</t>
    </rPh>
    <phoneticPr fontId="3"/>
  </si>
  <si>
    <t>〇▽ホテル</t>
  </si>
  <si>
    <t>１日貸し切り(月/日使用）</t>
    <rPh sb="1" eb="2">
      <t>ニチ</t>
    </rPh>
    <rPh sb="2" eb="3">
      <t>カ</t>
    </rPh>
    <rPh sb="4" eb="5">
      <t>キ</t>
    </rPh>
    <phoneticPr fontId="8"/>
  </si>
  <si>
    <t>ロケ費</t>
  </si>
  <si>
    <t>〇〇ロケーション</t>
  </si>
  <si>
    <t>車両2台×5日間</t>
    <rPh sb="0" eb="2">
      <t>シャリョウ</t>
    </rPh>
    <rPh sb="3" eb="4">
      <t>ダイ</t>
    </rPh>
    <rPh sb="6" eb="7">
      <t>ニチ</t>
    </rPh>
    <rPh sb="7" eb="8">
      <t>カン</t>
    </rPh>
    <phoneticPr fontId="8"/>
  </si>
  <si>
    <t>✕✕ホテル</t>
  </si>
  <si>
    <t>キャスト、監督、スタッフ30名×5泊想定</t>
    <rPh sb="5" eb="7">
      <t>カントク</t>
    </rPh>
    <rPh sb="14" eb="15">
      <t>メイ</t>
    </rPh>
    <rPh sb="17" eb="18">
      <t>ハク</t>
    </rPh>
    <rPh sb="18" eb="20">
      <t>ソウテイ</t>
    </rPh>
    <phoneticPr fontId="8"/>
  </si>
  <si>
    <t>佐藤花子</t>
    <rPh sb="0" eb="2">
      <t>サトウ</t>
    </rPh>
    <rPh sb="2" eb="4">
      <t>ハナコ</t>
    </rPh>
    <phoneticPr fontId="8"/>
  </si>
  <si>
    <t>主演</t>
    <rPh sb="0" eb="2">
      <t>シュエン</t>
    </rPh>
    <phoneticPr fontId="8"/>
  </si>
  <si>
    <t>鈴木三郎</t>
    <rPh sb="0" eb="2">
      <t>スズキ</t>
    </rPh>
    <rPh sb="2" eb="4">
      <t>サブロウ</t>
    </rPh>
    <phoneticPr fontId="8"/>
  </si>
  <si>
    <t>メインキャスト</t>
  </si>
  <si>
    <t>高橋四郎</t>
    <rPh sb="0" eb="2">
      <t>タカハシ</t>
    </rPh>
    <rPh sb="2" eb="4">
      <t>ヨンロウ</t>
    </rPh>
    <phoneticPr fontId="8"/>
  </si>
  <si>
    <t>◎◎事務所</t>
    <rPh sb="2" eb="5">
      <t>ジムショ</t>
    </rPh>
    <phoneticPr fontId="8"/>
  </si>
  <si>
    <t>キャスト計3名分</t>
    <rPh sb="4" eb="5">
      <t>ケイ</t>
    </rPh>
    <rPh sb="6" eb="8">
      <t>メイブン</t>
    </rPh>
    <phoneticPr fontId="8"/>
  </si>
  <si>
    <t>エキストラ費</t>
  </si>
  <si>
    <t>各個人</t>
    <rPh sb="0" eb="3">
      <t>カクコジン</t>
    </rPh>
    <phoneticPr fontId="8"/>
  </si>
  <si>
    <t>約100名分</t>
    <rPh sb="0" eb="1">
      <t>ヤク</t>
    </rPh>
    <rPh sb="4" eb="6">
      <t>メイブン</t>
    </rPh>
    <phoneticPr fontId="8"/>
  </si>
  <si>
    <t>ヘアメイク（床山）費</t>
    <rPh sb="6" eb="8">
      <t>トコヤマ</t>
    </rPh>
    <rPh sb="9" eb="10">
      <t>ヒ</t>
    </rPh>
    <phoneticPr fontId="2"/>
  </si>
  <si>
    <t>アトリエ■□</t>
  </si>
  <si>
    <t>ヘアメイク</t>
  </si>
  <si>
    <t>スタイリスト費</t>
    <rPh sb="6" eb="7">
      <t>ヒ</t>
    </rPh>
    <phoneticPr fontId="2"/>
  </si>
  <si>
    <t>オフィス□■</t>
  </si>
  <si>
    <t>スタイリスト</t>
  </si>
  <si>
    <r>
      <t>作曲費</t>
    </r>
    <r>
      <rPr>
        <sz val="11"/>
        <rFont val="游ゴシック"/>
        <family val="3"/>
        <charset val="128"/>
        <scheme val="minor"/>
      </rPr>
      <t>(楽曲制作費)</t>
    </r>
    <rPh sb="0" eb="2">
      <t>サッキョク</t>
    </rPh>
    <rPh sb="2" eb="3">
      <t>ヒ</t>
    </rPh>
    <phoneticPr fontId="3"/>
  </si>
  <si>
    <t>▽□サウンド</t>
  </si>
  <si>
    <t>作曲費（主題歌、BGM×6）本映画のみにて使用</t>
    <rPh sb="4" eb="7">
      <t>シュダイカ</t>
    </rPh>
    <rPh sb="14" eb="15">
      <t>ホン</t>
    </rPh>
    <rPh sb="15" eb="17">
      <t>エイガ</t>
    </rPh>
    <rPh sb="21" eb="23">
      <t>シヨウ</t>
    </rPh>
    <phoneticPr fontId="8"/>
  </si>
  <si>
    <t>編集費</t>
    <rPh sb="0" eb="3">
      <t>ヘンシュウヒ</t>
    </rPh>
    <phoneticPr fontId="3"/>
  </si>
  <si>
    <t>MA費、整音</t>
    <rPh sb="2" eb="3">
      <t>ヒ</t>
    </rPh>
    <rPh sb="4" eb="6">
      <t>セイオン</t>
    </rPh>
    <phoneticPr fontId="8"/>
  </si>
  <si>
    <t>▼◎映像</t>
    <rPh sb="2" eb="4">
      <t>エイゾウ</t>
    </rPh>
    <phoneticPr fontId="8"/>
  </si>
  <si>
    <t>VFX費、モデリング費、特殊効果</t>
    <rPh sb="3" eb="4">
      <t>ヒ</t>
    </rPh>
    <phoneticPr fontId="8"/>
  </si>
  <si>
    <t>▼◎プロダクション</t>
  </si>
  <si>
    <t>計3名分　編集スタッフ</t>
    <rPh sb="0" eb="1">
      <t>ケイ</t>
    </rPh>
    <rPh sb="2" eb="4">
      <t>メイブン</t>
    </rPh>
    <phoneticPr fontId="8"/>
  </si>
  <si>
    <t>▼◎制作会社</t>
    <rPh sb="2" eb="4">
      <t>セイサク</t>
    </rPh>
    <rPh sb="4" eb="6">
      <t>ガイシャ</t>
    </rPh>
    <phoneticPr fontId="8"/>
  </si>
  <si>
    <t>編集機材使用費、オフライン編集室</t>
    <rPh sb="4" eb="6">
      <t>シヨウ</t>
    </rPh>
    <rPh sb="13" eb="15">
      <t>ヘンシュウ</t>
    </rPh>
    <rPh sb="15" eb="16">
      <t>シツ</t>
    </rPh>
    <phoneticPr fontId="8"/>
  </si>
  <si>
    <t>▼◎ワークス</t>
  </si>
  <si>
    <t>ポスプロ、DCP制作</t>
    <rPh sb="8" eb="10">
      <t>セイサク</t>
    </rPh>
    <phoneticPr fontId="8"/>
  </si>
  <si>
    <t>映倫審査費</t>
  </si>
  <si>
    <t>映画倫理機構</t>
    <rPh sb="0" eb="2">
      <t>エイガ</t>
    </rPh>
    <rPh sb="2" eb="4">
      <t>リンリ</t>
    </rPh>
    <rPh sb="4" eb="6">
      <t>キコウ</t>
    </rPh>
    <phoneticPr fontId="8"/>
  </si>
  <si>
    <t>審査費</t>
  </si>
  <si>
    <t>△●事務器</t>
    <rPh sb="2" eb="5">
      <t>ジムキ</t>
    </rPh>
    <phoneticPr fontId="8"/>
  </si>
  <si>
    <t>ガムテープ等備品類（全撮影期間中使用）</t>
    <rPh sb="5" eb="6">
      <t>ナド</t>
    </rPh>
    <rPh sb="6" eb="8">
      <t>ビヒン</t>
    </rPh>
    <rPh sb="8" eb="9">
      <t>ルイ</t>
    </rPh>
    <rPh sb="10" eb="11">
      <t>ゼン</t>
    </rPh>
    <rPh sb="11" eb="16">
      <t>サツエイキカンチュウ</t>
    </rPh>
    <rPh sb="16" eb="18">
      <t>シヨウ</t>
    </rPh>
    <phoneticPr fontId="8"/>
  </si>
  <si>
    <t>✕〇保険</t>
    <rPh sb="2" eb="4">
      <t>ホケン</t>
    </rPh>
    <phoneticPr fontId="8"/>
  </si>
  <si>
    <t>撮影保険</t>
    <rPh sb="0" eb="2">
      <t>サツエイ</t>
    </rPh>
    <rPh sb="2" eb="4">
      <t>ホケン</t>
    </rPh>
    <phoneticPr fontId="8"/>
  </si>
  <si>
    <t>〇〇薬局</t>
    <rPh sb="2" eb="4">
      <t>ヤッキョク</t>
    </rPh>
    <phoneticPr fontId="9"/>
  </si>
  <si>
    <t>PCR検査80名／アルコール等</t>
    <rPh sb="3" eb="5">
      <t>ケンサ</t>
    </rPh>
    <rPh sb="7" eb="8">
      <t>メイ</t>
    </rPh>
    <rPh sb="14" eb="15">
      <t>トウ</t>
    </rPh>
    <phoneticPr fontId="8"/>
  </si>
  <si>
    <t>ケータリング関係費</t>
    <rPh sb="6" eb="9">
      <t>カンケイヒ</t>
    </rPh>
    <phoneticPr fontId="7"/>
  </si>
  <si>
    <t>●〇会社</t>
    <rPh sb="2" eb="4">
      <t>カイシャ</t>
    </rPh>
    <phoneticPr fontId="7"/>
  </si>
  <si>
    <t>機材購入費</t>
    <rPh sb="0" eb="5">
      <t>キザイコウニュウヒ</t>
    </rPh>
    <phoneticPr fontId="7"/>
  </si>
  <si>
    <t>株式会社✕▼</t>
    <rPh sb="0" eb="4">
      <t>カブシキガイシャ</t>
    </rPh>
    <phoneticPr fontId="7"/>
  </si>
  <si>
    <t>道路使用許可料</t>
    <rPh sb="0" eb="4">
      <t>ドウロシヨウ</t>
    </rPh>
    <rPh sb="4" eb="6">
      <t>キョカ</t>
    </rPh>
    <rPh sb="6" eb="7">
      <t>リョウ</t>
    </rPh>
    <phoneticPr fontId="8"/>
  </si>
  <si>
    <t>○○警察署</t>
    <rPh sb="2" eb="5">
      <t>ケイサツショ</t>
    </rPh>
    <phoneticPr fontId="8"/>
  </si>
  <si>
    <t>映画配給収入</t>
    <rPh sb="0" eb="2">
      <t>エイガ</t>
    </rPh>
    <rPh sb="2" eb="6">
      <t>ハイキュウ</t>
    </rPh>
    <phoneticPr fontId="8"/>
  </si>
  <si>
    <t>1,500円×5万人×50％</t>
    <rPh sb="5" eb="6">
      <t>エn</t>
    </rPh>
    <phoneticPr fontId="8"/>
  </si>
  <si>
    <t>配信権収入</t>
    <rPh sb="0" eb="5">
      <t>ハイシn</t>
    </rPh>
    <phoneticPr fontId="8"/>
  </si>
  <si>
    <t>50万円×10社</t>
  </si>
  <si>
    <t>放映権収入</t>
    <rPh sb="0" eb="5">
      <t>ホウエイ</t>
    </rPh>
    <phoneticPr fontId="8"/>
  </si>
  <si>
    <t>ビデオグラム化権収入</t>
    <rPh sb="6" eb="7">
      <t xml:space="preserve">カ </t>
    </rPh>
    <rPh sb="7" eb="10">
      <t>ホウエイ</t>
    </rPh>
    <phoneticPr fontId="8"/>
  </si>
  <si>
    <t>取組マスター</t>
    <rPh sb="0" eb="2">
      <t>トリクミ</t>
    </rPh>
    <phoneticPr fontId="7"/>
  </si>
  <si>
    <t>人件費・物件費</t>
    <rPh sb="0" eb="3">
      <t>ジンケンヒ</t>
    </rPh>
    <rPh sb="4" eb="7">
      <t>ブッケンヒ</t>
    </rPh>
    <phoneticPr fontId="7"/>
  </si>
  <si>
    <t>ジャンル</t>
  </si>
  <si>
    <t>税率</t>
    <rPh sb="0" eb="2">
      <t>ゼイリツ</t>
    </rPh>
    <phoneticPr fontId="7"/>
  </si>
  <si>
    <t>対象外理由</t>
    <rPh sb="0" eb="2">
      <t>タイショウ</t>
    </rPh>
    <rPh sb="2" eb="3">
      <t>ガイ</t>
    </rPh>
    <rPh sb="3" eb="5">
      <t>リユウ</t>
    </rPh>
    <phoneticPr fontId="7"/>
  </si>
  <si>
    <t>区分変更</t>
    <rPh sb="0" eb="4">
      <t>クブンヘンコウ</t>
    </rPh>
    <phoneticPr fontId="7"/>
  </si>
  <si>
    <t>人件費(公演等)</t>
    <rPh sb="4" eb="6">
      <t>コウエン</t>
    </rPh>
    <rPh sb="6" eb="7">
      <t>トウ</t>
    </rPh>
    <phoneticPr fontId="7"/>
  </si>
  <si>
    <t>③-1.対象外費目</t>
    <phoneticPr fontId="7"/>
  </si>
  <si>
    <t>人件費(展覧会等)</t>
    <rPh sb="4" eb="7">
      <t>テンランカイ</t>
    </rPh>
    <rPh sb="7" eb="8">
      <t>トウ</t>
    </rPh>
    <phoneticPr fontId="4"/>
  </si>
  <si>
    <t>③-2.循環取引の疑いがある</t>
    <phoneticPr fontId="7"/>
  </si>
  <si>
    <t>人件費(映画製作)</t>
    <rPh sb="4" eb="8">
      <t>エイガセイサク</t>
    </rPh>
    <phoneticPr fontId="7"/>
  </si>
  <si>
    <t>③-3.経費の真正性が確認できない</t>
    <phoneticPr fontId="7"/>
  </si>
  <si>
    <t>物件費(公演等)</t>
    <phoneticPr fontId="7"/>
  </si>
  <si>
    <t>③-4.対象外取組</t>
    <rPh sb="4" eb="9">
      <t>タイショウガイトリクミ</t>
    </rPh>
    <phoneticPr fontId="7"/>
  </si>
  <si>
    <t>物件費(展覧会等)</t>
    <phoneticPr fontId="4"/>
  </si>
  <si>
    <t>物件費(映画製作)</t>
    <phoneticPr fontId="7"/>
  </si>
  <si>
    <t>人件費(映画製作)</t>
    <phoneticPr fontId="7"/>
  </si>
  <si>
    <t>人件費(公演等)</t>
    <rPh sb="4" eb="6">
      <t>コウエン</t>
    </rPh>
    <rPh sb="6" eb="7">
      <t>トウ</t>
    </rPh>
    <phoneticPr fontId="4"/>
  </si>
  <si>
    <t>人件費(展覧会等)</t>
    <rPh sb="4" eb="7">
      <t>テンランカイ</t>
    </rPh>
    <rPh sb="7" eb="8">
      <t>トウ</t>
    </rPh>
    <phoneticPr fontId="7"/>
  </si>
  <si>
    <t>物件費(映画製作)</t>
    <rPh sb="6" eb="8">
      <t>セイサク</t>
    </rPh>
    <phoneticPr fontId="7"/>
  </si>
  <si>
    <t>物件費(公演等)</t>
    <rPh sb="4" eb="6">
      <t>コウエン</t>
    </rPh>
    <rPh sb="6" eb="7">
      <t>トウ</t>
    </rPh>
    <phoneticPr fontId="4"/>
  </si>
  <si>
    <t>物件費(展覧会その他)</t>
  </si>
  <si>
    <t>出演料</t>
    <rPh sb="2" eb="3">
      <t>リョウ</t>
    </rPh>
    <phoneticPr fontId="3"/>
  </si>
  <si>
    <t>出演料</t>
    <rPh sb="2" eb="3">
      <t>リョウ</t>
    </rPh>
    <phoneticPr fontId="1"/>
  </si>
  <si>
    <t>会場施設使用料</t>
  </si>
  <si>
    <t>演奏料</t>
    <rPh sb="2" eb="3">
      <t>リョウ</t>
    </rPh>
    <phoneticPr fontId="1"/>
  </si>
  <si>
    <t>付帯設備費</t>
  </si>
  <si>
    <t>後見料</t>
    <rPh sb="0" eb="2">
      <t>コウケン</t>
    </rPh>
    <rPh sb="2" eb="3">
      <t>リョウ</t>
    </rPh>
    <phoneticPr fontId="1"/>
  </si>
  <si>
    <t>企画費</t>
  </si>
  <si>
    <t>稽古場使用料</t>
  </si>
  <si>
    <t>リハーサル費</t>
    <rPh sb="5" eb="6">
      <t>ヒ</t>
    </rPh>
    <phoneticPr fontId="1"/>
  </si>
  <si>
    <t>稽古料</t>
    <rPh sb="0" eb="2">
      <t>ケイコ</t>
    </rPh>
    <rPh sb="2" eb="3">
      <t>リョウ</t>
    </rPh>
    <phoneticPr fontId="1"/>
  </si>
  <si>
    <t>監修料</t>
  </si>
  <si>
    <t>脚本料</t>
  </si>
  <si>
    <t>現地コーディネーター費</t>
  </si>
  <si>
    <t>スタイリスト費</t>
    <rPh sb="6" eb="7">
      <t>ヒ</t>
    </rPh>
    <phoneticPr fontId="1"/>
  </si>
  <si>
    <t>照明機材費</t>
  </si>
  <si>
    <t>キャンセル①</t>
    <phoneticPr fontId="7"/>
  </si>
  <si>
    <t>着付け費</t>
    <rPh sb="0" eb="2">
      <t>キツ</t>
    </rPh>
    <rPh sb="3" eb="4">
      <t>ヒ</t>
    </rPh>
    <phoneticPr fontId="1"/>
  </si>
  <si>
    <t>作曲費(楽曲制作費)</t>
  </si>
  <si>
    <t>音響機材費</t>
  </si>
  <si>
    <t>キャンセル②</t>
    <phoneticPr fontId="7"/>
  </si>
  <si>
    <t>ヘアメイク（床山）費</t>
    <rPh sb="6" eb="8">
      <t>トコヤマ</t>
    </rPh>
    <rPh sb="9" eb="10">
      <t>ヒ</t>
    </rPh>
    <phoneticPr fontId="1"/>
  </si>
  <si>
    <t>撮影費</t>
  </si>
  <si>
    <t>編曲費</t>
  </si>
  <si>
    <t>配信費</t>
  </si>
  <si>
    <t>キャンセル③</t>
    <phoneticPr fontId="7"/>
  </si>
  <si>
    <t>音響スタッフ費</t>
    <rPh sb="0" eb="2">
      <t>オンキョウ</t>
    </rPh>
    <rPh sb="6" eb="7">
      <t>ヒ</t>
    </rPh>
    <phoneticPr fontId="1"/>
  </si>
  <si>
    <t xml:space="preserve">振付料 </t>
  </si>
  <si>
    <t>キャンセル④</t>
    <phoneticPr fontId="7"/>
  </si>
  <si>
    <t>撮影スタッフ費</t>
    <rPh sb="0" eb="2">
      <t>サツエイ</t>
    </rPh>
    <rPh sb="6" eb="7">
      <t>ヒ</t>
    </rPh>
    <phoneticPr fontId="1"/>
  </si>
  <si>
    <t>舞台スタッフ費</t>
    <rPh sb="0" eb="2">
      <t>ブタイ</t>
    </rPh>
    <rPh sb="6" eb="7">
      <t>ヒ</t>
    </rPh>
    <phoneticPr fontId="1"/>
  </si>
  <si>
    <t>照明スタッフ費</t>
    <rPh sb="0" eb="2">
      <t>ショウメイ</t>
    </rPh>
    <rPh sb="6" eb="7">
      <t>ヒ</t>
    </rPh>
    <phoneticPr fontId="1"/>
  </si>
  <si>
    <t>記録費</t>
  </si>
  <si>
    <t>キャンセル⑤</t>
    <phoneticPr fontId="7"/>
  </si>
  <si>
    <t>大道具スタッフ費</t>
  </si>
  <si>
    <t>会場スタッフ費</t>
    <rPh sb="0" eb="2">
      <t>カイジョウ</t>
    </rPh>
    <rPh sb="6" eb="7">
      <t>ヒ</t>
    </rPh>
    <phoneticPr fontId="1"/>
  </si>
  <si>
    <t>キャスティング費</t>
  </si>
  <si>
    <t>小道具費</t>
  </si>
  <si>
    <t>作品借料</t>
  </si>
  <si>
    <t>キャンセル⑥</t>
    <phoneticPr fontId="7"/>
  </si>
  <si>
    <t>映写技師費</t>
    <rPh sb="0" eb="4">
      <t>エイシャギシ</t>
    </rPh>
    <rPh sb="4" eb="5">
      <t>ヒ</t>
    </rPh>
    <phoneticPr fontId="1"/>
  </si>
  <si>
    <t>編集費</t>
  </si>
  <si>
    <t>キャンセル⑦</t>
    <phoneticPr fontId="7"/>
  </si>
  <si>
    <t>講師謝金/謝礼(詳細備考)</t>
  </si>
  <si>
    <t>主催名義使用料</t>
  </si>
  <si>
    <t>キャンセル⑧</t>
    <phoneticPr fontId="7"/>
  </si>
  <si>
    <t>指導謝金/謝礼(詳細備考)</t>
  </si>
  <si>
    <t>キャンセル⑨</t>
    <phoneticPr fontId="7"/>
  </si>
  <si>
    <t>映像スタッフ費</t>
    <rPh sb="0" eb="2">
      <t>エイゾウ</t>
    </rPh>
    <rPh sb="6" eb="7">
      <t>ヒ</t>
    </rPh>
    <phoneticPr fontId="1"/>
  </si>
  <si>
    <t>翻訳謝金/謝礼(詳細備考)</t>
  </si>
  <si>
    <t>楽器借料</t>
  </si>
  <si>
    <t>楽器スタッフ費</t>
    <rPh sb="0" eb="2">
      <t>ガッキ</t>
    </rPh>
    <rPh sb="6" eb="7">
      <t>ヒ</t>
    </rPh>
    <phoneticPr fontId="1"/>
  </si>
  <si>
    <t>その他</t>
    <rPh sb="2" eb="3">
      <t>ホカ</t>
    </rPh>
    <phoneticPr fontId="1"/>
  </si>
  <si>
    <t>楽器メンテナンス・調律費</t>
  </si>
  <si>
    <t>衣装製作費</t>
  </si>
  <si>
    <t>衣装デザイン費</t>
  </si>
  <si>
    <t>映像媒体費</t>
  </si>
  <si>
    <t>ごみ処理費(外注)</t>
  </si>
  <si>
    <t>印刷製本費</t>
    <rPh sb="0" eb="2">
      <t>インサツ</t>
    </rPh>
    <rPh sb="2" eb="4">
      <t>セイホン</t>
    </rPh>
    <rPh sb="4" eb="5">
      <t>ヒ</t>
    </rPh>
    <phoneticPr fontId="1"/>
  </si>
  <si>
    <t>警備費</t>
  </si>
  <si>
    <t>施設維持費</t>
  </si>
  <si>
    <t>固定資産税</t>
  </si>
  <si>
    <t>固定費(キャンセル支援のみ)</t>
  </si>
  <si>
    <t>その他</t>
  </si>
  <si>
    <t>ロケセットレンタル費</t>
  </si>
  <si>
    <t>ロケハン費</t>
  </si>
  <si>
    <t>初号試写関連費</t>
  </si>
  <si>
    <t>映写費</t>
  </si>
  <si>
    <t>★キャンセル料(詳細備考)</t>
    <rPh sb="6" eb="7">
      <t>リョウ</t>
    </rPh>
    <phoneticPr fontId="7"/>
  </si>
  <si>
    <t>Ver. 1.5</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</si>
</sst>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411]#,##0_);\([$¥-411]#,##0\)"/>
    <numFmt numFmtId="177" formatCode="0_);[Red]\(0\)"/>
    <numFmt numFmtId="178" formatCode="#,##0;[Red]#,##0"/>
    <numFmt numFmtId="179" formatCode="0;[Red]0"/>
    <numFmt numFmtId="180" formatCode="&quot;¥&quot;#,##0_);[Red]\(&quot;¥&quot;#,##0\)"/>
    <numFmt numFmtId="181" formatCode="yyyy/m/d;@"/>
  </numFmts>
  <fonts count="70"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Meiryo UI"/>
      <family val="2"/>
      <charset val="128"/>
    </font>
    <font>
      <sz val="6"/>
      <name val="Meiryo UI"/>
      <family val="2"/>
      <charset val="128"/>
    </font>
    <font>
      <sz val="11"/>
      <color theme="1"/>
      <name val="Meiryo UI"/>
      <family val="2"/>
      <charset val="1"/>
    </font>
    <font>
      <b/>
      <sz val="11"/>
      <color theme="1"/>
      <name val="Meiryo UI"/>
      <family val="3"/>
      <charset val="128"/>
    </font>
    <font>
      <b/>
      <sz val="11"/>
      <color rgb="FFFF0000"/>
      <name val="Meiryo UI"/>
      <family val="3"/>
      <charset val="128"/>
    </font>
    <font>
      <b/>
      <sz val="11"/>
      <color theme="4"/>
      <name val="Meiryo UI"/>
      <family val="3"/>
      <charset val="128"/>
    </font>
    <font>
      <b/>
      <sz val="11"/>
      <color theme="9"/>
      <name val="Meiryo UI"/>
      <family val="3"/>
      <charset val="128"/>
    </font>
    <font>
      <sz val="11"/>
      <color theme="0" tint="-0.499984740745262"/>
      <name val="Meiryo UI"/>
      <family val="2"/>
      <charset val="128"/>
    </font>
    <font>
      <sz val="10"/>
      <color theme="1"/>
      <name val="Meiryo UI"/>
      <family val="2"/>
      <charset val="128"/>
    </font>
    <font>
      <sz val="6"/>
      <color theme="1"/>
      <name val="Meiryo UI"/>
      <family val="3"/>
      <charset val="128"/>
    </font>
    <font>
      <sz val="11"/>
      <color rgb="FFFF0000"/>
      <name val="Meiryo UI"/>
      <family val="3"/>
      <charset val="128"/>
    </font>
    <font>
      <sz val="9"/>
      <color theme="1"/>
      <name val="Meiryo UI"/>
      <family val="3"/>
      <charset val="128"/>
    </font>
    <font>
      <b/>
      <sz val="9"/>
      <color theme="1"/>
      <name val="Meiryo UI"/>
      <family val="3"/>
      <charset val="128"/>
    </font>
    <font>
      <sz val="11"/>
      <color theme="1"/>
      <name val="Meiryo UI"/>
      <family val="3"/>
      <charset val="128"/>
    </font>
    <font>
      <sz val="11"/>
      <color theme="1"/>
      <name val="Arial"/>
      <family val="2"/>
    </font>
    <font>
      <b/>
      <sz val="14"/>
      <color theme="1"/>
      <name val="Meiryo UI"/>
      <family val="3"/>
      <charset val="128"/>
    </font>
    <font>
      <sz val="6"/>
      <name val="ＭＳ Ｐゴシック"/>
      <family val="3"/>
      <charset val="128"/>
    </font>
    <font>
      <sz val="6"/>
      <name val="游ゴシック"/>
      <family val="2"/>
      <charset val="128"/>
      <scheme val="minor"/>
    </font>
    <font>
      <sz val="11"/>
      <name val="Meiryo UI"/>
      <family val="3"/>
      <charset val="128"/>
    </font>
    <font>
      <b/>
      <sz val="8"/>
      <color theme="1"/>
      <name val="Meiryo UI"/>
      <family val="3"/>
      <charset val="128"/>
    </font>
    <font>
      <sz val="11"/>
      <color theme="0"/>
      <name val="Meiryo UI"/>
      <family val="3"/>
      <charset val="128"/>
    </font>
    <font>
      <b/>
      <sz val="8"/>
      <color rgb="FFFF0000"/>
      <name val="Meiryo UI"/>
      <family val="3"/>
      <charset val="128"/>
    </font>
    <font>
      <b/>
      <sz val="11"/>
      <color rgb="FF00B0F0"/>
      <name val="Meiryo UI"/>
      <family val="3"/>
      <charset val="128"/>
    </font>
    <font>
      <b/>
      <sz val="11"/>
      <color rgb="FF00B050"/>
      <name val="Meiryo UI"/>
      <family val="3"/>
      <charset val="128"/>
    </font>
    <font>
      <sz val="11"/>
      <name val="游ゴシック"/>
      <family val="2"/>
      <charset val="128"/>
      <scheme val="minor"/>
    </font>
    <font>
      <sz val="8"/>
      <color rgb="FFFF0000"/>
      <name val="Meiryo UI"/>
      <family val="3"/>
      <charset val="128"/>
    </font>
    <font>
      <sz val="7"/>
      <color rgb="FFFF0000"/>
      <name val="Meiryo UI"/>
      <family val="2"/>
      <charset val="128"/>
    </font>
    <font>
      <sz val="11"/>
      <color rgb="FF000000"/>
      <name val="Meiryo UI"/>
      <family val="3"/>
      <charset val="128"/>
    </font>
    <font>
      <sz val="9"/>
      <color rgb="FFFF0000"/>
      <name val="Meiryo UI"/>
      <family val="3"/>
      <charset val="128"/>
    </font>
    <font>
      <sz val="11"/>
      <color rgb="FFFF0000"/>
      <name val="Meiryo UI"/>
      <family val="2"/>
      <charset val="128"/>
    </font>
    <font>
      <b/>
      <sz val="12"/>
      <color theme="1"/>
      <name val="Meiryo UI"/>
      <family val="3"/>
      <charset val="128"/>
    </font>
    <font>
      <sz val="10"/>
      <color rgb="FF000000"/>
      <name val="Arial"/>
      <family val="2"/>
    </font>
    <font>
      <b/>
      <sz val="11"/>
      <color theme="0"/>
      <name val="Meiryo UI"/>
      <family val="3"/>
      <charset val="128"/>
    </font>
    <font>
      <sz val="14"/>
      <color theme="1"/>
      <name val="Meiryo UI"/>
      <family val="2"/>
      <charset val="128"/>
    </font>
    <font>
      <sz val="14"/>
      <color theme="1"/>
      <name val="Meiryo UI"/>
      <family val="3"/>
      <charset val="128"/>
    </font>
    <font>
      <sz val="18"/>
      <color theme="1"/>
      <name val="Meiryo UI"/>
      <family val="3"/>
      <charset val="128"/>
    </font>
    <font>
      <sz val="18"/>
      <color theme="1"/>
      <name val="Meiryo UI"/>
      <family val="2"/>
      <charset val="128"/>
    </font>
    <font>
      <u/>
      <sz val="11"/>
      <color theme="1"/>
      <name val="Meiryo UI"/>
      <family val="3"/>
      <charset val="128"/>
    </font>
    <font>
      <sz val="11"/>
      <color rgb="FF00B0F0"/>
      <name val="Meiryo UI"/>
      <family val="3"/>
      <charset val="128"/>
    </font>
    <font>
      <sz val="11"/>
      <color theme="0" tint="-0.249977111117893"/>
      <name val="Meiryo UI"/>
      <family val="2"/>
      <charset val="128"/>
    </font>
    <font>
      <sz val="11"/>
      <color theme="0" tint="-0.249977111117893"/>
      <name val="Meiryo UI"/>
      <family val="3"/>
      <charset val="128"/>
    </font>
    <font>
      <b/>
      <sz val="11"/>
      <name val="Meiryo UI"/>
      <family val="3"/>
      <charset val="128"/>
    </font>
    <font>
      <sz val="10"/>
      <name val="Meiryo UI"/>
      <family val="3"/>
      <charset val="128"/>
    </font>
    <font>
      <b/>
      <sz val="14"/>
      <name val="Meiryo UI"/>
      <family val="3"/>
      <charset val="128"/>
    </font>
    <font>
      <b/>
      <sz val="12"/>
      <name val="Meiryo UI"/>
      <family val="3"/>
      <charset val="128"/>
    </font>
    <font>
      <sz val="14"/>
      <name val="Meiryo UI"/>
      <family val="3"/>
      <charset val="128"/>
    </font>
    <font>
      <b/>
      <sz val="11"/>
      <color theme="1"/>
      <name val="Meiryo UI"/>
      <family val="2"/>
      <charset val="128"/>
    </font>
    <font>
      <b/>
      <sz val="9"/>
      <color theme="1"/>
      <name val="Meiryo UI"/>
      <family val="2"/>
      <charset val="128"/>
    </font>
    <font>
      <b/>
      <sz val="11"/>
      <color theme="4"/>
      <name val="Meiryo UI"/>
      <family val="2"/>
      <charset val="128"/>
    </font>
    <font>
      <b/>
      <sz val="11"/>
      <color rgb="FFFF0000"/>
      <name val="Meiryo UI"/>
      <family val="2"/>
      <charset val="128"/>
    </font>
    <font>
      <b/>
      <sz val="12"/>
      <color theme="1"/>
      <name val="Meiryo UI"/>
      <family val="2"/>
      <charset val="128"/>
    </font>
    <font>
      <b/>
      <sz val="14"/>
      <color theme="1"/>
      <name val="Meiryo UI"/>
      <family val="2"/>
      <charset val="128"/>
    </font>
    <font>
      <sz val="9"/>
      <color theme="1"/>
      <name val="Meiryo UI"/>
      <family val="2"/>
      <charset val="128"/>
    </font>
    <font>
      <sz val="9"/>
      <name val="Meiryo UI"/>
      <family val="3"/>
      <charset val="128"/>
    </font>
    <font>
      <sz val="11"/>
      <name val="Meiryo UI"/>
      <family val="2"/>
      <charset val="128"/>
    </font>
    <font>
      <b/>
      <sz val="12"/>
      <color rgb="FFFF0000"/>
      <name val="Meiryo UI"/>
      <family val="2"/>
      <charset val="128"/>
    </font>
    <font>
      <b/>
      <u/>
      <sz val="12"/>
      <color theme="0"/>
      <name val="Meiryo UI"/>
      <family val="3"/>
      <charset val="128"/>
    </font>
    <font>
      <sz val="12"/>
      <color theme="0"/>
      <name val="Meiryo UI"/>
      <family val="3"/>
      <charset val="128"/>
    </font>
    <font>
      <sz val="11"/>
      <color rgb="FF0070C0"/>
      <name val="Meiryo UI"/>
      <family val="3"/>
      <charset val="128"/>
    </font>
    <font>
      <b/>
      <sz val="16"/>
      <color rgb="FFFF0000"/>
      <name val="Meiryo UI"/>
      <family val="3"/>
      <charset val="128"/>
    </font>
    <font>
      <b/>
      <sz val="12"/>
      <color rgb="FFFF0000"/>
      <name val="Meiryo UI"/>
      <family val="3"/>
      <charset val="128"/>
    </font>
    <font>
      <sz val="11"/>
      <name val="游ゴシック"/>
      <family val="3"/>
      <charset val="128"/>
      <scheme val="minor"/>
    </font>
    <font>
      <sz val="10"/>
      <color theme="0"/>
      <name val="Meiryo UI"/>
      <family val="2"/>
      <charset val="128"/>
    </font>
    <font>
      <b/>
      <sz val="11"/>
      <name val="游ゴシック"/>
      <family val="3"/>
      <charset val="128"/>
      <scheme val="minor"/>
    </font>
  </fonts>
  <fills count="26">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theme="0"/>
      </patternFill>
    </fill>
    <fill>
      <patternFill patternType="solid">
        <fgColor rgb="FFFF66FF"/>
        <bgColor indexed="64"/>
      </patternFill>
    </fill>
    <fill>
      <patternFill patternType="solid">
        <fgColor rgb="FFFFC000"/>
        <bgColor indexed="64"/>
      </patternFill>
    </fill>
    <fill>
      <patternFill patternType="solid">
        <fgColor rgb="FFFFFFFF"/>
        <bgColor rgb="FFFFFFFF"/>
      </patternFill>
    </fill>
    <fill>
      <patternFill patternType="solid">
        <fgColor theme="0" tint="-0.14999847407452621"/>
        <bgColor rgb="FFFFFFFF"/>
      </patternFill>
    </fill>
    <fill>
      <patternFill patternType="solid">
        <fgColor theme="4" tint="0.59999389629810485"/>
        <bgColor indexed="64"/>
      </patternFill>
    </fill>
    <fill>
      <patternFill patternType="solid">
        <fgColor rgb="FF92D05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FF0000"/>
        <bgColor indexed="64"/>
      </patternFill>
    </fill>
    <fill>
      <patternFill patternType="solid">
        <fgColor rgb="FFFF9696"/>
        <bgColor indexed="64"/>
      </patternFill>
    </fill>
    <fill>
      <patternFill patternType="solid">
        <fgColor rgb="FFFFFFFF"/>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medium">
        <color indexed="64"/>
      </left>
      <right/>
      <top style="thin">
        <color theme="0"/>
      </top>
      <bottom style="medium">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theme="0" tint="-0.14999847407452621"/>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style="thin">
        <color theme="0"/>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thin">
        <color theme="0"/>
      </left>
      <right style="thin">
        <color theme="0"/>
      </right>
      <top style="medium">
        <color indexed="64"/>
      </top>
      <bottom/>
      <diagonal/>
    </border>
    <border>
      <left style="medium">
        <color indexed="64"/>
      </left>
      <right style="thin">
        <color theme="0"/>
      </right>
      <top/>
      <bottom style="thin">
        <color theme="0"/>
      </bottom>
      <diagonal/>
    </border>
    <border>
      <left style="thin">
        <color theme="0"/>
      </left>
      <right style="thin">
        <color theme="0"/>
      </right>
      <top style="thin">
        <color theme="0"/>
      </top>
      <bottom style="medium">
        <color indexed="64"/>
      </bottom>
      <diagonal/>
    </border>
    <border>
      <left/>
      <right style="thin">
        <color theme="0" tint="-0.14999847407452621"/>
      </right>
      <top/>
      <bottom/>
      <diagonal/>
    </border>
    <border>
      <left style="medium">
        <color indexed="64"/>
      </left>
      <right/>
      <top style="thin">
        <color theme="0"/>
      </top>
      <bottom/>
      <diagonal/>
    </border>
    <border>
      <left style="thin">
        <color theme="0"/>
      </left>
      <right/>
      <top/>
      <bottom style="medium">
        <color indexed="64"/>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indexed="64"/>
      </bottom>
      <diagonal/>
    </border>
    <border>
      <left/>
      <right style="medium">
        <color indexed="64"/>
      </right>
      <top style="thin">
        <color theme="0"/>
      </top>
      <bottom style="medium">
        <color indexed="64"/>
      </bottom>
      <diagonal/>
    </border>
    <border>
      <left style="thin">
        <color theme="0"/>
      </left>
      <right style="thin">
        <color theme="0"/>
      </right>
      <top style="thin">
        <color theme="0"/>
      </top>
      <bottom/>
      <diagonal/>
    </border>
    <border>
      <left style="medium">
        <color indexed="64"/>
      </left>
      <right/>
      <top/>
      <bottom style="thin">
        <color theme="0"/>
      </bottom>
      <diagonal/>
    </border>
    <border>
      <left style="thin">
        <color theme="0"/>
      </left>
      <right style="thin">
        <color theme="0"/>
      </right>
      <top/>
      <bottom/>
      <diagonal/>
    </border>
    <border>
      <left/>
      <right/>
      <top style="thin">
        <color indexed="64"/>
      </top>
      <bottom/>
      <diagonal/>
    </border>
    <border>
      <left/>
      <right/>
      <top style="thin">
        <color theme="0"/>
      </top>
      <bottom style="thin">
        <color theme="0"/>
      </bottom>
      <diagonal/>
    </border>
    <border>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diagonal/>
    </border>
    <border>
      <left/>
      <right style="medium">
        <color indexed="64"/>
      </right>
      <top style="medium">
        <color indexed="64"/>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thin">
        <color theme="0"/>
      </right>
      <top/>
      <bottom style="thin">
        <color indexed="64"/>
      </bottom>
      <diagonal/>
    </border>
    <border>
      <left style="thin">
        <color theme="0"/>
      </left>
      <right/>
      <top style="thin">
        <color indexed="64"/>
      </top>
      <bottom style="thin">
        <color indexed="64"/>
      </bottom>
      <diagonal/>
    </border>
    <border>
      <left style="thin">
        <color theme="0"/>
      </left>
      <right/>
      <top style="thin">
        <color indexed="64"/>
      </top>
      <bottom/>
      <diagonal/>
    </border>
    <border>
      <left style="thin">
        <color theme="0"/>
      </left>
      <right/>
      <top style="thin">
        <color indexed="64"/>
      </top>
      <bottom style="medium">
        <color indexed="64"/>
      </bottom>
      <diagonal/>
    </border>
    <border>
      <left/>
      <right style="thin">
        <color theme="0"/>
      </right>
      <top style="thin">
        <color theme="0"/>
      </top>
      <bottom/>
      <diagonal/>
    </border>
    <border>
      <left/>
      <right style="thin">
        <color theme="0"/>
      </right>
      <top/>
      <bottom style="thin">
        <color theme="0"/>
      </bottom>
      <diagonal/>
    </border>
    <border>
      <left/>
      <right style="thin">
        <color theme="0"/>
      </right>
      <top/>
      <bottom/>
      <diagonal/>
    </border>
    <border>
      <left/>
      <right/>
      <top style="thin">
        <color indexed="64"/>
      </top>
      <bottom style="medium">
        <color indexed="64"/>
      </bottom>
      <diagonal/>
    </border>
    <border>
      <left/>
      <right style="thin">
        <color auto="1"/>
      </right>
      <top style="thin">
        <color auto="1"/>
      </top>
      <bottom/>
      <diagonal/>
    </border>
    <border>
      <left/>
      <right style="thin">
        <color indexed="64"/>
      </right>
      <top/>
      <bottom/>
      <diagonal/>
    </border>
    <border>
      <left/>
      <right style="thin">
        <color indexed="64"/>
      </right>
      <top/>
      <bottom style="thin">
        <color indexed="64"/>
      </bottom>
      <diagonal/>
    </border>
    <border>
      <left style="thin">
        <color theme="0"/>
      </left>
      <right style="thin">
        <color theme="0"/>
      </right>
      <top/>
      <bottom style="medium">
        <color indexed="64"/>
      </bottom>
      <diagonal/>
    </border>
    <border>
      <left/>
      <right style="thin">
        <color theme="0"/>
      </right>
      <top/>
      <bottom style="medium">
        <color indexed="64"/>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top style="thin">
        <color indexed="64"/>
      </top>
      <bottom style="medium">
        <color indexed="64"/>
      </bottom>
      <diagonal/>
    </border>
    <border>
      <left style="medium">
        <color theme="0"/>
      </left>
      <right/>
      <top style="thin">
        <color indexed="64"/>
      </top>
      <bottom/>
      <diagonal/>
    </border>
    <border>
      <left style="thin">
        <color indexed="64"/>
      </left>
      <right style="medium">
        <color theme="0" tint="-4.9989318521683403E-2"/>
      </right>
      <top/>
      <bottom/>
      <diagonal/>
    </border>
    <border>
      <left/>
      <right/>
      <top/>
      <bottom style="thin">
        <color theme="0"/>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right style="medium">
        <color indexed="64"/>
      </right>
      <top style="thin">
        <color theme="0"/>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medium">
        <color theme="0" tint="-4.9989318521683403E-2"/>
      </right>
      <top/>
      <bottom/>
      <diagonal/>
    </border>
    <border>
      <left/>
      <right/>
      <top style="medium">
        <color indexed="64"/>
      </top>
      <bottom style="thin">
        <color theme="0" tint="-0.14999847407452621"/>
      </bottom>
      <diagonal/>
    </border>
    <border>
      <left/>
      <right/>
      <top style="thin">
        <color theme="0" tint="-0.14999847407452621"/>
      </top>
      <bottom style="thin">
        <color theme="0" tint="-0.14999847407452621"/>
      </bottom>
      <diagonal/>
    </border>
    <border>
      <left/>
      <right style="thin">
        <color indexed="64"/>
      </right>
      <top style="thin">
        <color indexed="64"/>
      </top>
      <bottom style="medium">
        <color indexed="64"/>
      </bottom>
      <diagonal/>
    </border>
    <border>
      <left style="thin">
        <color theme="0"/>
      </left>
      <right style="medium">
        <color theme="0"/>
      </right>
      <top style="thin">
        <color indexed="64"/>
      </top>
      <bottom style="medium">
        <color theme="0"/>
      </bottom>
      <diagonal/>
    </border>
    <border>
      <left style="medium">
        <color indexed="64"/>
      </left>
      <right/>
      <top style="medium">
        <color indexed="64"/>
      </top>
      <bottom style="thin">
        <color indexed="64"/>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indexed="64"/>
      </left>
      <right/>
      <top style="thin">
        <color indexed="64"/>
      </top>
      <bottom style="thin">
        <color indexed="64"/>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right/>
      <top style="medium">
        <color indexed="64"/>
      </top>
      <bottom style="thin">
        <color indexed="64"/>
      </bottom>
      <diagonal/>
    </border>
    <border>
      <left/>
      <right/>
      <top style="thin">
        <color indexed="64"/>
      </top>
      <bottom style="double">
        <color indexed="64"/>
      </bottom>
      <diagonal/>
    </border>
    <border>
      <left style="thin">
        <color indexed="64"/>
      </left>
      <right style="thin">
        <color indexed="64"/>
      </right>
      <top style="medium">
        <color indexed="64"/>
      </top>
      <bottom/>
      <diagonal/>
    </border>
    <border>
      <left/>
      <right style="thin">
        <color theme="0"/>
      </right>
      <top style="thin">
        <color indexed="64"/>
      </top>
      <bottom style="thin">
        <color theme="0"/>
      </bottom>
      <diagonal/>
    </border>
    <border>
      <left style="thin">
        <color indexed="64"/>
      </left>
      <right style="thin">
        <color indexed="64"/>
      </right>
      <top style="medium">
        <color indexed="64"/>
      </top>
      <bottom style="double">
        <color indexed="64"/>
      </bottom>
      <diagonal/>
    </border>
  </borders>
  <cellStyleXfs count="11">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19" fillId="0" borderId="0"/>
    <xf numFmtId="0" fontId="37" fillId="0" borderId="0"/>
    <xf numFmtId="0" fontId="5" fillId="0" borderId="0">
      <alignment vertical="center"/>
    </xf>
    <xf numFmtId="6" fontId="6" fillId="0" borderId="0" applyFont="0" applyFill="0" applyBorder="0" applyAlignment="0" applyProtection="0">
      <alignment vertical="center"/>
    </xf>
    <xf numFmtId="0" fontId="20" fillId="0" borderId="0"/>
    <xf numFmtId="0" fontId="4" fillId="0" borderId="0">
      <alignment vertical="center"/>
    </xf>
    <xf numFmtId="0" fontId="4" fillId="0" borderId="0">
      <alignment vertical="center"/>
    </xf>
    <xf numFmtId="0" fontId="3" fillId="0" borderId="0">
      <alignment vertical="center"/>
    </xf>
  </cellStyleXfs>
  <cellXfs count="606">
    <xf numFmtId="0" fontId="0" fillId="0" borderId="0" xfId="0">
      <alignment vertical="center"/>
    </xf>
    <xf numFmtId="0" fontId="8" fillId="0" borderId="0" xfId="0" applyFont="1">
      <alignment vertical="center"/>
    </xf>
    <xf numFmtId="0" fontId="0" fillId="0" borderId="1" xfId="0" applyBorder="1" applyAlignment="1">
      <alignment horizontal="center" vertical="center"/>
    </xf>
    <xf numFmtId="0" fontId="9" fillId="0" borderId="3" xfId="0" applyFont="1"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9" fillId="3" borderId="1" xfId="0" applyFont="1" applyFill="1" applyBorder="1" applyAlignment="1">
      <alignment horizontal="center" vertical="center"/>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9" fillId="0" borderId="6" xfId="0" applyFont="1" applyBorder="1">
      <alignment vertical="center"/>
    </xf>
    <xf numFmtId="0" fontId="12" fillId="0" borderId="6" xfId="0" applyFont="1" applyBorder="1" applyAlignment="1">
      <alignment horizontal="center" vertical="center"/>
    </xf>
    <xf numFmtId="38" fontId="0" fillId="0" borderId="0" xfId="1" applyFont="1">
      <alignment vertical="center"/>
    </xf>
    <xf numFmtId="176" fontId="0" fillId="0" borderId="1" xfId="0" applyNumberFormat="1" applyBorder="1">
      <alignment vertical="center"/>
    </xf>
    <xf numFmtId="0" fontId="0" fillId="0" borderId="0" xfId="0" applyAlignment="1">
      <alignment horizontal="center" vertical="center"/>
    </xf>
    <xf numFmtId="176" fontId="0" fillId="0" borderId="0" xfId="0" applyNumberFormat="1">
      <alignment vertical="center"/>
    </xf>
    <xf numFmtId="0" fontId="0" fillId="0" borderId="11" xfId="0" applyBorder="1" applyAlignment="1">
      <alignment horizontal="center" vertical="center"/>
    </xf>
    <xf numFmtId="176" fontId="0" fillId="0" borderId="12" xfId="0" applyNumberFormat="1" applyBorder="1">
      <alignment vertical="center"/>
    </xf>
    <xf numFmtId="176" fontId="0" fillId="0" borderId="11" xfId="0" applyNumberFormat="1" applyBorder="1">
      <alignment vertical="center"/>
    </xf>
    <xf numFmtId="0" fontId="9" fillId="4" borderId="18" xfId="0" applyFont="1" applyFill="1" applyBorder="1" applyAlignment="1">
      <alignment horizontal="center" vertical="center"/>
    </xf>
    <xf numFmtId="176" fontId="9" fillId="4" borderId="18" xfId="0" applyNumberFormat="1" applyFont="1" applyFill="1" applyBorder="1">
      <alignment vertical="center"/>
    </xf>
    <xf numFmtId="0" fontId="9" fillId="4" borderId="20" xfId="0" applyFont="1" applyFill="1" applyBorder="1" applyAlignment="1">
      <alignment horizontal="center" vertical="center"/>
    </xf>
    <xf numFmtId="176" fontId="9" fillId="4" borderId="20" xfId="0" applyNumberFormat="1" applyFont="1" applyFill="1" applyBorder="1">
      <alignment vertical="center"/>
    </xf>
    <xf numFmtId="0" fontId="0" fillId="0" borderId="19" xfId="0" applyBorder="1" applyAlignment="1">
      <alignment horizontal="center" vertical="center"/>
    </xf>
    <xf numFmtId="176" fontId="0" fillId="0" borderId="19" xfId="0" applyNumberFormat="1" applyBorder="1">
      <alignment vertical="center"/>
    </xf>
    <xf numFmtId="176" fontId="10" fillId="0" borderId="0" xfId="0" applyNumberFormat="1"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0" xfId="0" applyAlignment="1">
      <alignment vertical="center" shrinkToFit="1"/>
    </xf>
    <xf numFmtId="0" fontId="0" fillId="0" borderId="4" xfId="0" applyBorder="1" applyAlignment="1">
      <alignment vertical="center" shrinkToFit="1"/>
    </xf>
    <xf numFmtId="0" fontId="9" fillId="3" borderId="1" xfId="0" applyFont="1" applyFill="1" applyBorder="1" applyAlignment="1">
      <alignment horizontal="center" vertical="center" shrinkToFit="1"/>
    </xf>
    <xf numFmtId="0" fontId="0" fillId="0" borderId="1" xfId="0" applyBorder="1" applyAlignment="1">
      <alignment horizontal="center" vertical="center" shrinkToFit="1"/>
    </xf>
    <xf numFmtId="0" fontId="0" fillId="0" borderId="9" xfId="0" applyBorder="1" applyAlignment="1">
      <alignment vertical="center" shrinkToFit="1"/>
    </xf>
    <xf numFmtId="0" fontId="0" fillId="2" borderId="1" xfId="0" applyFill="1" applyBorder="1" applyAlignment="1" applyProtection="1">
      <alignment vertical="center" shrinkToFit="1"/>
      <protection locked="0"/>
    </xf>
    <xf numFmtId="0" fontId="9" fillId="3" borderId="13" xfId="0" applyFont="1" applyFill="1" applyBorder="1" applyAlignment="1">
      <alignment horizontal="centerContinuous" vertical="center"/>
    </xf>
    <xf numFmtId="0" fontId="9" fillId="0" borderId="8" xfId="0" applyFont="1" applyBorder="1">
      <alignment vertical="center"/>
    </xf>
    <xf numFmtId="176" fontId="9" fillId="0" borderId="2" xfId="0" applyNumberFormat="1" applyFont="1" applyBorder="1" applyAlignment="1">
      <alignment vertical="center" shrinkToFit="1"/>
    </xf>
    <xf numFmtId="0" fontId="0" fillId="0" borderId="4" xfId="0" applyBorder="1" applyAlignment="1">
      <alignment vertical="center" wrapText="1"/>
    </xf>
    <xf numFmtId="0" fontId="0" fillId="2" borderId="1" xfId="0" applyFill="1" applyBorder="1" applyAlignment="1" applyProtection="1">
      <alignment horizontal="center" vertical="center" shrinkToFit="1"/>
      <protection locked="0"/>
    </xf>
    <xf numFmtId="0" fontId="0" fillId="0" borderId="0" xfId="0" quotePrefix="1">
      <alignment vertical="center"/>
    </xf>
    <xf numFmtId="176" fontId="10" fillId="7" borderId="0" xfId="0" applyNumberFormat="1" applyFont="1" applyFill="1">
      <alignment vertical="center"/>
    </xf>
    <xf numFmtId="0" fontId="0" fillId="0" borderId="21" xfId="0" applyBorder="1">
      <alignment vertical="center"/>
    </xf>
    <xf numFmtId="176" fontId="0" fillId="0" borderId="0" xfId="0" applyNumberFormat="1" applyAlignment="1">
      <alignment horizontal="right" vertical="center"/>
    </xf>
    <xf numFmtId="0" fontId="9" fillId="0" borderId="0" xfId="0" applyFont="1" applyAlignment="1">
      <alignment horizontal="center" vertical="center"/>
    </xf>
    <xf numFmtId="0" fontId="9" fillId="0" borderId="0" xfId="0" applyFont="1">
      <alignment vertical="center"/>
    </xf>
    <xf numFmtId="176" fontId="9" fillId="0" borderId="0" xfId="0" applyNumberFormat="1" applyFont="1">
      <alignment vertical="center"/>
    </xf>
    <xf numFmtId="0" fontId="15" fillId="0" borderId="4" xfId="0" applyFont="1" applyBorder="1">
      <alignment vertical="center"/>
    </xf>
    <xf numFmtId="0" fontId="15" fillId="0" borderId="0" xfId="0" applyFont="1">
      <alignment vertical="center"/>
    </xf>
    <xf numFmtId="0" fontId="15" fillId="0" borderId="0" xfId="0" applyFont="1" applyAlignment="1">
      <alignment horizontal="left" vertical="center"/>
    </xf>
    <xf numFmtId="0" fontId="14" fillId="0" borderId="9" xfId="0" applyFont="1" applyBorder="1">
      <alignment vertical="center"/>
    </xf>
    <xf numFmtId="176" fontId="16" fillId="0" borderId="0" xfId="0" applyNumberFormat="1" applyFont="1">
      <alignment vertical="center"/>
    </xf>
    <xf numFmtId="0" fontId="9" fillId="7" borderId="0" xfId="0" applyFont="1" applyFill="1" applyAlignment="1">
      <alignment horizontal="center" vertical="center"/>
    </xf>
    <xf numFmtId="0" fontId="17" fillId="0" borderId="0" xfId="0" applyFont="1">
      <alignment vertical="center"/>
    </xf>
    <xf numFmtId="0" fontId="17" fillId="0" borderId="0" xfId="0" applyFont="1" applyAlignment="1">
      <alignment horizontal="left" vertical="center"/>
    </xf>
    <xf numFmtId="0" fontId="18" fillId="0" borderId="4" xfId="0" applyFont="1" applyBorder="1">
      <alignment vertical="center"/>
    </xf>
    <xf numFmtId="176" fontId="9" fillId="7" borderId="0" xfId="0" applyNumberFormat="1" applyFont="1" applyFill="1">
      <alignment vertical="center"/>
    </xf>
    <xf numFmtId="0" fontId="20" fillId="9" borderId="0" xfId="3" applyFont="1" applyFill="1" applyAlignment="1">
      <alignment vertical="center"/>
    </xf>
    <xf numFmtId="0" fontId="19" fillId="12" borderId="0" xfId="3" applyFill="1" applyAlignment="1">
      <alignment vertical="center"/>
    </xf>
    <xf numFmtId="0" fontId="24" fillId="0" borderId="0" xfId="0" applyFont="1">
      <alignment vertical="center"/>
    </xf>
    <xf numFmtId="0" fontId="19" fillId="0" borderId="0" xfId="3" applyAlignment="1">
      <alignment vertical="center"/>
    </xf>
    <xf numFmtId="0" fontId="26" fillId="0" borderId="0" xfId="3" applyFont="1" applyAlignment="1">
      <alignment vertical="center"/>
    </xf>
    <xf numFmtId="178" fontId="26" fillId="0" borderId="0" xfId="1" applyNumberFormat="1" applyFont="1" applyFill="1" applyBorder="1" applyAlignment="1">
      <alignment vertical="center"/>
    </xf>
    <xf numFmtId="0" fontId="9" fillId="12" borderId="0" xfId="3" applyFont="1" applyFill="1" applyAlignment="1">
      <alignment vertical="center"/>
    </xf>
    <xf numFmtId="179" fontId="27" fillId="12" borderId="0" xfId="3" applyNumberFormat="1" applyFont="1" applyFill="1" applyAlignment="1">
      <alignment horizontal="right" vertical="center"/>
    </xf>
    <xf numFmtId="38" fontId="28" fillId="12" borderId="0" xfId="3" applyNumberFormat="1" applyFont="1" applyFill="1" applyAlignment="1">
      <alignment horizontal="center" vertical="center"/>
    </xf>
    <xf numFmtId="38" fontId="28" fillId="12" borderId="0" xfId="3" applyNumberFormat="1" applyFont="1" applyFill="1" applyAlignment="1">
      <alignment horizontal="right" vertical="center"/>
    </xf>
    <xf numFmtId="38" fontId="29" fillId="12" borderId="0" xfId="3" applyNumberFormat="1" applyFont="1" applyFill="1" applyAlignment="1">
      <alignment horizontal="center" vertical="center"/>
    </xf>
    <xf numFmtId="38" fontId="29" fillId="12" borderId="0" xfId="3" applyNumberFormat="1" applyFont="1" applyFill="1" applyAlignment="1">
      <alignment horizontal="left" vertical="center" shrinkToFit="1"/>
    </xf>
    <xf numFmtId="38" fontId="28" fillId="12" borderId="0" xfId="3" applyNumberFormat="1" applyFont="1" applyFill="1" applyAlignment="1">
      <alignment horizontal="left" vertical="center" shrinkToFit="1"/>
    </xf>
    <xf numFmtId="38" fontId="19" fillId="13" borderId="1" xfId="3" applyNumberFormat="1" applyFill="1" applyBorder="1" applyAlignment="1">
      <alignment vertical="center"/>
    </xf>
    <xf numFmtId="0" fontId="19" fillId="0" borderId="1" xfId="3" applyBorder="1" applyAlignment="1">
      <alignment horizontal="center" vertical="center"/>
    </xf>
    <xf numFmtId="0" fontId="19" fillId="0" borderId="1" xfId="3" applyBorder="1" applyAlignment="1">
      <alignment horizontal="left" vertical="center"/>
    </xf>
    <xf numFmtId="38" fontId="19" fillId="8" borderId="0" xfId="1" applyFont="1" applyFill="1" applyAlignment="1">
      <alignment vertical="center"/>
    </xf>
    <xf numFmtId="38" fontId="19" fillId="8" borderId="0" xfId="1" applyFont="1" applyFill="1" applyAlignment="1">
      <alignment horizontal="right" vertical="center"/>
    </xf>
    <xf numFmtId="38" fontId="19" fillId="8" borderId="1" xfId="1" quotePrefix="1" applyFont="1" applyFill="1" applyBorder="1" applyAlignment="1">
      <alignment vertical="center"/>
    </xf>
    <xf numFmtId="38" fontId="19" fillId="0" borderId="0" xfId="3" applyNumberFormat="1" applyAlignment="1">
      <alignment vertical="center"/>
    </xf>
    <xf numFmtId="0" fontId="19" fillId="0" borderId="0" xfId="3" applyAlignment="1">
      <alignment horizontal="center" vertical="center"/>
    </xf>
    <xf numFmtId="0" fontId="0" fillId="0" borderId="31" xfId="0" applyBorder="1">
      <alignment vertical="center"/>
    </xf>
    <xf numFmtId="0" fontId="0" fillId="0" borderId="17" xfId="0" applyBorder="1">
      <alignment vertical="center"/>
    </xf>
    <xf numFmtId="0" fontId="31" fillId="0" borderId="17" xfId="0" applyFont="1" applyBorder="1">
      <alignment vertical="center"/>
    </xf>
    <xf numFmtId="0" fontId="31" fillId="0" borderId="32" xfId="0" applyFont="1" applyBorder="1">
      <alignment vertical="center"/>
    </xf>
    <xf numFmtId="0" fontId="32" fillId="0" borderId="17" xfId="0" applyFont="1" applyBorder="1">
      <alignment vertical="center"/>
    </xf>
    <xf numFmtId="0" fontId="0" fillId="0" borderId="12" xfId="0" applyBorder="1">
      <alignment vertical="center"/>
    </xf>
    <xf numFmtId="0" fontId="0" fillId="0" borderId="29" xfId="0" applyBorder="1">
      <alignment vertical="center"/>
    </xf>
    <xf numFmtId="0" fontId="0" fillId="0" borderId="33" xfId="0" applyBorder="1">
      <alignment vertical="center"/>
    </xf>
    <xf numFmtId="0" fontId="0" fillId="0" borderId="34" xfId="0" applyBorder="1">
      <alignment vertical="center"/>
    </xf>
    <xf numFmtId="0" fontId="33" fillId="0" borderId="1" xfId="0" applyFont="1" applyBorder="1" applyAlignment="1"/>
    <xf numFmtId="38" fontId="0" fillId="0" borderId="12" xfId="1" applyFont="1" applyBorder="1">
      <alignment vertical="center"/>
    </xf>
    <xf numFmtId="38" fontId="0" fillId="0" borderId="29" xfId="1" applyFont="1" applyBorder="1">
      <alignment vertical="center"/>
    </xf>
    <xf numFmtId="38" fontId="0" fillId="0" borderId="0" xfId="1" applyFont="1" applyBorder="1">
      <alignment vertical="center"/>
    </xf>
    <xf numFmtId="0" fontId="0" fillId="0" borderId="43" xfId="0" applyBorder="1">
      <alignment vertical="center"/>
    </xf>
    <xf numFmtId="38" fontId="31" fillId="0" borderId="0" xfId="1" applyFont="1" applyBorder="1">
      <alignment vertical="center"/>
    </xf>
    <xf numFmtId="0" fontId="34" fillId="0" borderId="0" xfId="0" applyFont="1">
      <alignment vertical="center"/>
    </xf>
    <xf numFmtId="0" fontId="34" fillId="0" borderId="0" xfId="0" applyFont="1" applyAlignment="1"/>
    <xf numFmtId="0" fontId="0" fillId="0" borderId="32" xfId="0" applyBorder="1">
      <alignment vertical="center"/>
    </xf>
    <xf numFmtId="0" fontId="0" fillId="0" borderId="46" xfId="0" applyBorder="1">
      <alignment vertical="center"/>
    </xf>
    <xf numFmtId="0" fontId="0" fillId="0" borderId="47" xfId="0" applyBorder="1">
      <alignment vertical="center"/>
    </xf>
    <xf numFmtId="9" fontId="0" fillId="2" borderId="1" xfId="2" applyFont="1" applyFill="1" applyBorder="1" applyAlignment="1" applyProtection="1">
      <alignment vertical="center" shrinkToFit="1"/>
      <protection locked="0"/>
    </xf>
    <xf numFmtId="176" fontId="0" fillId="8" borderId="1" xfId="0" applyNumberFormat="1" applyFill="1" applyBorder="1" applyAlignment="1">
      <alignment vertical="center" shrinkToFit="1"/>
    </xf>
    <xf numFmtId="0" fontId="11" fillId="6" borderId="6" xfId="0" applyFont="1" applyFill="1" applyBorder="1" applyAlignment="1">
      <alignment horizontal="center" vertical="center"/>
    </xf>
    <xf numFmtId="0" fontId="13" fillId="6" borderId="1" xfId="0" applyFont="1" applyFill="1" applyBorder="1" applyAlignment="1">
      <alignment horizontal="left" vertical="center"/>
    </xf>
    <xf numFmtId="0" fontId="0" fillId="6" borderId="7" xfId="0" applyFill="1" applyBorder="1">
      <alignment vertical="center"/>
    </xf>
    <xf numFmtId="0" fontId="11" fillId="0" borderId="0" xfId="0" applyFont="1" applyAlignment="1">
      <alignment horizontal="right" vertical="center" shrinkToFit="1"/>
    </xf>
    <xf numFmtId="176" fontId="9" fillId="0" borderId="0" xfId="0" applyNumberFormat="1" applyFont="1" applyAlignment="1">
      <alignment vertical="center" shrinkToFit="1"/>
    </xf>
    <xf numFmtId="0" fontId="10" fillId="0" borderId="0" xfId="0" applyFont="1" applyAlignment="1">
      <alignment horizontal="right" vertical="center" shrinkToFit="1"/>
    </xf>
    <xf numFmtId="0" fontId="12" fillId="0" borderId="0" xfId="0" applyFont="1" applyAlignment="1">
      <alignment horizontal="right" vertical="center" shrinkToFit="1"/>
    </xf>
    <xf numFmtId="0" fontId="9" fillId="0" borderId="0" xfId="0" applyFont="1" applyAlignment="1">
      <alignment horizontal="center" vertical="center" shrinkToFit="1"/>
    </xf>
    <xf numFmtId="9" fontId="0" fillId="0" borderId="0" xfId="0" applyNumberFormat="1">
      <alignment vertical="center"/>
    </xf>
    <xf numFmtId="0" fontId="19" fillId="12" borderId="0" xfId="3" applyFill="1" applyAlignment="1">
      <alignment horizontal="right" vertical="center"/>
    </xf>
    <xf numFmtId="177" fontId="25" fillId="12" borderId="0" xfId="3" quotePrefix="1" applyNumberFormat="1" applyFont="1" applyFill="1" applyAlignment="1">
      <alignment horizontal="right" vertical="center"/>
    </xf>
    <xf numFmtId="0" fontId="36" fillId="0" borderId="3" xfId="0" applyFont="1" applyBorder="1">
      <alignment vertical="center"/>
    </xf>
    <xf numFmtId="0" fontId="33" fillId="7" borderId="70" xfId="4" applyFont="1" applyFill="1" applyBorder="1" applyAlignment="1">
      <alignment vertical="center"/>
    </xf>
    <xf numFmtId="0" fontId="33" fillId="7" borderId="70" xfId="4" applyFont="1" applyFill="1" applyBorder="1" applyAlignment="1">
      <alignment vertical="center" wrapText="1"/>
    </xf>
    <xf numFmtId="0" fontId="33" fillId="7" borderId="69" xfId="4" applyFont="1" applyFill="1" applyBorder="1" applyAlignment="1">
      <alignment vertical="center"/>
    </xf>
    <xf numFmtId="0" fontId="33" fillId="7" borderId="11" xfId="4" applyFont="1" applyFill="1" applyBorder="1" applyAlignment="1">
      <alignment vertical="center"/>
    </xf>
    <xf numFmtId="0" fontId="33" fillId="7" borderId="34" xfId="4" applyFont="1" applyFill="1" applyBorder="1" applyAlignment="1">
      <alignment vertical="center"/>
    </xf>
    <xf numFmtId="0" fontId="33" fillId="7" borderId="70" xfId="4" applyFont="1" applyFill="1" applyBorder="1" applyAlignment="1">
      <alignment horizontal="center" vertical="center"/>
    </xf>
    <xf numFmtId="0" fontId="33" fillId="7" borderId="71" xfId="4" applyFont="1" applyFill="1" applyBorder="1" applyAlignment="1">
      <alignment horizontal="center" vertical="center"/>
    </xf>
    <xf numFmtId="0" fontId="33" fillId="7" borderId="1" xfId="4" applyFont="1" applyFill="1" applyBorder="1" applyAlignment="1">
      <alignment horizontal="center" vertical="center"/>
    </xf>
    <xf numFmtId="0" fontId="24" fillId="7" borderId="1" xfId="4" applyFont="1" applyFill="1" applyBorder="1" applyAlignment="1">
      <alignment vertical="center"/>
    </xf>
    <xf numFmtId="0" fontId="33" fillId="2" borderId="69" xfId="4" applyFont="1" applyFill="1" applyBorder="1" applyAlignment="1">
      <alignment vertical="center"/>
    </xf>
    <xf numFmtId="0" fontId="33" fillId="2" borderId="1" xfId="4" applyFont="1" applyFill="1" applyBorder="1" applyAlignment="1">
      <alignment horizontal="center" vertical="center"/>
    </xf>
    <xf numFmtId="0" fontId="33" fillId="2" borderId="69" xfId="4" applyFont="1" applyFill="1" applyBorder="1" applyAlignment="1">
      <alignment horizontal="center" vertical="center"/>
    </xf>
    <xf numFmtId="0" fontId="33" fillId="2" borderId="71" xfId="4" applyFont="1" applyFill="1" applyBorder="1" applyAlignment="1">
      <alignment vertical="center"/>
    </xf>
    <xf numFmtId="0" fontId="33" fillId="2" borderId="71" xfId="4" applyFont="1" applyFill="1" applyBorder="1" applyAlignment="1">
      <alignment horizontal="center" vertical="center"/>
    </xf>
    <xf numFmtId="0" fontId="33" fillId="14" borderId="1" xfId="4" applyFont="1" applyFill="1" applyBorder="1" applyAlignment="1">
      <alignment vertical="center"/>
    </xf>
    <xf numFmtId="0" fontId="33" fillId="14" borderId="17" xfId="4" applyFont="1" applyFill="1" applyBorder="1" applyAlignment="1">
      <alignment vertical="center"/>
    </xf>
    <xf numFmtId="0" fontId="33" fillId="14" borderId="29" xfId="4" applyFont="1" applyFill="1" applyBorder="1" applyAlignment="1">
      <alignment vertical="center"/>
    </xf>
    <xf numFmtId="0" fontId="33" fillId="7" borderId="13" xfId="4" applyFont="1" applyFill="1" applyBorder="1" applyAlignment="1">
      <alignment vertical="center"/>
    </xf>
    <xf numFmtId="0" fontId="33" fillId="7" borderId="14" xfId="4" applyFont="1" applyFill="1" applyBorder="1" applyAlignment="1">
      <alignment vertical="center"/>
    </xf>
    <xf numFmtId="0" fontId="33" fillId="7" borderId="15" xfId="4" applyFont="1" applyFill="1" applyBorder="1" applyAlignment="1">
      <alignment vertical="center"/>
    </xf>
    <xf numFmtId="0" fontId="33" fillId="7" borderId="69" xfId="4" applyFont="1" applyFill="1" applyBorder="1" applyAlignment="1">
      <alignment vertical="center" wrapText="1"/>
    </xf>
    <xf numFmtId="0" fontId="33" fillId="7" borderId="71" xfId="4" applyFont="1" applyFill="1" applyBorder="1" applyAlignment="1">
      <alignment vertical="center"/>
    </xf>
    <xf numFmtId="0" fontId="33" fillId="0" borderId="17" xfId="0" applyFont="1" applyBorder="1" applyAlignment="1"/>
    <xf numFmtId="0" fontId="33" fillId="0" borderId="29" xfId="0" applyFont="1" applyBorder="1" applyAlignment="1"/>
    <xf numFmtId="0" fontId="33" fillId="2" borderId="12" xfId="4" applyFont="1" applyFill="1" applyBorder="1" applyAlignment="1">
      <alignment horizontal="center" vertical="center"/>
    </xf>
    <xf numFmtId="0" fontId="33" fillId="7" borderId="12" xfId="4" applyFont="1" applyFill="1" applyBorder="1" applyAlignment="1">
      <alignment vertical="center" wrapText="1"/>
    </xf>
    <xf numFmtId="0" fontId="0" fillId="0" borderId="17" xfId="0" applyBorder="1" applyAlignment="1">
      <alignment horizontal="center" vertical="center"/>
    </xf>
    <xf numFmtId="0" fontId="0" fillId="0" borderId="79" xfId="0" applyBorder="1">
      <alignment vertical="center"/>
    </xf>
    <xf numFmtId="176" fontId="0" fillId="0" borderId="70" xfId="0" applyNumberFormat="1" applyBorder="1">
      <alignment vertical="center"/>
    </xf>
    <xf numFmtId="0" fontId="9" fillId="0" borderId="80" xfId="0" applyFont="1" applyBorder="1" applyAlignment="1">
      <alignment horizontal="center" vertical="center"/>
    </xf>
    <xf numFmtId="176" fontId="0" fillId="0" borderId="80" xfId="0" applyNumberFormat="1" applyBorder="1">
      <alignment vertical="center"/>
    </xf>
    <xf numFmtId="0" fontId="9" fillId="2" borderId="3" xfId="0" applyFont="1" applyFill="1" applyBorder="1">
      <alignment vertical="center"/>
    </xf>
    <xf numFmtId="0" fontId="0" fillId="2" borderId="4" xfId="0" applyFill="1" applyBorder="1">
      <alignment vertical="center"/>
    </xf>
    <xf numFmtId="0" fontId="9" fillId="15" borderId="3" xfId="0" applyFont="1" applyFill="1" applyBorder="1">
      <alignment vertical="center"/>
    </xf>
    <xf numFmtId="0" fontId="0" fillId="15" borderId="4" xfId="0" applyFill="1" applyBorder="1">
      <alignment vertical="center"/>
    </xf>
    <xf numFmtId="0" fontId="33" fillId="0" borderId="0" xfId="0" applyFont="1" applyAlignment="1"/>
    <xf numFmtId="0" fontId="31" fillId="0" borderId="0" xfId="0" applyFont="1">
      <alignment vertical="center"/>
    </xf>
    <xf numFmtId="0" fontId="31" fillId="0" borderId="0" xfId="0" applyFont="1" applyAlignment="1"/>
    <xf numFmtId="0" fontId="33" fillId="0" borderId="1" xfId="4" applyFont="1" applyBorder="1" applyAlignment="1">
      <alignment vertical="center"/>
    </xf>
    <xf numFmtId="0" fontId="33" fillId="0" borderId="1" xfId="4" applyFont="1" applyBorder="1" applyAlignment="1">
      <alignment horizontal="center" vertical="center"/>
    </xf>
    <xf numFmtId="0" fontId="33" fillId="7" borderId="0" xfId="4" applyFont="1" applyFill="1" applyAlignment="1">
      <alignment vertical="center"/>
    </xf>
    <xf numFmtId="0" fontId="0" fillId="0" borderId="1" xfId="0" applyBorder="1">
      <alignment vertical="center"/>
    </xf>
    <xf numFmtId="0" fontId="31" fillId="0" borderId="12" xfId="0" applyFont="1" applyBorder="1">
      <alignment vertical="center"/>
    </xf>
    <xf numFmtId="0" fontId="24" fillId="2" borderId="17" xfId="4" applyFont="1" applyFill="1" applyBorder="1" applyAlignment="1">
      <alignment vertical="center"/>
    </xf>
    <xf numFmtId="0" fontId="33" fillId="2" borderId="17" xfId="4" applyFont="1" applyFill="1" applyBorder="1" applyAlignment="1">
      <alignment horizontal="center" vertical="center"/>
    </xf>
    <xf numFmtId="0" fontId="24" fillId="2" borderId="17" xfId="4" applyFont="1" applyFill="1" applyBorder="1" applyAlignment="1">
      <alignment vertical="center" wrapText="1"/>
    </xf>
    <xf numFmtId="0" fontId="33" fillId="2" borderId="12" xfId="4" applyFont="1" applyFill="1" applyBorder="1" applyAlignment="1">
      <alignment vertical="center"/>
    </xf>
    <xf numFmtId="0" fontId="33" fillId="2" borderId="70" xfId="4" applyFont="1" applyFill="1" applyBorder="1" applyAlignment="1">
      <alignment vertical="center" wrapText="1"/>
    </xf>
    <xf numFmtId="0" fontId="0" fillId="2" borderId="29" xfId="0" applyFill="1" applyBorder="1">
      <alignment vertical="center"/>
    </xf>
    <xf numFmtId="0" fontId="33" fillId="7" borderId="0" xfId="4" applyFont="1" applyFill="1" applyAlignment="1">
      <alignment horizontal="center" vertical="center"/>
    </xf>
    <xf numFmtId="0" fontId="33" fillId="7" borderId="0" xfId="4" applyFont="1" applyFill="1" applyAlignment="1">
      <alignment vertical="center" wrapText="1"/>
    </xf>
    <xf numFmtId="0" fontId="39" fillId="0" borderId="0" xfId="0" applyFont="1">
      <alignment vertical="center"/>
    </xf>
    <xf numFmtId="0" fontId="0" fillId="0" borderId="0" xfId="0" applyAlignment="1">
      <alignment vertical="center" wrapText="1"/>
    </xf>
    <xf numFmtId="0" fontId="33" fillId="0" borderId="0" xfId="0" applyFont="1">
      <alignment vertical="center"/>
    </xf>
    <xf numFmtId="0" fontId="33" fillId="7" borderId="0" xfId="0" applyFont="1" applyFill="1">
      <alignment vertical="center"/>
    </xf>
    <xf numFmtId="0" fontId="33" fillId="7" borderId="29" xfId="4" applyFont="1" applyFill="1" applyBorder="1" applyAlignment="1">
      <alignment vertical="center" wrapText="1"/>
    </xf>
    <xf numFmtId="0" fontId="33" fillId="7" borderId="29" xfId="4" applyFont="1" applyFill="1" applyBorder="1" applyAlignment="1">
      <alignment horizontal="center" vertical="center" wrapText="1"/>
    </xf>
    <xf numFmtId="0" fontId="0" fillId="2" borderId="1" xfId="0" applyFill="1" applyBorder="1" applyAlignment="1">
      <alignment vertical="center" wrapText="1"/>
    </xf>
    <xf numFmtId="0" fontId="0" fillId="0" borderId="1" xfId="0" applyBorder="1" applyAlignment="1">
      <alignment vertical="center" wrapText="1"/>
    </xf>
    <xf numFmtId="0" fontId="33" fillId="7" borderId="33" xfId="4" applyFont="1" applyFill="1" applyBorder="1" applyAlignment="1">
      <alignment vertical="center"/>
    </xf>
    <xf numFmtId="0" fontId="33" fillId="14" borderId="52" xfId="4" applyFont="1" applyFill="1" applyBorder="1" applyAlignment="1">
      <alignment vertical="center"/>
    </xf>
    <xf numFmtId="0" fontId="33" fillId="14" borderId="69" xfId="4" applyFont="1" applyFill="1" applyBorder="1" applyAlignment="1">
      <alignment vertical="center"/>
    </xf>
    <xf numFmtId="0" fontId="33" fillId="7" borderId="69" xfId="4" applyFont="1" applyFill="1" applyBorder="1" applyAlignment="1">
      <alignment horizontal="center" vertical="center"/>
    </xf>
    <xf numFmtId="0" fontId="33" fillId="7" borderId="12" xfId="4" applyFont="1" applyFill="1" applyBorder="1" applyAlignment="1">
      <alignment horizontal="center" vertical="center" wrapText="1"/>
    </xf>
    <xf numFmtId="0" fontId="24" fillId="0" borderId="1" xfId="0" applyFont="1" applyBorder="1" applyAlignment="1">
      <alignment vertical="center" wrapText="1"/>
    </xf>
    <xf numFmtId="0" fontId="33" fillId="0" borderId="11" xfId="0" applyFont="1" applyBorder="1" applyAlignment="1"/>
    <xf numFmtId="0" fontId="33" fillId="7" borderId="1" xfId="4" applyFont="1" applyFill="1" applyBorder="1" applyAlignment="1">
      <alignment vertical="center" wrapText="1"/>
    </xf>
    <xf numFmtId="0" fontId="33" fillId="2" borderId="1" xfId="4" applyFont="1" applyFill="1" applyBorder="1" applyAlignment="1">
      <alignment vertical="center" wrapText="1"/>
    </xf>
    <xf numFmtId="0" fontId="33" fillId="0" borderId="1" xfId="4" applyFont="1" applyBorder="1" applyAlignment="1">
      <alignment vertical="center" wrapText="1"/>
    </xf>
    <xf numFmtId="0" fontId="0" fillId="0" borderId="13" xfId="0" applyBorder="1">
      <alignment vertical="center"/>
    </xf>
    <xf numFmtId="0" fontId="9" fillId="0" borderId="1" xfId="0" applyFont="1" applyBorder="1" applyAlignment="1">
      <alignment horizontal="center" vertical="center"/>
    </xf>
    <xf numFmtId="0" fontId="0" fillId="2" borderId="13" xfId="0" applyFill="1" applyBorder="1">
      <alignment vertical="center"/>
    </xf>
    <xf numFmtId="0" fontId="41" fillId="0" borderId="1" xfId="0" applyFont="1" applyBorder="1" applyAlignment="1">
      <alignment horizontal="center" vertical="center"/>
    </xf>
    <xf numFmtId="0" fontId="41" fillId="0" borderId="1" xfId="0" applyFont="1" applyBorder="1" applyAlignment="1">
      <alignment horizontal="center" vertical="center" shrinkToFit="1"/>
    </xf>
    <xf numFmtId="0" fontId="24" fillId="7" borderId="1" xfId="4" applyFont="1" applyFill="1" applyBorder="1" applyAlignment="1">
      <alignment vertical="center" wrapText="1"/>
    </xf>
    <xf numFmtId="0" fontId="41" fillId="0" borderId="86" xfId="0" applyFont="1" applyBorder="1" applyAlignment="1">
      <alignment horizontal="center" vertical="center"/>
    </xf>
    <xf numFmtId="0" fontId="0" fillId="0" borderId="85" xfId="0" applyBorder="1">
      <alignment vertical="center"/>
    </xf>
    <xf numFmtId="0" fontId="33" fillId="7" borderId="86" xfId="4" applyFont="1" applyFill="1" applyBorder="1" applyAlignment="1">
      <alignment vertical="center" wrapText="1"/>
    </xf>
    <xf numFmtId="0" fontId="33" fillId="21" borderId="85" xfId="4" applyFont="1" applyFill="1" applyBorder="1" applyAlignment="1">
      <alignment vertical="center" wrapText="1"/>
    </xf>
    <xf numFmtId="0" fontId="33" fillId="2" borderId="86" xfId="4" applyFont="1" applyFill="1" applyBorder="1" applyAlignment="1">
      <alignment vertical="center" wrapText="1"/>
    </xf>
    <xf numFmtId="0" fontId="33" fillId="0" borderId="86" xfId="4" applyFont="1" applyBorder="1" applyAlignment="1">
      <alignment vertical="center" wrapText="1"/>
    </xf>
    <xf numFmtId="0" fontId="24" fillId="7" borderId="86" xfId="4" applyFont="1" applyFill="1" applyBorder="1" applyAlignment="1">
      <alignment vertical="center" wrapText="1"/>
    </xf>
    <xf numFmtId="0" fontId="33" fillId="21" borderId="85" xfId="0" applyFont="1" applyFill="1" applyBorder="1" applyAlignment="1">
      <alignment vertical="center" wrapText="1"/>
    </xf>
    <xf numFmtId="0" fontId="0" fillId="2" borderId="86" xfId="0" applyFill="1" applyBorder="1" applyAlignment="1">
      <alignment vertical="center" wrapText="1"/>
    </xf>
    <xf numFmtId="0" fontId="0" fillId="0" borderId="86" xfId="0" applyBorder="1" applyAlignment="1">
      <alignment vertical="center" wrapText="1"/>
    </xf>
    <xf numFmtId="0" fontId="0" fillId="21" borderId="85" xfId="0" applyFill="1" applyBorder="1" applyAlignment="1">
      <alignment vertical="center" wrapText="1"/>
    </xf>
    <xf numFmtId="0" fontId="24" fillId="0" borderId="86" xfId="0" applyFont="1" applyBorder="1" applyAlignment="1">
      <alignment vertical="center" wrapText="1"/>
    </xf>
    <xf numFmtId="0" fontId="33" fillId="7" borderId="90" xfId="4" applyFont="1" applyFill="1" applyBorder="1" applyAlignment="1">
      <alignment vertical="center" wrapText="1"/>
    </xf>
    <xf numFmtId="0" fontId="33" fillId="21" borderId="91" xfId="0" applyFont="1" applyFill="1" applyBorder="1" applyAlignment="1">
      <alignment vertical="center" wrapText="1"/>
    </xf>
    <xf numFmtId="0" fontId="33" fillId="7" borderId="13" xfId="4" applyFont="1" applyFill="1" applyBorder="1" applyAlignment="1">
      <alignment vertical="center" wrapText="1"/>
    </xf>
    <xf numFmtId="0" fontId="33" fillId="7" borderId="82" xfId="4" applyFont="1" applyFill="1" applyBorder="1" applyAlignment="1">
      <alignment horizontal="center" vertical="center"/>
    </xf>
    <xf numFmtId="0" fontId="33" fillId="7" borderId="15" xfId="4" applyFont="1" applyFill="1" applyBorder="1" applyAlignment="1">
      <alignment vertical="center" wrapText="1"/>
    </xf>
    <xf numFmtId="0" fontId="33" fillId="7" borderId="52" xfId="4" applyFont="1" applyFill="1" applyBorder="1" applyAlignment="1">
      <alignment horizontal="center" vertical="center"/>
    </xf>
    <xf numFmtId="0" fontId="33" fillId="2" borderId="52" xfId="4" applyFont="1" applyFill="1" applyBorder="1" applyAlignment="1">
      <alignment horizontal="center" vertical="center"/>
    </xf>
    <xf numFmtId="0" fontId="33" fillId="0" borderId="13" xfId="4" applyFont="1" applyBorder="1" applyAlignment="1">
      <alignment horizontal="center" vertical="center"/>
    </xf>
    <xf numFmtId="0" fontId="33" fillId="2" borderId="82" xfId="4" applyFont="1" applyFill="1" applyBorder="1" applyAlignment="1">
      <alignment horizontal="center" vertical="center"/>
    </xf>
    <xf numFmtId="0" fontId="33" fillId="7" borderId="13" xfId="4" applyFont="1" applyFill="1" applyBorder="1" applyAlignment="1">
      <alignment horizontal="center" vertical="center"/>
    </xf>
    <xf numFmtId="0" fontId="0" fillId="8" borderId="92" xfId="0" applyFill="1" applyBorder="1">
      <alignment vertical="center"/>
    </xf>
    <xf numFmtId="0" fontId="0" fillId="8" borderId="93" xfId="0" applyFill="1" applyBorder="1">
      <alignment vertical="center"/>
    </xf>
    <xf numFmtId="0" fontId="19" fillId="0" borderId="1" xfId="3" applyBorder="1" applyAlignment="1">
      <alignment horizontal="center" vertical="center" shrinkToFit="1"/>
    </xf>
    <xf numFmtId="0" fontId="19" fillId="0" borderId="15" xfId="3" applyBorder="1" applyAlignment="1">
      <alignment horizontal="center" vertical="center" shrinkToFit="1"/>
    </xf>
    <xf numFmtId="0" fontId="41" fillId="22" borderId="1" xfId="0" applyFont="1" applyFill="1" applyBorder="1" applyAlignment="1">
      <alignment horizontal="center" vertical="center" shrinkToFit="1"/>
    </xf>
    <xf numFmtId="0" fontId="0" fillId="22" borderId="92" xfId="0" applyFill="1" applyBorder="1">
      <alignment vertical="center"/>
    </xf>
    <xf numFmtId="0" fontId="24" fillId="22" borderId="1" xfId="4" applyFont="1" applyFill="1" applyBorder="1" applyAlignment="1">
      <alignment vertical="center" wrapText="1"/>
    </xf>
    <xf numFmtId="0" fontId="0" fillId="22" borderId="1" xfId="0" applyFill="1" applyBorder="1" applyAlignment="1">
      <alignment vertical="center" wrapText="1"/>
    </xf>
    <xf numFmtId="0" fontId="24" fillId="22" borderId="1" xfId="0" applyFont="1" applyFill="1" applyBorder="1" applyAlignment="1">
      <alignment vertical="center" wrapText="1"/>
    </xf>
    <xf numFmtId="0" fontId="0" fillId="22" borderId="93" xfId="0" applyFill="1" applyBorder="1">
      <alignment vertical="center"/>
    </xf>
    <xf numFmtId="0" fontId="0" fillId="0" borderId="0" xfId="3" applyFont="1" applyAlignment="1">
      <alignment vertical="center"/>
    </xf>
    <xf numFmtId="0" fontId="9" fillId="12" borderId="97" xfId="3" applyFont="1" applyFill="1" applyBorder="1" applyAlignment="1">
      <alignment horizontal="center" vertical="center"/>
    </xf>
    <xf numFmtId="0" fontId="9" fillId="12" borderId="98" xfId="3" applyFont="1" applyFill="1" applyBorder="1" applyAlignment="1">
      <alignment horizontal="center" vertical="center"/>
    </xf>
    <xf numFmtId="0" fontId="9" fillId="0" borderId="85" xfId="3" applyFont="1" applyBorder="1" applyAlignment="1">
      <alignment horizontal="center" vertical="center"/>
    </xf>
    <xf numFmtId="0" fontId="9" fillId="0" borderId="1" xfId="3" applyFont="1" applyBorder="1" applyAlignment="1">
      <alignment horizontal="center" vertical="center"/>
    </xf>
    <xf numFmtId="38" fontId="0" fillId="0" borderId="0" xfId="3" applyNumberFormat="1" applyFont="1" applyAlignment="1">
      <alignment vertical="center"/>
    </xf>
    <xf numFmtId="38" fontId="28" fillId="13" borderId="0" xfId="3" applyNumberFormat="1" applyFont="1" applyFill="1" applyAlignment="1">
      <alignment horizontal="center" vertical="center"/>
    </xf>
    <xf numFmtId="38" fontId="0" fillId="8" borderId="1" xfId="1" applyFont="1" applyFill="1" applyBorder="1">
      <alignment vertical="center"/>
    </xf>
    <xf numFmtId="0" fontId="9" fillId="0" borderId="4" xfId="0" applyFont="1" applyBorder="1" applyAlignment="1">
      <alignment vertical="center" shrinkToFit="1"/>
    </xf>
    <xf numFmtId="0" fontId="9" fillId="0" borderId="4" xfId="0" applyFont="1" applyBorder="1" applyAlignment="1">
      <alignment horizontal="center" vertical="center"/>
    </xf>
    <xf numFmtId="0" fontId="9" fillId="0" borderId="4" xfId="0" applyFont="1" applyBorder="1">
      <alignment vertical="center"/>
    </xf>
    <xf numFmtId="0" fontId="14" fillId="0" borderId="0" xfId="0" applyFont="1">
      <alignment vertical="center"/>
    </xf>
    <xf numFmtId="0" fontId="19" fillId="0" borderId="0" xfId="3" applyAlignment="1">
      <alignment horizontal="right" vertical="center"/>
    </xf>
    <xf numFmtId="0" fontId="44" fillId="0" borderId="0" xfId="3" applyFont="1" applyAlignment="1">
      <alignment horizontal="center" vertical="center"/>
    </xf>
    <xf numFmtId="38" fontId="12" fillId="0" borderId="0" xfId="3" applyNumberFormat="1" applyFont="1" applyAlignment="1">
      <alignment vertical="center"/>
    </xf>
    <xf numFmtId="176" fontId="0" fillId="0" borderId="101" xfId="0" applyNumberFormat="1" applyBorder="1">
      <alignment vertical="center"/>
    </xf>
    <xf numFmtId="0" fontId="9" fillId="0" borderId="11" xfId="0" applyFont="1" applyBorder="1" applyAlignment="1">
      <alignment horizontal="center" vertical="center"/>
    </xf>
    <xf numFmtId="38" fontId="24" fillId="13" borderId="25" xfId="3" applyNumberFormat="1" applyFont="1" applyFill="1" applyBorder="1" applyAlignment="1">
      <alignment vertical="center" shrinkToFit="1"/>
    </xf>
    <xf numFmtId="9" fontId="9" fillId="13" borderId="23" xfId="2" applyFont="1" applyFill="1" applyBorder="1" applyAlignment="1">
      <alignment vertical="center" shrinkToFit="1"/>
    </xf>
    <xf numFmtId="38" fontId="19" fillId="13" borderId="1" xfId="3" applyNumberFormat="1" applyFill="1" applyBorder="1" applyAlignment="1">
      <alignment vertical="center" shrinkToFit="1"/>
    </xf>
    <xf numFmtId="38" fontId="0" fillId="13" borderId="1" xfId="3" applyNumberFormat="1" applyFont="1" applyFill="1" applyBorder="1" applyAlignment="1">
      <alignment vertical="center" shrinkToFit="1"/>
    </xf>
    <xf numFmtId="38" fontId="19" fillId="0" borderId="1" xfId="1" applyFont="1" applyBorder="1" applyAlignment="1">
      <alignment vertical="center" shrinkToFit="1"/>
    </xf>
    <xf numFmtId="38" fontId="0" fillId="0" borderId="69" xfId="1" applyFont="1" applyBorder="1" applyAlignment="1">
      <alignment vertical="center" shrinkToFit="1"/>
    </xf>
    <xf numFmtId="38" fontId="19" fillId="15" borderId="2" xfId="1" applyFont="1" applyFill="1" applyBorder="1" applyAlignment="1">
      <alignment vertical="center" shrinkToFit="1"/>
    </xf>
    <xf numFmtId="0" fontId="0" fillId="0" borderId="11" xfId="0" applyBorder="1">
      <alignment vertical="center"/>
    </xf>
    <xf numFmtId="0" fontId="0" fillId="2" borderId="1" xfId="0" applyFill="1" applyBorder="1" applyAlignment="1" applyProtection="1">
      <alignment horizontal="center" vertical="center"/>
      <protection locked="0"/>
    </xf>
    <xf numFmtId="176" fontId="0" fillId="2" borderId="1" xfId="0" applyNumberFormat="1" applyFill="1" applyBorder="1" applyAlignment="1" applyProtection="1">
      <alignment vertical="center" shrinkToFit="1"/>
      <protection locked="0"/>
    </xf>
    <xf numFmtId="38" fontId="19" fillId="8" borderId="100" xfId="1" applyFont="1" applyFill="1" applyBorder="1" applyAlignment="1">
      <alignment vertical="center"/>
    </xf>
    <xf numFmtId="0" fontId="0" fillId="0" borderId="102" xfId="0" applyBorder="1">
      <alignment vertical="center"/>
    </xf>
    <xf numFmtId="0" fontId="9" fillId="0" borderId="101" xfId="0" applyFont="1" applyBorder="1" applyAlignment="1">
      <alignment horizontal="center" vertical="center"/>
    </xf>
    <xf numFmtId="0" fontId="9" fillId="6" borderId="1" xfId="0" applyFont="1" applyFill="1" applyBorder="1" applyAlignment="1">
      <alignment horizontal="center" vertical="center" shrinkToFit="1"/>
    </xf>
    <xf numFmtId="38" fontId="19" fillId="8" borderId="103" xfId="1" applyFont="1" applyFill="1" applyBorder="1" applyAlignment="1">
      <alignment vertical="center"/>
    </xf>
    <xf numFmtId="176" fontId="9" fillId="0" borderId="105" xfId="0" applyNumberFormat="1" applyFont="1" applyBorder="1" applyAlignment="1">
      <alignment vertical="center" shrinkToFit="1"/>
    </xf>
    <xf numFmtId="176" fontId="9" fillId="0" borderId="41" xfId="0" applyNumberFormat="1" applyFont="1" applyBorder="1" applyAlignment="1">
      <alignment vertical="center" shrinkToFit="1"/>
    </xf>
    <xf numFmtId="176" fontId="9" fillId="0" borderId="94" xfId="0" applyNumberFormat="1" applyFont="1" applyBorder="1" applyAlignment="1">
      <alignment vertical="center" shrinkToFit="1"/>
    </xf>
    <xf numFmtId="0" fontId="38" fillId="23" borderId="2" xfId="3" applyFont="1" applyFill="1" applyBorder="1" applyAlignment="1">
      <alignment horizontal="center" vertical="center"/>
    </xf>
    <xf numFmtId="176" fontId="16" fillId="0" borderId="1" xfId="3" applyNumberFormat="1" applyFont="1" applyBorder="1" applyAlignment="1">
      <alignment vertical="center"/>
    </xf>
    <xf numFmtId="0" fontId="0" fillId="6" borderId="1" xfId="0" applyFill="1" applyBorder="1" applyAlignment="1">
      <alignment vertical="center" shrinkToFit="1"/>
    </xf>
    <xf numFmtId="0" fontId="19" fillId="9" borderId="0" xfId="3" applyFill="1" applyAlignment="1">
      <alignment horizontal="centerContinuous" vertical="center"/>
    </xf>
    <xf numFmtId="0" fontId="19" fillId="12" borderId="4" xfId="3" applyFill="1" applyBorder="1" applyAlignment="1">
      <alignment vertical="center"/>
    </xf>
    <xf numFmtId="38" fontId="21" fillId="10" borderId="3" xfId="3" applyNumberFormat="1" applyFont="1" applyFill="1" applyBorder="1" applyAlignment="1">
      <alignment horizontal="centerContinuous" vertical="center" shrinkToFit="1"/>
    </xf>
    <xf numFmtId="38" fontId="19" fillId="10" borderId="5" xfId="3" applyNumberFormat="1" applyFill="1" applyBorder="1" applyAlignment="1">
      <alignment horizontal="centerContinuous" vertical="center" shrinkToFit="1"/>
    </xf>
    <xf numFmtId="38" fontId="9" fillId="13" borderId="107" xfId="3" applyNumberFormat="1" applyFont="1" applyFill="1" applyBorder="1" applyAlignment="1">
      <alignment vertical="center" shrinkToFit="1"/>
    </xf>
    <xf numFmtId="38" fontId="9" fillId="13" borderId="108" xfId="3" applyNumberFormat="1" applyFont="1" applyFill="1" applyBorder="1" applyAlignment="1">
      <alignment vertical="center" shrinkToFit="1"/>
    </xf>
    <xf numFmtId="38" fontId="9" fillId="13" borderId="8" xfId="3" applyNumberFormat="1" applyFont="1" applyFill="1" applyBorder="1" applyAlignment="1">
      <alignment vertical="center" shrinkToFit="1"/>
    </xf>
    <xf numFmtId="0" fontId="9" fillId="12" borderId="110" xfId="3" applyFont="1" applyFill="1" applyBorder="1" applyAlignment="1">
      <alignment horizontal="center" vertical="center"/>
    </xf>
    <xf numFmtId="0" fontId="30" fillId="0" borderId="34" xfId="0" applyFont="1" applyBorder="1">
      <alignment vertical="center"/>
    </xf>
    <xf numFmtId="9" fontId="0" fillId="6" borderId="1" xfId="2" applyFont="1" applyFill="1" applyBorder="1" applyAlignment="1" applyProtection="1">
      <alignment vertical="center" shrinkToFit="1"/>
    </xf>
    <xf numFmtId="176" fontId="0" fillId="6" borderId="1" xfId="0" applyNumberFormat="1" applyFill="1" applyBorder="1" applyAlignment="1">
      <alignment vertical="center" shrinkToFit="1"/>
    </xf>
    <xf numFmtId="0" fontId="0" fillId="6" borderId="17" xfId="0" applyFill="1" applyBorder="1" applyAlignment="1">
      <alignment vertical="center" shrinkToFit="1"/>
    </xf>
    <xf numFmtId="176" fontId="9" fillId="6" borderId="2" xfId="0" applyNumberFormat="1" applyFont="1" applyFill="1" applyBorder="1" applyAlignment="1">
      <alignment vertical="center" shrinkToFit="1"/>
    </xf>
    <xf numFmtId="0" fontId="0" fillId="6" borderId="13" xfId="0" applyFill="1" applyBorder="1" applyAlignment="1">
      <alignment vertical="center" shrinkToFit="1"/>
    </xf>
    <xf numFmtId="176" fontId="9" fillId="0" borderId="16" xfId="0" applyNumberFormat="1" applyFont="1" applyBorder="1" applyAlignment="1">
      <alignment vertical="center" shrinkToFit="1"/>
    </xf>
    <xf numFmtId="0" fontId="0" fillId="6" borderId="1" xfId="0" applyFill="1" applyBorder="1" applyAlignment="1">
      <alignment horizontal="center" vertical="center"/>
    </xf>
    <xf numFmtId="0" fontId="0" fillId="6" borderId="33" xfId="0" applyFill="1" applyBorder="1" applyAlignment="1">
      <alignment vertical="center" shrinkToFit="1"/>
    </xf>
    <xf numFmtId="0" fontId="19" fillId="0" borderId="115" xfId="0" applyFont="1" applyBorder="1">
      <alignment vertical="center"/>
    </xf>
    <xf numFmtId="38" fontId="19" fillId="0" borderId="22" xfId="1" applyFont="1" applyFill="1" applyBorder="1">
      <alignment vertical="center"/>
    </xf>
    <xf numFmtId="176" fontId="19" fillId="0" borderId="14" xfId="0" applyNumberFormat="1" applyFont="1" applyBorder="1">
      <alignment vertical="center"/>
    </xf>
    <xf numFmtId="38" fontId="19" fillId="0" borderId="83" xfId="1" applyFont="1" applyFill="1" applyBorder="1">
      <alignment vertical="center"/>
    </xf>
    <xf numFmtId="176" fontId="19" fillId="0" borderId="116" xfId="0" applyNumberFormat="1" applyFont="1" applyBorder="1">
      <alignment vertical="center"/>
    </xf>
    <xf numFmtId="38" fontId="19" fillId="0" borderId="114" xfId="1" applyFont="1" applyFill="1" applyBorder="1">
      <alignment vertical="center"/>
    </xf>
    <xf numFmtId="176" fontId="19" fillId="0" borderId="82" xfId="0" applyNumberFormat="1" applyFont="1" applyBorder="1" applyAlignment="1">
      <alignment vertical="center" shrinkToFit="1"/>
    </xf>
    <xf numFmtId="38" fontId="19" fillId="0" borderId="84" xfId="1" applyFont="1" applyFill="1" applyBorder="1">
      <alignment vertical="center"/>
    </xf>
    <xf numFmtId="176" fontId="19" fillId="0" borderId="52" xfId="0" applyNumberFormat="1" applyFont="1" applyBorder="1" applyAlignment="1">
      <alignment vertical="center" shrinkToFit="1"/>
    </xf>
    <xf numFmtId="38" fontId="19" fillId="0" borderId="94" xfId="1" applyFont="1" applyFill="1" applyBorder="1">
      <alignment vertical="center"/>
    </xf>
    <xf numFmtId="176" fontId="9" fillId="0" borderId="16" xfId="0" applyNumberFormat="1" applyFont="1" applyBorder="1" applyAlignment="1">
      <alignment horizontal="center" vertical="center"/>
    </xf>
    <xf numFmtId="38" fontId="9" fillId="0" borderId="2" xfId="1" applyFont="1" applyFill="1" applyBorder="1">
      <alignment vertical="center"/>
    </xf>
    <xf numFmtId="0" fontId="19" fillId="0" borderId="82" xfId="0" applyFont="1" applyBorder="1">
      <alignment vertical="center"/>
    </xf>
    <xf numFmtId="176" fontId="19" fillId="0" borderId="52" xfId="0" applyNumberFormat="1" applyFont="1" applyBorder="1">
      <alignment vertical="center"/>
    </xf>
    <xf numFmtId="0" fontId="19" fillId="0" borderId="4" xfId="0" applyFont="1" applyBorder="1">
      <alignment vertical="center"/>
    </xf>
    <xf numFmtId="0" fontId="35" fillId="0" borderId="0" xfId="0" applyFont="1">
      <alignment vertical="center"/>
    </xf>
    <xf numFmtId="0" fontId="45" fillId="0" borderId="17" xfId="0" applyFont="1" applyBorder="1">
      <alignment vertical="center"/>
    </xf>
    <xf numFmtId="0" fontId="46" fillId="0" borderId="17" xfId="0" applyFont="1" applyBorder="1">
      <alignment vertical="center"/>
    </xf>
    <xf numFmtId="38" fontId="19" fillId="11" borderId="106" xfId="3" applyNumberFormat="1" applyFill="1" applyBorder="1" applyAlignment="1">
      <alignment horizontal="center" vertical="center"/>
    </xf>
    <xf numFmtId="38" fontId="40" fillId="11" borderId="106" xfId="3" applyNumberFormat="1" applyFont="1" applyFill="1" applyBorder="1" applyAlignment="1">
      <alignment horizontal="center" vertical="center" shrinkToFit="1"/>
    </xf>
    <xf numFmtId="0" fontId="41" fillId="21" borderId="89" xfId="0" applyFont="1" applyFill="1" applyBorder="1" applyAlignment="1">
      <alignment horizontal="center" vertical="center" wrapText="1"/>
    </xf>
    <xf numFmtId="176" fontId="0" fillId="2" borderId="13" xfId="0" applyNumberFormat="1" applyFill="1" applyBorder="1" applyAlignment="1" applyProtection="1">
      <alignment vertical="center" shrinkToFit="1"/>
      <protection locked="0"/>
    </xf>
    <xf numFmtId="0" fontId="24" fillId="0" borderId="30" xfId="0" applyFont="1" applyBorder="1">
      <alignment vertical="center"/>
    </xf>
    <xf numFmtId="0" fontId="24" fillId="0" borderId="51" xfId="0" applyFont="1" applyBorder="1">
      <alignment vertical="center"/>
    </xf>
    <xf numFmtId="0" fontId="24" fillId="0" borderId="55" xfId="0" applyFont="1" applyBorder="1">
      <alignment vertical="center"/>
    </xf>
    <xf numFmtId="0" fontId="24" fillId="0" borderId="49" xfId="0" applyFont="1" applyBorder="1">
      <alignment vertical="center"/>
    </xf>
    <xf numFmtId="0" fontId="24" fillId="0" borderId="31" xfId="0" applyFont="1" applyBorder="1">
      <alignment vertical="center"/>
    </xf>
    <xf numFmtId="0" fontId="24" fillId="0" borderId="26" xfId="0" applyFont="1" applyBorder="1">
      <alignment vertical="center"/>
    </xf>
    <xf numFmtId="0" fontId="47" fillId="0" borderId="35" xfId="0" applyFont="1" applyBorder="1">
      <alignment vertical="center"/>
    </xf>
    <xf numFmtId="0" fontId="24" fillId="0" borderId="40" xfId="0" applyFont="1" applyBorder="1">
      <alignment vertical="center"/>
    </xf>
    <xf numFmtId="0" fontId="24" fillId="0" borderId="36" xfId="0" applyFont="1" applyBorder="1">
      <alignment vertical="center"/>
    </xf>
    <xf numFmtId="0" fontId="24" fillId="0" borderId="59" xfId="0" applyFont="1" applyBorder="1">
      <alignment vertical="center"/>
    </xf>
    <xf numFmtId="0" fontId="24" fillId="0" borderId="4" xfId="0" applyFont="1" applyBorder="1">
      <alignment vertical="center"/>
    </xf>
    <xf numFmtId="0" fontId="24" fillId="0" borderId="60" xfId="0" applyFont="1" applyBorder="1">
      <alignment vertical="center"/>
    </xf>
    <xf numFmtId="0" fontId="48" fillId="0" borderId="58" xfId="0" applyFont="1" applyBorder="1" applyAlignment="1">
      <alignment horizontal="right" vertical="center"/>
    </xf>
    <xf numFmtId="0" fontId="24" fillId="0" borderId="41" xfId="0" applyFont="1" applyBorder="1">
      <alignment vertical="center"/>
    </xf>
    <xf numFmtId="0" fontId="49" fillId="0" borderId="61" xfId="0" applyFont="1" applyBorder="1">
      <alignment vertical="center"/>
    </xf>
    <xf numFmtId="0" fontId="24" fillId="0" borderId="65" xfId="0" applyFont="1" applyBorder="1">
      <alignment vertical="center"/>
    </xf>
    <xf numFmtId="0" fontId="24" fillId="0" borderId="57" xfId="0" applyFont="1" applyBorder="1">
      <alignment vertical="center"/>
    </xf>
    <xf numFmtId="0" fontId="24" fillId="0" borderId="39" xfId="0" applyFont="1" applyBorder="1">
      <alignment vertical="center"/>
    </xf>
    <xf numFmtId="0" fontId="24" fillId="0" borderId="37" xfId="0" applyFont="1" applyBorder="1">
      <alignment vertical="center"/>
    </xf>
    <xf numFmtId="0" fontId="24" fillId="0" borderId="26" xfId="0" applyFont="1" applyBorder="1" applyAlignment="1">
      <alignment horizontal="left" vertical="center"/>
    </xf>
    <xf numFmtId="0" fontId="24" fillId="0" borderId="0" xfId="0" applyFont="1" applyAlignment="1">
      <alignment horizontal="center" vertical="center" wrapText="1"/>
    </xf>
    <xf numFmtId="0" fontId="47" fillId="14" borderId="1" xfId="0" applyFont="1" applyFill="1" applyBorder="1" applyAlignment="1">
      <alignment horizontal="center" vertical="center"/>
    </xf>
    <xf numFmtId="0" fontId="24" fillId="0" borderId="38" xfId="0" applyFont="1" applyBorder="1">
      <alignment vertical="center"/>
    </xf>
    <xf numFmtId="0" fontId="24" fillId="0" borderId="0" xfId="0" applyFont="1" applyAlignment="1">
      <alignment horizontal="center" vertical="center"/>
    </xf>
    <xf numFmtId="0" fontId="24" fillId="0" borderId="1" xfId="0" applyFont="1" applyBorder="1">
      <alignment vertical="center"/>
    </xf>
    <xf numFmtId="0" fontId="24" fillId="0" borderId="70" xfId="0" applyFont="1" applyBorder="1">
      <alignment vertical="center"/>
    </xf>
    <xf numFmtId="0" fontId="24" fillId="0" borderId="15" xfId="0" applyFont="1" applyBorder="1">
      <alignment vertical="center"/>
    </xf>
    <xf numFmtId="0" fontId="50" fillId="3" borderId="1" xfId="0" applyFont="1" applyFill="1" applyBorder="1" applyAlignment="1">
      <alignment horizontal="right" vertical="center"/>
    </xf>
    <xf numFmtId="9" fontId="24" fillId="0" borderId="13" xfId="2" applyFont="1" applyBorder="1">
      <alignment vertical="center"/>
    </xf>
    <xf numFmtId="0" fontId="24" fillId="0" borderId="44" xfId="0" applyFont="1" applyBorder="1">
      <alignment vertical="center"/>
    </xf>
    <xf numFmtId="0" fontId="24" fillId="0" borderId="33" xfId="0" applyFont="1" applyBorder="1" applyAlignment="1">
      <alignment vertical="center" shrinkToFit="1"/>
    </xf>
    <xf numFmtId="0" fontId="24" fillId="0" borderId="19" xfId="0" applyFont="1" applyBorder="1">
      <alignment vertical="center"/>
    </xf>
    <xf numFmtId="0" fontId="24" fillId="0" borderId="17" xfId="0" applyFont="1" applyBorder="1">
      <alignment vertical="center"/>
    </xf>
    <xf numFmtId="0" fontId="47" fillId="0" borderId="55" xfId="0" applyFont="1" applyBorder="1" applyAlignment="1">
      <alignment horizontal="center" vertical="center"/>
    </xf>
    <xf numFmtId="0" fontId="24" fillId="0" borderId="51" xfId="0" applyFont="1" applyBorder="1" applyAlignment="1">
      <alignment horizontal="right" vertical="center"/>
    </xf>
    <xf numFmtId="0" fontId="47" fillId="0" borderId="0" xfId="0" applyFont="1" applyAlignment="1">
      <alignment horizontal="center" vertical="center"/>
    </xf>
    <xf numFmtId="0" fontId="24" fillId="0" borderId="0" xfId="0" applyFont="1" applyAlignment="1">
      <alignment horizontal="right" vertical="center"/>
    </xf>
    <xf numFmtId="0" fontId="24" fillId="0" borderId="66" xfId="0" applyFont="1" applyBorder="1">
      <alignment vertical="center"/>
    </xf>
    <xf numFmtId="0" fontId="24" fillId="0" borderId="27" xfId="0" applyFont="1" applyBorder="1">
      <alignment vertical="center"/>
    </xf>
    <xf numFmtId="0" fontId="24" fillId="0" borderId="56" xfId="0" applyFont="1" applyBorder="1">
      <alignment vertical="center"/>
    </xf>
    <xf numFmtId="0" fontId="24" fillId="0" borderId="13" xfId="0" applyFont="1" applyBorder="1">
      <alignment vertical="center"/>
    </xf>
    <xf numFmtId="0" fontId="24" fillId="16" borderId="22" xfId="0" applyFont="1" applyFill="1" applyBorder="1">
      <alignment vertical="center"/>
    </xf>
    <xf numFmtId="0" fontId="24" fillId="0" borderId="82" xfId="0" applyFont="1" applyBorder="1">
      <alignment vertical="center"/>
    </xf>
    <xf numFmtId="0" fontId="24" fillId="16" borderId="89" xfId="0" applyFont="1" applyFill="1" applyBorder="1">
      <alignment vertical="center"/>
    </xf>
    <xf numFmtId="0" fontId="24" fillId="0" borderId="6" xfId="0" applyFont="1" applyBorder="1">
      <alignment vertical="center"/>
    </xf>
    <xf numFmtId="0" fontId="24" fillId="19" borderId="83" xfId="0" applyFont="1" applyFill="1" applyBorder="1">
      <alignment vertical="center"/>
    </xf>
    <xf numFmtId="0" fontId="24" fillId="0" borderId="14" xfId="0" applyFont="1" applyBorder="1">
      <alignment vertical="center"/>
    </xf>
    <xf numFmtId="0" fontId="24" fillId="19" borderId="85" xfId="0" applyFont="1" applyFill="1" applyBorder="1">
      <alignment vertical="center"/>
    </xf>
    <xf numFmtId="0" fontId="49" fillId="0" borderId="26" xfId="0" applyFont="1" applyBorder="1">
      <alignment vertical="center"/>
    </xf>
    <xf numFmtId="0" fontId="24" fillId="0" borderId="50" xfId="0" applyFont="1" applyBorder="1">
      <alignment vertical="center"/>
    </xf>
    <xf numFmtId="0" fontId="24" fillId="0" borderId="30" xfId="0" applyFont="1" applyBorder="1" applyAlignment="1">
      <alignment horizontal="right" vertical="center"/>
    </xf>
    <xf numFmtId="0" fontId="24" fillId="16" borderId="83" xfId="0" applyFont="1" applyFill="1" applyBorder="1">
      <alignment vertical="center"/>
    </xf>
    <xf numFmtId="0" fontId="24" fillId="16" borderId="85" xfId="0" applyFont="1" applyFill="1" applyBorder="1">
      <alignment vertical="center"/>
    </xf>
    <xf numFmtId="0" fontId="24" fillId="17" borderId="83" xfId="0" applyFont="1" applyFill="1" applyBorder="1">
      <alignment vertical="center"/>
    </xf>
    <xf numFmtId="0" fontId="24" fillId="17" borderId="85" xfId="0" applyFont="1" applyFill="1" applyBorder="1">
      <alignment vertical="center"/>
    </xf>
    <xf numFmtId="0" fontId="24" fillId="14" borderId="83" xfId="0" applyFont="1" applyFill="1" applyBorder="1">
      <alignment vertical="center"/>
    </xf>
    <xf numFmtId="0" fontId="24" fillId="14" borderId="85" xfId="0" applyFont="1" applyFill="1" applyBorder="1">
      <alignment vertical="center"/>
    </xf>
    <xf numFmtId="0" fontId="24" fillId="3" borderId="94" xfId="0" applyFont="1" applyFill="1" applyBorder="1">
      <alignment vertical="center"/>
    </xf>
    <xf numFmtId="0" fontId="24" fillId="3" borderId="85" xfId="0" applyFont="1" applyFill="1" applyBorder="1">
      <alignment vertical="center"/>
    </xf>
    <xf numFmtId="0" fontId="24" fillId="3" borderId="83" xfId="0" applyFont="1" applyFill="1" applyBorder="1">
      <alignment vertical="center"/>
    </xf>
    <xf numFmtId="0" fontId="24" fillId="0" borderId="78" xfId="0" applyFont="1" applyBorder="1">
      <alignment vertical="center"/>
    </xf>
    <xf numFmtId="0" fontId="24" fillId="18" borderId="24" xfId="0" applyFont="1" applyFill="1" applyBorder="1">
      <alignment vertical="center"/>
    </xf>
    <xf numFmtId="0" fontId="24" fillId="0" borderId="68" xfId="0" applyFont="1" applyBorder="1">
      <alignment vertical="center"/>
    </xf>
    <xf numFmtId="0" fontId="24" fillId="18" borderId="91" xfId="0" applyFont="1" applyFill="1" applyBorder="1">
      <alignment vertical="center"/>
    </xf>
    <xf numFmtId="0" fontId="24" fillId="0" borderId="34" xfId="0" applyFont="1" applyBorder="1">
      <alignment vertical="center"/>
    </xf>
    <xf numFmtId="0" fontId="24" fillId="16" borderId="84" xfId="0" applyFont="1" applyFill="1" applyBorder="1">
      <alignment vertical="center"/>
    </xf>
    <xf numFmtId="0" fontId="24" fillId="16" borderId="95" xfId="0" applyFont="1" applyFill="1" applyBorder="1">
      <alignment vertical="center"/>
    </xf>
    <xf numFmtId="0" fontId="24" fillId="0" borderId="99" xfId="0" applyFont="1" applyBorder="1">
      <alignment vertical="center"/>
    </xf>
    <xf numFmtId="0" fontId="24" fillId="0" borderId="28" xfId="0" applyFont="1" applyBorder="1">
      <alignment vertical="center"/>
    </xf>
    <xf numFmtId="0" fontId="24" fillId="0" borderId="42" xfId="0" applyFont="1" applyBorder="1">
      <alignment vertical="center"/>
    </xf>
    <xf numFmtId="0" fontId="24" fillId="0" borderId="45" xfId="0" applyFont="1" applyBorder="1">
      <alignment vertical="center"/>
    </xf>
    <xf numFmtId="0" fontId="24" fillId="0" borderId="9" xfId="0" applyFont="1" applyBorder="1">
      <alignment vertical="center"/>
    </xf>
    <xf numFmtId="0" fontId="24" fillId="0" borderId="73" xfId="0" applyFont="1" applyBorder="1">
      <alignment vertical="center"/>
    </xf>
    <xf numFmtId="0" fontId="24" fillId="0" borderId="72" xfId="0" applyFont="1" applyBorder="1">
      <alignment vertical="center"/>
    </xf>
    <xf numFmtId="0" fontId="24" fillId="0" borderId="48" xfId="0" applyFont="1" applyBorder="1">
      <alignment vertical="center"/>
    </xf>
    <xf numFmtId="0" fontId="24" fillId="17" borderId="94" xfId="0" applyFont="1" applyFill="1" applyBorder="1">
      <alignment vertical="center"/>
    </xf>
    <xf numFmtId="0" fontId="24" fillId="17" borderId="91" xfId="0" applyFont="1" applyFill="1" applyBorder="1">
      <alignment vertical="center"/>
    </xf>
    <xf numFmtId="0" fontId="47" fillId="0" borderId="3" xfId="0" applyFont="1" applyBorder="1">
      <alignment vertical="center"/>
    </xf>
    <xf numFmtId="0" fontId="24" fillId="0" borderId="74" xfId="0" applyFont="1" applyBorder="1">
      <alignment vertical="center"/>
    </xf>
    <xf numFmtId="0" fontId="24" fillId="0" borderId="26" xfId="0" applyFont="1" applyBorder="1" applyAlignment="1">
      <alignment vertical="center" wrapText="1"/>
    </xf>
    <xf numFmtId="0" fontId="24" fillId="20" borderId="13" xfId="0" applyFont="1" applyFill="1" applyBorder="1">
      <alignment vertical="center"/>
    </xf>
    <xf numFmtId="0" fontId="24" fillId="17" borderId="22" xfId="0" applyFont="1" applyFill="1" applyBorder="1">
      <alignment vertical="center"/>
    </xf>
    <xf numFmtId="0" fontId="24" fillId="17" borderId="95" xfId="0" applyFont="1" applyFill="1" applyBorder="1">
      <alignment vertical="center"/>
    </xf>
    <xf numFmtId="0" fontId="24" fillId="0" borderId="75" xfId="0" applyFont="1" applyBorder="1">
      <alignment vertical="center"/>
    </xf>
    <xf numFmtId="38" fontId="24" fillId="2" borderId="1" xfId="1" applyFont="1" applyFill="1" applyBorder="1" applyAlignment="1" applyProtection="1">
      <alignment vertical="center" shrinkToFit="1"/>
      <protection locked="0"/>
    </xf>
    <xf numFmtId="0" fontId="24" fillId="0" borderId="76" xfId="0" applyFont="1" applyBorder="1">
      <alignment vertical="center"/>
    </xf>
    <xf numFmtId="0" fontId="24" fillId="0" borderId="72" xfId="0" applyFont="1" applyBorder="1" applyAlignment="1">
      <alignment horizontal="right" vertical="top"/>
    </xf>
    <xf numFmtId="0" fontId="24" fillId="0" borderId="77" xfId="0" applyFont="1" applyBorder="1">
      <alignment vertical="center"/>
    </xf>
    <xf numFmtId="0" fontId="24" fillId="3" borderId="24" xfId="0" applyFont="1" applyFill="1" applyBorder="1">
      <alignment vertical="center"/>
    </xf>
    <xf numFmtId="0" fontId="24" fillId="3" borderId="91" xfId="0" applyFont="1" applyFill="1" applyBorder="1">
      <alignment vertical="center"/>
    </xf>
    <xf numFmtId="0" fontId="24" fillId="22" borderId="13" xfId="0" applyFont="1" applyFill="1" applyBorder="1">
      <alignment vertical="center"/>
    </xf>
    <xf numFmtId="0" fontId="24" fillId="22" borderId="83" xfId="0" applyFont="1" applyFill="1" applyBorder="1">
      <alignment vertical="center"/>
    </xf>
    <xf numFmtId="0" fontId="24" fillId="22" borderId="82" xfId="0" quotePrefix="1" applyFont="1" applyFill="1" applyBorder="1">
      <alignment vertical="center"/>
    </xf>
    <xf numFmtId="0" fontId="24" fillId="22" borderId="95" xfId="0" applyFont="1" applyFill="1" applyBorder="1">
      <alignment vertical="center"/>
    </xf>
    <xf numFmtId="0" fontId="24" fillId="22" borderId="34" xfId="0" applyFont="1" applyFill="1" applyBorder="1">
      <alignment vertical="center"/>
    </xf>
    <xf numFmtId="0" fontId="24" fillId="22" borderId="14" xfId="0" quotePrefix="1" applyFont="1" applyFill="1" applyBorder="1">
      <alignment vertical="center"/>
    </xf>
    <xf numFmtId="0" fontId="24" fillId="22" borderId="85" xfId="0" applyFont="1" applyFill="1" applyBorder="1">
      <alignment vertical="center"/>
    </xf>
    <xf numFmtId="0" fontId="24" fillId="22" borderId="52" xfId="0" quotePrefix="1" applyFont="1" applyFill="1" applyBorder="1">
      <alignment vertical="center"/>
    </xf>
    <xf numFmtId="0" fontId="24" fillId="22" borderId="91" xfId="0" applyFont="1" applyFill="1" applyBorder="1">
      <alignment vertical="center"/>
    </xf>
    <xf numFmtId="0" fontId="24" fillId="22" borderId="96" xfId="0" applyFont="1" applyFill="1" applyBorder="1">
      <alignment vertical="center"/>
    </xf>
    <xf numFmtId="0" fontId="24" fillId="22" borderId="68" xfId="0" quotePrefix="1" applyFont="1" applyFill="1" applyBorder="1">
      <alignment vertical="center"/>
    </xf>
    <xf numFmtId="0" fontId="24" fillId="19" borderId="84" xfId="0" applyFont="1" applyFill="1" applyBorder="1">
      <alignment vertical="center"/>
    </xf>
    <xf numFmtId="0" fontId="24" fillId="0" borderId="54" xfId="0" applyFont="1" applyBorder="1">
      <alignment vertical="center"/>
    </xf>
    <xf numFmtId="0" fontId="24" fillId="0" borderId="33" xfId="0" applyFont="1" applyBorder="1">
      <alignment vertical="center"/>
    </xf>
    <xf numFmtId="0" fontId="24" fillId="0" borderId="52" xfId="0" applyFont="1" applyBorder="1">
      <alignment vertical="center"/>
    </xf>
    <xf numFmtId="0" fontId="24" fillId="0" borderId="67" xfId="0" applyFont="1" applyBorder="1">
      <alignment vertical="center"/>
    </xf>
    <xf numFmtId="0" fontId="24" fillId="0" borderId="117" xfId="0" applyFont="1" applyBorder="1">
      <alignment vertical="center"/>
    </xf>
    <xf numFmtId="0" fontId="24" fillId="0" borderId="71" xfId="0" applyFont="1" applyBorder="1">
      <alignment vertical="center"/>
    </xf>
    <xf numFmtId="0" fontId="24" fillId="0" borderId="29" xfId="0" applyFont="1" applyBorder="1">
      <alignment vertical="center"/>
    </xf>
    <xf numFmtId="0" fontId="24" fillId="0" borderId="11" xfId="0" applyFont="1" applyBorder="1">
      <alignment vertical="center"/>
    </xf>
    <xf numFmtId="0" fontId="24" fillId="0" borderId="81" xfId="0" applyFont="1" applyBorder="1">
      <alignment vertical="center"/>
    </xf>
    <xf numFmtId="0" fontId="52" fillId="3" borderId="15" xfId="0" applyFont="1" applyFill="1" applyBorder="1" applyAlignment="1">
      <alignment horizontal="centerContinuous" vertical="center"/>
    </xf>
    <xf numFmtId="0" fontId="52" fillId="3" borderId="17" xfId="0" applyFont="1" applyFill="1" applyBorder="1" applyAlignment="1">
      <alignment horizontal="center" vertical="center" shrinkToFit="1"/>
    </xf>
    <xf numFmtId="0" fontId="53" fillId="3" borderId="1" xfId="0" applyFont="1" applyFill="1" applyBorder="1" applyAlignment="1">
      <alignment horizontal="center" vertical="center" wrapText="1" shrinkToFit="1"/>
    </xf>
    <xf numFmtId="0" fontId="52" fillId="3" borderId="1" xfId="0" applyFont="1" applyFill="1" applyBorder="1" applyAlignment="1">
      <alignment horizontal="center" vertical="center" wrapText="1" shrinkToFit="1"/>
    </xf>
    <xf numFmtId="0" fontId="0" fillId="4" borderId="33" xfId="0" applyFill="1" applyBorder="1" applyAlignment="1">
      <alignment horizontal="center" vertical="center"/>
    </xf>
    <xf numFmtId="0" fontId="0" fillId="4" borderId="52" xfId="0" applyFill="1" applyBorder="1">
      <alignment vertical="center"/>
    </xf>
    <xf numFmtId="176" fontId="0" fillId="4" borderId="17" xfId="0" applyNumberFormat="1" applyFill="1" applyBorder="1" applyAlignment="1">
      <alignment horizontal="right" vertical="center"/>
    </xf>
    <xf numFmtId="176" fontId="0" fillId="8" borderId="17" xfId="0" applyNumberFormat="1" applyFill="1" applyBorder="1" applyAlignment="1">
      <alignment horizontal="right" vertical="center"/>
    </xf>
    <xf numFmtId="0" fontId="0" fillId="4" borderId="13" xfId="0" applyFill="1" applyBorder="1" applyAlignment="1">
      <alignment horizontal="center" vertical="center"/>
    </xf>
    <xf numFmtId="0" fontId="0" fillId="4" borderId="15" xfId="0" applyFill="1" applyBorder="1">
      <alignment vertical="center"/>
    </xf>
    <xf numFmtId="9" fontId="0" fillId="4" borderId="1" xfId="2" applyFont="1" applyFill="1" applyBorder="1">
      <alignment vertical="center"/>
    </xf>
    <xf numFmtId="0" fontId="0" fillId="8" borderId="1" xfId="0" applyFill="1" applyBorder="1">
      <alignment vertical="center"/>
    </xf>
    <xf numFmtId="0" fontId="0" fillId="4" borderId="14" xfId="0" applyFill="1" applyBorder="1">
      <alignment vertical="center"/>
    </xf>
    <xf numFmtId="176" fontId="0" fillId="4" borderId="1" xfId="0" applyNumberFormat="1" applyFill="1" applyBorder="1">
      <alignment vertical="center"/>
    </xf>
    <xf numFmtId="176" fontId="0" fillId="8" borderId="1" xfId="0" applyNumberFormat="1" applyFill="1" applyBorder="1">
      <alignment vertical="center"/>
    </xf>
    <xf numFmtId="0" fontId="52" fillId="6" borderId="1" xfId="0" applyFont="1" applyFill="1" applyBorder="1" applyAlignment="1">
      <alignment horizontal="center" vertical="center" wrapText="1" shrinkToFit="1"/>
    </xf>
    <xf numFmtId="0" fontId="52" fillId="3" borderId="19" xfId="0" applyFont="1" applyFill="1" applyBorder="1" applyAlignment="1">
      <alignment horizontal="center" vertical="center" wrapText="1" shrinkToFit="1"/>
    </xf>
    <xf numFmtId="176" fontId="56" fillId="0" borderId="0" xfId="0" applyNumberFormat="1" applyFont="1">
      <alignment vertical="center"/>
    </xf>
    <xf numFmtId="0" fontId="50" fillId="3" borderId="15" xfId="0" applyFont="1" applyFill="1" applyBorder="1" applyAlignment="1">
      <alignment horizontal="right" vertical="center"/>
    </xf>
    <xf numFmtId="0" fontId="24" fillId="0" borderId="118" xfId="0" applyFont="1" applyBorder="1">
      <alignment vertical="center"/>
    </xf>
    <xf numFmtId="0" fontId="24" fillId="0" borderId="53" xfId="0" applyFont="1" applyBorder="1">
      <alignment vertical="center"/>
    </xf>
    <xf numFmtId="0" fontId="24" fillId="0" borderId="31" xfId="0" applyFont="1" applyBorder="1" applyAlignment="1">
      <alignment horizontal="left" vertical="center"/>
    </xf>
    <xf numFmtId="0" fontId="24" fillId="0" borderId="1" xfId="0" applyFont="1" applyBorder="1" applyAlignment="1">
      <alignment horizontal="left" vertical="center"/>
    </xf>
    <xf numFmtId="176" fontId="0" fillId="6" borderId="13" xfId="0" applyNumberFormat="1" applyFill="1" applyBorder="1" applyAlignment="1">
      <alignment vertical="center" shrinkToFit="1"/>
    </xf>
    <xf numFmtId="0" fontId="48" fillId="0" borderId="30" xfId="0" applyFont="1" applyBorder="1" applyAlignment="1">
      <alignment horizontal="right" vertical="center"/>
    </xf>
    <xf numFmtId="0" fontId="59" fillId="0" borderId="30" xfId="0" applyFont="1" applyBorder="1" applyAlignment="1">
      <alignment horizontal="right" vertical="center"/>
    </xf>
    <xf numFmtId="0" fontId="58" fillId="0" borderId="0" xfId="0" applyFont="1" applyAlignment="1">
      <alignment horizontal="right" vertical="center"/>
    </xf>
    <xf numFmtId="38" fontId="9" fillId="8" borderId="109" xfId="1" applyFont="1" applyFill="1" applyBorder="1" applyAlignment="1">
      <alignment vertical="center" shrinkToFit="1"/>
    </xf>
    <xf numFmtId="0" fontId="0" fillId="8" borderId="0" xfId="0" applyFill="1" applyAlignment="1">
      <alignment horizontal="right" vertical="center"/>
    </xf>
    <xf numFmtId="0" fontId="16" fillId="0" borderId="1" xfId="0" applyFont="1" applyBorder="1">
      <alignment vertical="center"/>
    </xf>
    <xf numFmtId="0" fontId="61" fillId="0" borderId="0" xfId="0" applyFont="1" applyAlignment="1">
      <alignment horizontal="left" vertical="center"/>
    </xf>
    <xf numFmtId="176" fontId="60" fillId="2" borderId="1" xfId="0" applyNumberFormat="1" applyFont="1" applyFill="1" applyBorder="1" applyAlignment="1" applyProtection="1">
      <alignment vertical="center" shrinkToFit="1"/>
      <protection locked="0"/>
    </xf>
    <xf numFmtId="0" fontId="62" fillId="0" borderId="4" xfId="0" applyFont="1" applyBorder="1">
      <alignment vertical="center"/>
    </xf>
    <xf numFmtId="0" fontId="63" fillId="0" borderId="72" xfId="0" applyFont="1" applyBorder="1" applyAlignment="1">
      <alignment vertical="top"/>
    </xf>
    <xf numFmtId="0" fontId="24" fillId="0" borderId="2" xfId="0" applyFont="1" applyBorder="1">
      <alignment vertical="center"/>
    </xf>
    <xf numFmtId="0" fontId="16" fillId="0" borderId="1" xfId="0" applyFont="1" applyBorder="1" applyAlignment="1">
      <alignment vertical="top" wrapText="1"/>
    </xf>
    <xf numFmtId="0" fontId="64" fillId="0" borderId="1" xfId="0" applyFont="1" applyBorder="1" applyAlignment="1">
      <alignment vertical="top" wrapText="1"/>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65" fillId="0" borderId="42" xfId="0" applyFont="1" applyBorder="1">
      <alignment vertical="center"/>
    </xf>
    <xf numFmtId="0" fontId="9" fillId="3" borderId="15" xfId="0" applyFont="1" applyFill="1" applyBorder="1" applyAlignment="1">
      <alignment horizontal="centerContinuous" vertical="center" shrinkToFit="1"/>
    </xf>
    <xf numFmtId="0" fontId="9" fillId="8" borderId="1" xfId="0" applyFont="1" applyFill="1" applyBorder="1" applyAlignment="1">
      <alignment vertical="center" shrinkToFit="1"/>
    </xf>
    <xf numFmtId="0" fontId="9" fillId="3" borderId="15" xfId="0" applyFont="1" applyFill="1" applyBorder="1" applyAlignment="1">
      <alignment horizontal="center" vertical="center" shrinkToFit="1"/>
    </xf>
    <xf numFmtId="0" fontId="9" fillId="8" borderId="1" xfId="0" applyFont="1" applyFill="1" applyBorder="1" applyAlignment="1">
      <alignment horizontal="center" vertical="center" shrinkToFit="1"/>
    </xf>
    <xf numFmtId="0" fontId="38" fillId="0" borderId="0" xfId="0" applyFont="1">
      <alignment vertical="center"/>
    </xf>
    <xf numFmtId="0" fontId="52" fillId="8" borderId="15" xfId="0" applyFont="1" applyFill="1" applyBorder="1" applyAlignment="1">
      <alignment horizontal="center" vertical="center" shrinkToFit="1"/>
    </xf>
    <xf numFmtId="0" fontId="0" fillId="2" borderId="0" xfId="0" applyFill="1">
      <alignment vertical="center"/>
    </xf>
    <xf numFmtId="0" fontId="60" fillId="0" borderId="0" xfId="0" applyFont="1">
      <alignment vertical="center"/>
    </xf>
    <xf numFmtId="0" fontId="16" fillId="0" borderId="0" xfId="0" applyFont="1">
      <alignment vertical="center"/>
    </xf>
    <xf numFmtId="0" fontId="0" fillId="25" borderId="0" xfId="0" applyFill="1">
      <alignment vertical="center"/>
    </xf>
    <xf numFmtId="0" fontId="68" fillId="0" borderId="4" xfId="0" applyFont="1" applyBorder="1" applyAlignment="1">
      <alignment horizontal="right" vertical="center"/>
    </xf>
    <xf numFmtId="176" fontId="9" fillId="4" borderId="119" xfId="0" applyNumberFormat="1" applyFont="1" applyFill="1" applyBorder="1">
      <alignment vertical="center"/>
    </xf>
    <xf numFmtId="0" fontId="66" fillId="0" borderId="1" xfId="0" applyFont="1" applyBorder="1" applyAlignment="1" applyProtection="1">
      <alignment horizontal="center" vertical="center"/>
      <protection locked="0"/>
    </xf>
    <xf numFmtId="0" fontId="52" fillId="8" borderId="1" xfId="0" applyFont="1" applyFill="1" applyBorder="1" applyAlignment="1">
      <alignment horizontal="center" vertical="center" shrinkToFit="1"/>
    </xf>
    <xf numFmtId="38" fontId="19" fillId="0" borderId="1" xfId="1" applyFont="1" applyBorder="1" applyAlignment="1" applyProtection="1">
      <alignment vertical="center" shrinkToFit="1"/>
    </xf>
    <xf numFmtId="38" fontId="0" fillId="0" borderId="69" xfId="1" applyFont="1" applyBorder="1" applyAlignment="1" applyProtection="1">
      <alignment vertical="center" shrinkToFit="1"/>
    </xf>
    <xf numFmtId="0" fontId="52" fillId="8" borderId="13" xfId="0" applyFont="1" applyFill="1" applyBorder="1" applyAlignment="1">
      <alignment horizontal="center" vertical="center" shrinkToFit="1"/>
    </xf>
    <xf numFmtId="0" fontId="66" fillId="2" borderId="1" xfId="0" applyFont="1" applyFill="1" applyBorder="1" applyAlignment="1">
      <alignment horizontal="center" vertical="center"/>
    </xf>
    <xf numFmtId="38" fontId="9" fillId="8" borderId="109" xfId="1" applyFont="1" applyFill="1" applyBorder="1" applyAlignment="1" applyProtection="1">
      <alignment vertical="center" shrinkToFit="1"/>
    </xf>
    <xf numFmtId="38" fontId="19" fillId="15" borderId="2" xfId="1" applyFont="1" applyFill="1" applyBorder="1" applyAlignment="1" applyProtection="1">
      <alignment vertical="center" shrinkToFit="1"/>
    </xf>
    <xf numFmtId="0" fontId="10" fillId="0" borderId="0" xfId="0" applyFont="1">
      <alignment vertical="center"/>
    </xf>
    <xf numFmtId="178" fontId="26" fillId="0" borderId="0" xfId="1" applyNumberFormat="1" applyFont="1" applyFill="1" applyBorder="1" applyAlignment="1" applyProtection="1">
      <alignment vertical="center"/>
    </xf>
    <xf numFmtId="9" fontId="9" fillId="13" borderId="23" xfId="2" applyFont="1" applyFill="1" applyBorder="1" applyAlignment="1" applyProtection="1">
      <alignment vertical="center" shrinkToFit="1"/>
    </xf>
    <xf numFmtId="0" fontId="0" fillId="2" borderId="1" xfId="0" applyFill="1" applyBorder="1" applyAlignment="1">
      <alignment horizontal="center" vertical="center"/>
    </xf>
    <xf numFmtId="0" fontId="0" fillId="2" borderId="1" xfId="0" applyFill="1" applyBorder="1" applyAlignment="1">
      <alignment horizontal="center" vertical="center" shrinkToFit="1"/>
    </xf>
    <xf numFmtId="0" fontId="0" fillId="2" borderId="1" xfId="0" applyFill="1" applyBorder="1" applyAlignment="1">
      <alignment vertical="center" shrinkToFit="1"/>
    </xf>
    <xf numFmtId="176" fontId="0" fillId="2" borderId="1" xfId="0" applyNumberFormat="1" applyFill="1" applyBorder="1" applyAlignment="1">
      <alignment vertical="center" shrinkToFit="1"/>
    </xf>
    <xf numFmtId="9" fontId="0" fillId="2" borderId="1" xfId="2" applyFont="1" applyFill="1" applyBorder="1" applyAlignment="1" applyProtection="1">
      <alignment vertical="center" shrinkToFit="1"/>
    </xf>
    <xf numFmtId="38" fontId="19" fillId="8" borderId="0" xfId="1" applyFont="1" applyFill="1" applyAlignment="1" applyProtection="1">
      <alignment horizontal="right" vertical="center"/>
    </xf>
    <xf numFmtId="38" fontId="19" fillId="8" borderId="1" xfId="1" quotePrefix="1" applyFont="1" applyFill="1" applyBorder="1" applyAlignment="1" applyProtection="1">
      <alignment vertical="center"/>
    </xf>
    <xf numFmtId="38" fontId="0" fillId="8" borderId="1" xfId="1" applyFont="1" applyFill="1" applyBorder="1" applyProtection="1">
      <alignment vertical="center"/>
    </xf>
    <xf numFmtId="38" fontId="19" fillId="8" borderId="103" xfId="1" applyFont="1" applyFill="1" applyBorder="1" applyAlignment="1" applyProtection="1">
      <alignment vertical="center"/>
    </xf>
    <xf numFmtId="38" fontId="19" fillId="8" borderId="100" xfId="1" applyFont="1" applyFill="1" applyBorder="1" applyAlignment="1" applyProtection="1">
      <alignment vertical="center"/>
    </xf>
    <xf numFmtId="38" fontId="19" fillId="8" borderId="0" xfId="1" applyFont="1" applyFill="1" applyAlignment="1" applyProtection="1">
      <alignment vertical="center"/>
    </xf>
    <xf numFmtId="0" fontId="0" fillId="6" borderId="1" xfId="0" applyFill="1" applyBorder="1" applyAlignment="1">
      <alignment horizontal="center" vertical="center" shrinkToFit="1"/>
    </xf>
    <xf numFmtId="176" fontId="0" fillId="2" borderId="13" xfId="0" applyNumberFormat="1" applyFill="1" applyBorder="1" applyAlignment="1">
      <alignment vertical="center" shrinkToFit="1"/>
    </xf>
    <xf numFmtId="38" fontId="0" fillId="11" borderId="106" xfId="3" applyNumberFormat="1" applyFont="1" applyFill="1" applyBorder="1" applyAlignment="1">
      <alignment horizontal="center" vertical="center"/>
    </xf>
    <xf numFmtId="38" fontId="0" fillId="10" borderId="5" xfId="3" applyNumberFormat="1" applyFont="1" applyFill="1" applyBorder="1" applyAlignment="1">
      <alignment horizontal="centerContinuous" vertical="center" shrinkToFit="1"/>
    </xf>
    <xf numFmtId="0" fontId="0" fillId="0" borderId="0" xfId="3" applyFont="1" applyAlignment="1">
      <alignment horizontal="center" vertical="center"/>
    </xf>
    <xf numFmtId="0" fontId="0" fillId="9" borderId="0" xfId="3" applyFont="1" applyFill="1" applyAlignment="1">
      <alignment horizontal="centerContinuous" vertical="center"/>
    </xf>
    <xf numFmtId="0" fontId="52" fillId="3" borderId="15" xfId="0" applyFont="1" applyFill="1" applyBorder="1" applyAlignment="1">
      <alignment horizontal="centerContinuous" vertical="center" shrinkToFit="1"/>
    </xf>
    <xf numFmtId="0" fontId="0" fillId="12" borderId="0" xfId="3" applyFont="1" applyFill="1" applyAlignment="1">
      <alignment vertical="center"/>
    </xf>
    <xf numFmtId="0" fontId="0" fillId="0" borderId="15" xfId="3" applyFont="1" applyBorder="1" applyAlignment="1">
      <alignment horizontal="center" vertical="center" shrinkToFit="1"/>
    </xf>
    <xf numFmtId="0" fontId="0" fillId="0" borderId="1" xfId="3" applyFont="1" applyBorder="1" applyAlignment="1">
      <alignment horizontal="center" vertical="center" shrinkToFit="1"/>
    </xf>
    <xf numFmtId="0" fontId="52" fillId="3" borderId="13" xfId="0" applyFont="1" applyFill="1" applyBorder="1" applyAlignment="1">
      <alignment horizontal="centerContinuous" vertical="center"/>
    </xf>
    <xf numFmtId="0" fontId="52" fillId="3" borderId="15" xfId="0" applyFont="1" applyFill="1" applyBorder="1" applyAlignment="1">
      <alignment horizontal="center" vertical="center" shrinkToFit="1"/>
    </xf>
    <xf numFmtId="0" fontId="0" fillId="12" borderId="4" xfId="3" applyFont="1" applyFill="1" applyBorder="1" applyAlignment="1">
      <alignment vertical="center"/>
    </xf>
    <xf numFmtId="177" fontId="25" fillId="12" borderId="0" xfId="3" applyNumberFormat="1" applyFont="1" applyFill="1" applyAlignment="1">
      <alignment horizontal="right" vertical="center"/>
    </xf>
    <xf numFmtId="38" fontId="0" fillId="0" borderId="1" xfId="1" applyFont="1" applyBorder="1" applyAlignment="1" applyProtection="1">
      <alignment vertical="center" shrinkToFit="1"/>
    </xf>
    <xf numFmtId="0" fontId="66" fillId="8" borderId="1" xfId="0" applyFont="1" applyFill="1" applyBorder="1" applyAlignment="1">
      <alignment horizontal="center" vertical="center"/>
    </xf>
    <xf numFmtId="0" fontId="0" fillId="0" borderId="0" xfId="3" applyFont="1" applyAlignment="1">
      <alignment horizontal="right" vertical="center"/>
    </xf>
    <xf numFmtId="38" fontId="0" fillId="15" borderId="2" xfId="1" applyFont="1" applyFill="1" applyBorder="1" applyAlignment="1" applyProtection="1">
      <alignment vertical="center" shrinkToFit="1"/>
    </xf>
    <xf numFmtId="178" fontId="26" fillId="0" borderId="0" xfId="1" applyNumberFormat="1" applyFont="1" applyProtection="1">
      <alignment vertical="center"/>
    </xf>
    <xf numFmtId="0" fontId="0" fillId="12" borderId="0" xfId="3" applyFont="1" applyFill="1" applyAlignment="1">
      <alignment horizontal="right" vertical="center"/>
    </xf>
    <xf numFmtId="0" fontId="0" fillId="0" borderId="1" xfId="3" applyFont="1" applyBorder="1" applyAlignment="1">
      <alignment horizontal="center" vertical="center"/>
    </xf>
    <xf numFmtId="0" fontId="0" fillId="0" borderId="1" xfId="3" applyFont="1" applyBorder="1" applyAlignment="1">
      <alignment horizontal="left" vertical="center"/>
    </xf>
    <xf numFmtId="38" fontId="0" fillId="8" borderId="0" xfId="1" applyFont="1" applyFill="1" applyAlignment="1" applyProtection="1">
      <alignment horizontal="right" vertical="center"/>
    </xf>
    <xf numFmtId="0" fontId="67" fillId="0" borderId="34" xfId="0" applyFont="1" applyBorder="1">
      <alignment vertical="center"/>
    </xf>
    <xf numFmtId="38" fontId="0" fillId="8" borderId="103" xfId="1" applyFont="1" applyFill="1" applyBorder="1" applyProtection="1">
      <alignment vertical="center"/>
    </xf>
    <xf numFmtId="38" fontId="0" fillId="8" borderId="100" xfId="1" applyFont="1" applyFill="1" applyBorder="1" applyProtection="1">
      <alignment vertical="center"/>
    </xf>
    <xf numFmtId="38" fontId="0" fillId="8" borderId="0" xfId="1" applyFont="1" applyFill="1" applyProtection="1">
      <alignment vertical="center"/>
    </xf>
    <xf numFmtId="38" fontId="0" fillId="13" borderId="1" xfId="3" applyNumberFormat="1" applyFont="1" applyFill="1" applyBorder="1" applyAlignment="1">
      <alignment vertical="center"/>
    </xf>
    <xf numFmtId="0" fontId="60" fillId="2" borderId="1" xfId="0" applyFont="1" applyFill="1" applyBorder="1" applyAlignment="1">
      <alignment vertical="center" shrinkToFit="1"/>
    </xf>
    <xf numFmtId="0" fontId="24" fillId="2" borderId="1" xfId="0" applyFont="1" applyFill="1" applyBorder="1" applyAlignment="1">
      <alignment vertical="center" shrinkToFit="1"/>
    </xf>
    <xf numFmtId="0" fontId="60" fillId="2" borderId="1" xfId="0" applyFont="1" applyFill="1" applyBorder="1" applyAlignment="1">
      <alignment horizontal="center" vertical="center" shrinkToFit="1"/>
    </xf>
    <xf numFmtId="0" fontId="24" fillId="2" borderId="1" xfId="0" applyFont="1" applyFill="1" applyBorder="1" applyAlignment="1">
      <alignment horizontal="center" vertical="center" shrinkToFit="1"/>
    </xf>
    <xf numFmtId="0" fontId="52" fillId="3" borderId="1" xfId="0" applyFont="1" applyFill="1" applyBorder="1" applyAlignment="1">
      <alignment horizontal="center" vertical="center" shrinkToFit="1"/>
    </xf>
    <xf numFmtId="0" fontId="52" fillId="6" borderId="1" xfId="0" applyFont="1" applyFill="1" applyBorder="1" applyAlignment="1">
      <alignment horizontal="center" vertical="center" shrinkToFit="1"/>
    </xf>
    <xf numFmtId="0" fontId="52" fillId="6" borderId="104" xfId="0" applyFont="1" applyFill="1" applyBorder="1" applyAlignment="1">
      <alignment horizontal="centerContinuous" vertical="center" shrinkToFit="1"/>
    </xf>
    <xf numFmtId="181" fontId="47" fillId="2" borderId="13" xfId="0" applyNumberFormat="1" applyFont="1" applyFill="1" applyBorder="1" applyAlignment="1" applyProtection="1">
      <alignment horizontal="center" vertical="center"/>
      <protection locked="0"/>
    </xf>
    <xf numFmtId="181" fontId="47" fillId="2" borderId="14" xfId="0" applyNumberFormat="1" applyFont="1" applyFill="1" applyBorder="1" applyAlignment="1" applyProtection="1">
      <alignment horizontal="center" vertical="center"/>
      <protection locked="0"/>
    </xf>
    <xf numFmtId="181" fontId="47" fillId="2" borderId="15" xfId="0" applyNumberFormat="1" applyFont="1" applyFill="1" applyBorder="1" applyAlignment="1" applyProtection="1">
      <alignment horizontal="center" vertical="center"/>
      <protection locked="0"/>
    </xf>
    <xf numFmtId="0" fontId="47" fillId="3" borderId="13" xfId="0" applyFont="1" applyFill="1" applyBorder="1" applyAlignment="1">
      <alignment horizontal="center" vertical="center"/>
    </xf>
    <xf numFmtId="0" fontId="47" fillId="3" borderId="14" xfId="0" applyFont="1" applyFill="1" applyBorder="1" applyAlignment="1">
      <alignment horizontal="center" vertical="center"/>
    </xf>
    <xf numFmtId="0" fontId="47" fillId="3" borderId="15" xfId="0" applyFont="1" applyFill="1" applyBorder="1" applyAlignment="1">
      <alignment horizontal="center" vertical="center"/>
    </xf>
    <xf numFmtId="0" fontId="47" fillId="2" borderId="13" xfId="0" applyFont="1" applyFill="1" applyBorder="1" applyAlignment="1" applyProtection="1">
      <alignment horizontal="left" vertical="center" indent="1"/>
      <protection locked="0"/>
    </xf>
    <xf numFmtId="0" fontId="47" fillId="2" borderId="14" xfId="0" applyFont="1" applyFill="1" applyBorder="1" applyAlignment="1" applyProtection="1">
      <alignment horizontal="left" vertical="center" indent="1"/>
      <protection locked="0"/>
    </xf>
    <xf numFmtId="0" fontId="47" fillId="2" borderId="15" xfId="0" applyFont="1" applyFill="1" applyBorder="1" applyAlignment="1" applyProtection="1">
      <alignment horizontal="left" vertical="center" indent="1"/>
      <protection locked="0"/>
    </xf>
    <xf numFmtId="0" fontId="47" fillId="2" borderId="1" xfId="0" applyFont="1" applyFill="1" applyBorder="1" applyAlignment="1" applyProtection="1">
      <alignment horizontal="center" vertical="center"/>
      <protection locked="0"/>
    </xf>
    <xf numFmtId="0" fontId="47" fillId="3" borderId="1" xfId="0" applyFont="1" applyFill="1" applyBorder="1" applyAlignment="1">
      <alignment horizontal="center" vertical="center"/>
    </xf>
    <xf numFmtId="0" fontId="38" fillId="7" borderId="13" xfId="0" applyFont="1" applyFill="1" applyBorder="1" applyAlignment="1">
      <alignment horizontal="center" vertical="center"/>
    </xf>
    <xf numFmtId="0" fontId="38" fillId="7" borderId="14" xfId="0" applyFont="1" applyFill="1" applyBorder="1" applyAlignment="1">
      <alignment horizontal="center" vertical="center"/>
    </xf>
    <xf numFmtId="0" fontId="47" fillId="0" borderId="14" xfId="0" applyFont="1" applyBorder="1" applyAlignment="1">
      <alignment horizontal="center" vertical="center"/>
    </xf>
    <xf numFmtId="0" fontId="47" fillId="8" borderId="13" xfId="0" applyFont="1" applyFill="1" applyBorder="1" applyAlignment="1">
      <alignment horizontal="center" vertical="center"/>
    </xf>
    <xf numFmtId="0" fontId="47" fillId="8" borderId="14" xfId="0" applyFont="1" applyFill="1" applyBorder="1" applyAlignment="1">
      <alignment horizontal="center" vertical="center"/>
    </xf>
    <xf numFmtId="0" fontId="47" fillId="8" borderId="15" xfId="0" applyFont="1" applyFill="1" applyBorder="1" applyAlignment="1">
      <alignment horizontal="center" vertical="center"/>
    </xf>
    <xf numFmtId="0" fontId="47" fillId="8" borderId="11" xfId="0" applyFont="1" applyFill="1" applyBorder="1" applyAlignment="1">
      <alignment horizontal="left" vertical="top" wrapText="1"/>
    </xf>
    <xf numFmtId="0" fontId="47" fillId="8" borderId="0" xfId="0" applyFont="1" applyFill="1" applyAlignment="1">
      <alignment horizontal="left" vertical="top" wrapText="1"/>
    </xf>
    <xf numFmtId="0" fontId="49" fillId="0" borderId="0" xfId="0" applyFont="1" applyAlignment="1" applyProtection="1">
      <alignment horizontal="center" vertical="center" shrinkToFit="1"/>
      <protection locked="0"/>
    </xf>
    <xf numFmtId="0" fontId="51" fillId="0" borderId="55" xfId="0" applyFont="1" applyBorder="1" applyAlignment="1">
      <alignment horizontal="left" vertical="center"/>
    </xf>
    <xf numFmtId="0" fontId="51" fillId="0" borderId="0" xfId="0" applyFont="1" applyAlignment="1">
      <alignment horizontal="left" vertical="center"/>
    </xf>
    <xf numFmtId="0" fontId="50" fillId="0" borderId="0" xfId="0" applyFont="1" applyAlignment="1">
      <alignment horizontal="center" vertical="top" shrinkToFit="1"/>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47" fillId="3" borderId="1" xfId="0" applyFont="1" applyFill="1" applyBorder="1" applyAlignment="1">
      <alignment horizontal="center" shrinkToFit="1"/>
    </xf>
    <xf numFmtId="0" fontId="51" fillId="0" borderId="53" xfId="0" applyFont="1" applyBorder="1" applyAlignment="1">
      <alignment horizontal="left" vertical="center" shrinkToFit="1"/>
    </xf>
    <xf numFmtId="0" fontId="51" fillId="0" borderId="31" xfId="0" applyFont="1" applyBorder="1" applyAlignment="1">
      <alignment horizontal="left" vertical="center" shrinkToFit="1"/>
    </xf>
    <xf numFmtId="0" fontId="49" fillId="8" borderId="62" xfId="0" applyFont="1" applyFill="1" applyBorder="1" applyAlignment="1" applyProtection="1">
      <alignment horizontal="center" vertical="center" shrinkToFit="1"/>
      <protection locked="0"/>
    </xf>
    <xf numFmtId="0" fontId="49" fillId="8" borderId="14" xfId="0" applyFont="1" applyFill="1" applyBorder="1" applyAlignment="1" applyProtection="1">
      <alignment horizontal="center" vertical="center" shrinkToFit="1"/>
      <protection locked="0"/>
    </xf>
    <xf numFmtId="0" fontId="51" fillId="0" borderId="30" xfId="0" applyFont="1" applyBorder="1" applyAlignment="1">
      <alignment horizontal="left" vertical="center" shrinkToFit="1"/>
    </xf>
    <xf numFmtId="0" fontId="47" fillId="8" borderId="1" xfId="0" applyFont="1" applyFill="1" applyBorder="1" applyAlignment="1">
      <alignment horizontal="center" vertical="center"/>
    </xf>
    <xf numFmtId="0" fontId="47" fillId="0" borderId="1" xfId="0" applyFont="1" applyBorder="1" applyAlignment="1">
      <alignment horizontal="center" vertical="center"/>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49" fillId="8" borderId="63" xfId="0" applyFont="1" applyFill="1" applyBorder="1" applyAlignment="1" applyProtection="1">
      <alignment horizontal="center" vertical="center" shrinkToFit="1"/>
      <protection locked="0"/>
    </xf>
    <xf numFmtId="0" fontId="49" fillId="8" borderId="52" xfId="0" applyFont="1" applyFill="1" applyBorder="1" applyAlignment="1" applyProtection="1">
      <alignment horizontal="center" vertical="center" shrinkToFit="1"/>
      <protection locked="0"/>
    </xf>
    <xf numFmtId="0" fontId="49" fillId="8" borderId="55" xfId="0" applyFont="1" applyFill="1" applyBorder="1" applyAlignment="1" applyProtection="1">
      <alignment horizontal="center" vertical="center" shrinkToFit="1"/>
      <protection locked="0"/>
    </xf>
    <xf numFmtId="0" fontId="49" fillId="8" borderId="0" xfId="0" applyFont="1" applyFill="1" applyAlignment="1" applyProtection="1">
      <alignment horizontal="center" vertical="center" shrinkToFit="1"/>
      <protection locked="0"/>
    </xf>
    <xf numFmtId="0" fontId="49" fillId="8" borderId="64" xfId="0" applyFont="1" applyFill="1" applyBorder="1" applyAlignment="1" applyProtection="1">
      <alignment horizontal="center" vertical="center" shrinkToFit="1"/>
      <protection locked="0"/>
    </xf>
    <xf numFmtId="0" fontId="49" fillId="8" borderId="68" xfId="0" applyFont="1" applyFill="1" applyBorder="1" applyAlignment="1" applyProtection="1">
      <alignment horizontal="center" vertical="center" shrinkToFit="1"/>
      <protection locked="0"/>
    </xf>
    <xf numFmtId="180" fontId="47" fillId="8" borderId="1" xfId="1" applyNumberFormat="1" applyFont="1" applyFill="1" applyBorder="1" applyAlignment="1">
      <alignment horizontal="center" vertical="center"/>
    </xf>
    <xf numFmtId="0" fontId="49" fillId="0" borderId="57" xfId="0" applyFont="1" applyBorder="1" applyAlignment="1">
      <alignment horizontal="center" shrinkToFit="1"/>
    </xf>
    <xf numFmtId="0" fontId="49" fillId="0" borderId="54" xfId="0" applyFont="1" applyBorder="1" applyAlignment="1">
      <alignment horizontal="center" shrinkToFit="1"/>
    </xf>
    <xf numFmtId="0" fontId="49" fillId="8" borderId="15" xfId="0" applyFont="1" applyFill="1" applyBorder="1" applyAlignment="1" applyProtection="1">
      <alignment horizontal="center" vertical="center" shrinkToFit="1"/>
      <protection locked="0"/>
    </xf>
    <xf numFmtId="0" fontId="51" fillId="0" borderId="57" xfId="0" applyFont="1" applyBorder="1" applyAlignment="1">
      <alignment horizontal="left" vertical="center"/>
    </xf>
    <xf numFmtId="0" fontId="51" fillId="0" borderId="54" xfId="0" applyFont="1" applyBorder="1" applyAlignment="1">
      <alignment horizontal="left" vertical="center"/>
    </xf>
    <xf numFmtId="0" fontId="49" fillId="2" borderId="82" xfId="0" applyFont="1" applyFill="1" applyBorder="1" applyAlignment="1" applyProtection="1">
      <alignment horizontal="center" vertical="center" shrinkToFit="1"/>
      <protection locked="0"/>
    </xf>
    <xf numFmtId="0" fontId="51" fillId="0" borderId="56" xfId="0" applyFont="1" applyBorder="1" applyAlignment="1">
      <alignment horizontal="left" vertical="center" shrinkToFit="1"/>
    </xf>
    <xf numFmtId="0" fontId="51" fillId="0" borderId="81" xfId="0" applyFont="1" applyBorder="1" applyAlignment="1">
      <alignment horizontal="left" vertical="center" shrinkToFit="1"/>
    </xf>
    <xf numFmtId="0" fontId="52" fillId="5" borderId="8" xfId="0" applyFont="1" applyFill="1" applyBorder="1" applyAlignment="1">
      <alignment horizontal="center" vertical="center"/>
    </xf>
    <xf numFmtId="0" fontId="52" fillId="5" borderId="10" xfId="0" applyFont="1" applyFill="1" applyBorder="1" applyAlignment="1">
      <alignment horizontal="center" vertical="center"/>
    </xf>
    <xf numFmtId="0" fontId="52" fillId="8" borderId="13" xfId="0" applyFont="1" applyFill="1" applyBorder="1" applyAlignment="1">
      <alignment horizontal="center" vertical="center" shrinkToFit="1"/>
    </xf>
    <xf numFmtId="0" fontId="9" fillId="8" borderId="13" xfId="0" applyFont="1" applyFill="1" applyBorder="1" applyAlignment="1">
      <alignment horizontal="center" vertical="center" shrinkToFit="1"/>
    </xf>
    <xf numFmtId="0" fontId="9" fillId="3" borderId="13" xfId="0" applyFont="1" applyFill="1" applyBorder="1" applyAlignment="1">
      <alignment horizontal="center" vertical="center" shrinkToFit="1"/>
    </xf>
    <xf numFmtId="0" fontId="47" fillId="8" borderId="17" xfId="0" applyFont="1" applyFill="1" applyBorder="1" applyAlignment="1">
      <alignment horizontal="center" vertical="center" shrinkToFit="1"/>
    </xf>
    <xf numFmtId="0" fontId="52" fillId="3" borderId="13" xfId="0" applyFont="1" applyFill="1" applyBorder="1" applyAlignment="1">
      <alignment horizontal="center" vertical="center"/>
    </xf>
    <xf numFmtId="0" fontId="52" fillId="3" borderId="1" xfId="0" applyFont="1" applyFill="1" applyBorder="1" applyAlignment="1">
      <alignment horizontal="center" vertical="center"/>
    </xf>
    <xf numFmtId="0" fontId="0" fillId="2" borderId="13" xfId="0" applyFill="1" applyBorder="1" applyAlignment="1" applyProtection="1">
      <alignment vertical="center" shrinkToFit="1"/>
      <protection locked="0"/>
    </xf>
    <xf numFmtId="0" fontId="52" fillId="5" borderId="3" xfId="0" applyFont="1" applyFill="1" applyBorder="1" applyAlignment="1">
      <alignment horizontal="center" vertical="center"/>
    </xf>
    <xf numFmtId="0" fontId="52" fillId="5" borderId="5" xfId="0" applyFont="1" applyFill="1" applyBorder="1" applyAlignment="1">
      <alignment horizontal="center" vertical="center"/>
    </xf>
    <xf numFmtId="0" fontId="9" fillId="8" borderId="1" xfId="0" applyFont="1" applyFill="1" applyBorder="1" applyAlignment="1">
      <alignment horizontal="center" vertical="center" shrinkToFit="1"/>
    </xf>
    <xf numFmtId="0" fontId="9" fillId="3" borderId="78" xfId="0" applyFont="1" applyFill="1" applyBorder="1" applyAlignment="1">
      <alignment horizontal="center" vertical="center" shrinkToFit="1"/>
    </xf>
    <xf numFmtId="0" fontId="0" fillId="6" borderId="13" xfId="0" applyFill="1" applyBorder="1" applyAlignment="1">
      <alignment vertical="center" shrinkToFit="1"/>
    </xf>
    <xf numFmtId="176" fontId="0" fillId="2" borderId="13" xfId="0" applyNumberFormat="1" applyFill="1" applyBorder="1" applyAlignment="1" applyProtection="1">
      <alignment vertical="center" shrinkToFit="1"/>
      <protection locked="0"/>
    </xf>
    <xf numFmtId="176" fontId="0" fillId="2" borderId="1" xfId="0" applyNumberFormat="1" applyFill="1" applyBorder="1" applyAlignment="1" applyProtection="1">
      <alignment vertical="center" shrinkToFit="1"/>
      <protection locked="0"/>
    </xf>
    <xf numFmtId="176" fontId="57" fillId="5" borderId="3" xfId="0" applyNumberFormat="1" applyFont="1" applyFill="1" applyBorder="1" applyAlignment="1">
      <alignment horizontal="right" vertical="center"/>
    </xf>
    <xf numFmtId="176" fontId="57" fillId="5" borderId="5" xfId="0" applyNumberFormat="1" applyFont="1" applyFill="1" applyBorder="1" applyAlignment="1">
      <alignment horizontal="right" vertical="center"/>
    </xf>
    <xf numFmtId="176" fontId="57" fillId="5" borderId="8" xfId="0" applyNumberFormat="1" applyFont="1" applyFill="1" applyBorder="1" applyAlignment="1">
      <alignment horizontal="right" vertical="center"/>
    </xf>
    <xf numFmtId="176" fontId="57" fillId="5" borderId="10" xfId="0" applyNumberFormat="1" applyFont="1" applyFill="1" applyBorder="1" applyAlignment="1">
      <alignment horizontal="right" vertical="center"/>
    </xf>
    <xf numFmtId="0" fontId="0" fillId="6" borderId="1" xfId="0" applyFill="1" applyBorder="1" applyAlignment="1">
      <alignment vertical="center" shrinkToFit="1"/>
    </xf>
    <xf numFmtId="0" fontId="42" fillId="0" borderId="87" xfId="0" applyFont="1" applyBorder="1" applyAlignment="1">
      <alignment horizontal="center" vertical="center"/>
    </xf>
    <xf numFmtId="0" fontId="42" fillId="0" borderId="88" xfId="0" applyFont="1" applyBorder="1" applyAlignment="1">
      <alignment horizontal="center" vertical="center"/>
    </xf>
    <xf numFmtId="0" fontId="19" fillId="3" borderId="111" xfId="0" applyFont="1" applyFill="1" applyBorder="1" applyAlignment="1">
      <alignment horizontal="center" vertical="center"/>
    </xf>
    <xf numFmtId="0" fontId="19" fillId="3" borderId="112" xfId="0" applyFont="1" applyFill="1" applyBorder="1" applyAlignment="1">
      <alignment horizontal="center" vertical="center"/>
    </xf>
    <xf numFmtId="0" fontId="19" fillId="3" borderId="113" xfId="0" applyFont="1" applyFill="1" applyBorder="1" applyAlignment="1">
      <alignment horizontal="center" vertical="center"/>
    </xf>
    <xf numFmtId="176" fontId="19" fillId="24" borderId="111" xfId="0" applyNumberFormat="1" applyFont="1" applyFill="1" applyBorder="1" applyAlignment="1">
      <alignment horizontal="center" vertical="center"/>
    </xf>
    <xf numFmtId="176" fontId="19" fillId="24" borderId="112" xfId="0" applyNumberFormat="1" applyFont="1" applyFill="1" applyBorder="1" applyAlignment="1">
      <alignment horizontal="center" vertical="center"/>
    </xf>
    <xf numFmtId="176" fontId="19" fillId="24" borderId="113" xfId="0" applyNumberFormat="1" applyFont="1" applyFill="1" applyBorder="1" applyAlignment="1">
      <alignment horizontal="center" vertical="center"/>
    </xf>
    <xf numFmtId="0" fontId="0" fillId="2" borderId="13" xfId="0" applyFill="1" applyBorder="1" applyAlignment="1">
      <alignment vertical="center" shrinkToFit="1"/>
    </xf>
    <xf numFmtId="176" fontId="0" fillId="2" borderId="13" xfId="0" applyNumberFormat="1" applyFill="1" applyBorder="1" applyAlignment="1">
      <alignment vertical="center" shrinkToFit="1"/>
    </xf>
    <xf numFmtId="176" fontId="0" fillId="2" borderId="1" xfId="0" applyNumberFormat="1" applyFill="1" applyBorder="1" applyAlignment="1">
      <alignment vertical="center" shrinkToFit="1"/>
    </xf>
    <xf numFmtId="0" fontId="52" fillId="3" borderId="13" xfId="0" applyFont="1" applyFill="1" applyBorder="1" applyAlignment="1">
      <alignment horizontal="center" vertical="center" shrinkToFit="1"/>
    </xf>
    <xf numFmtId="0" fontId="52" fillId="8" borderId="17" xfId="0" applyFont="1" applyFill="1" applyBorder="1" applyAlignment="1">
      <alignment horizontal="center" vertical="center" shrinkToFit="1"/>
    </xf>
    <xf numFmtId="0" fontId="52" fillId="8" borderId="15" xfId="0" applyFont="1" applyFill="1" applyBorder="1" applyAlignment="1">
      <alignment horizontal="center" vertical="center" shrinkToFit="1"/>
    </xf>
    <xf numFmtId="0" fontId="47" fillId="8" borderId="1" xfId="0" applyFont="1" applyFill="1" applyBorder="1" applyAlignment="1">
      <alignment horizontal="center" vertical="center" shrinkToFit="1"/>
    </xf>
    <xf numFmtId="0" fontId="0" fillId="6" borderId="1" xfId="0" applyFill="1" applyBorder="1" applyAlignment="1" applyProtection="1">
      <alignment horizontal="center" vertical="center" shrinkToFit="1"/>
    </xf>
  </cellXfs>
  <cellStyles count="11">
    <cellStyle name="パーセント" xfId="2" builtinId="5"/>
    <cellStyle name="桁区切り" xfId="1" builtinId="6"/>
    <cellStyle name="通貨 2" xfId="6" xr:uid="{05E5E54A-1A7B-4E44-AA48-04E14A4964FC}"/>
    <cellStyle name="標準" xfId="0" builtinId="0"/>
    <cellStyle name="標準 2" xfId="3" xr:uid="{9AC791CA-E396-4027-BCC6-12C2ABA4940D}"/>
    <cellStyle name="標準 2 2" xfId="5" xr:uid="{97C3FD7C-DC19-4CE5-9E08-5C2AD9C0A149}"/>
    <cellStyle name="標準 2 3" xfId="7" xr:uid="{A3560778-127F-4029-BBCD-629E94C2CFD4}"/>
    <cellStyle name="標準 3" xfId="4" xr:uid="{F1B32033-7C25-4A37-BFF4-85AC27444AC0}"/>
    <cellStyle name="標準 4" xfId="10" xr:uid="{DF54AE5C-2955-4C73-9BE4-9AAF57A2CA62}"/>
    <cellStyle name="標準 4 2" xfId="9" xr:uid="{F9A754FA-56D0-40CC-A759-84DDF98F5A31}"/>
    <cellStyle name="標準 5 2" xfId="8" xr:uid="{20B5746B-635D-4958-A3F7-F53A4A18A73C}"/>
  </cellStyles>
  <dxfs count="523">
    <dxf>
      <font>
        <b/>
        <i val="0"/>
        <strike val="0"/>
        <color rgb="FFFF0000"/>
      </font>
    </dxf>
    <dxf>
      <font>
        <b/>
        <i val="0"/>
        <strike val="0"/>
        <color auto="1"/>
      </font>
      <fill>
        <patternFill>
          <bgColor rgb="FFFFFF00"/>
        </patternFill>
      </fill>
    </dxf>
    <dxf>
      <font>
        <strike val="0"/>
        <color theme="0" tint="-0.24994659260841701"/>
      </font>
      <fill>
        <patternFill>
          <bgColor theme="0" tint="-0.14996795556505021"/>
        </patternFill>
      </fill>
    </dxf>
    <dxf>
      <font>
        <color rgb="FFFF0000"/>
      </font>
      <fill>
        <patternFill>
          <bgColor rgb="FFFFFF00"/>
        </patternFill>
      </fill>
    </dxf>
    <dxf>
      <fill>
        <patternFill>
          <bgColor rgb="FFFFFF00"/>
        </patternFill>
      </fill>
    </dxf>
    <dxf>
      <font>
        <b/>
        <i val="0"/>
        <color rgb="FFFF0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0000"/>
      </font>
    </dxf>
    <dxf>
      <font>
        <color rgb="FF0070C0"/>
      </font>
    </dxf>
    <dxf>
      <fill>
        <patternFill>
          <bgColor rgb="FFFFC000"/>
        </patternFill>
      </fill>
    </dxf>
    <dxf>
      <fill>
        <patternFill>
          <bgColor theme="7"/>
        </patternFill>
      </fill>
    </dxf>
    <dxf>
      <font>
        <color rgb="FF0070C0"/>
      </font>
    </dxf>
    <dxf>
      <font>
        <color rgb="FFFF0000"/>
      </font>
    </dxf>
    <dxf>
      <font>
        <color rgb="FFFF0000"/>
      </font>
    </dxf>
    <dxf>
      <font>
        <b/>
        <i val="0"/>
        <color theme="0"/>
      </font>
      <fill>
        <patternFill>
          <bgColor rgb="FF00B0F0"/>
        </patternFill>
      </fill>
    </dxf>
    <dxf>
      <font>
        <color rgb="FF0070C0"/>
      </font>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FF00"/>
        </patternFill>
      </fill>
    </dxf>
    <dxf>
      <font>
        <color rgb="FFFF0000"/>
      </font>
    </dxf>
    <dxf>
      <font>
        <color rgb="FF00B0F0"/>
      </font>
    </dxf>
    <dxf>
      <fill>
        <patternFill>
          <bgColor rgb="FFFFC000"/>
        </patternFill>
      </fill>
    </dxf>
    <dxf>
      <fill>
        <patternFill>
          <bgColor theme="7"/>
        </patternFill>
      </fill>
    </dxf>
    <dxf>
      <font>
        <color rgb="FFFF0000"/>
      </font>
    </dxf>
    <dxf>
      <font>
        <b/>
        <i val="0"/>
        <color rgb="FFFF0000"/>
      </font>
    </dxf>
    <dxf>
      <font>
        <b/>
        <i val="0"/>
        <color rgb="FF0070C0"/>
      </font>
    </dxf>
    <dxf>
      <fill>
        <patternFill>
          <bgColor rgb="FFFFFF00"/>
        </patternFill>
      </fill>
    </dxf>
    <dxf>
      <fill>
        <patternFill patternType="none">
          <bgColor auto="1"/>
        </patternFill>
      </fill>
    </dxf>
    <dxf>
      <fill>
        <patternFill>
          <bgColor rgb="FFFFFF00"/>
        </patternFill>
      </fill>
    </dxf>
    <dxf>
      <font>
        <color rgb="FFFF0000"/>
      </font>
      <fill>
        <patternFill patternType="none">
          <bgColor auto="1"/>
        </patternFill>
      </fill>
    </dxf>
    <dxf>
      <fill>
        <patternFill patternType="solid">
          <bgColor rgb="FFABE9FF"/>
        </patternFill>
      </fill>
    </dxf>
    <dxf>
      <fill>
        <patternFill>
          <bgColor rgb="FFFFE181"/>
        </patternFill>
      </fill>
    </dxf>
    <dxf>
      <fill>
        <patternFill>
          <bgColor rgb="FFFFB3B3"/>
        </patternFill>
      </fill>
    </dxf>
    <dxf>
      <font>
        <color rgb="FFFF0000"/>
      </font>
    </dxf>
    <dxf>
      <fill>
        <patternFill>
          <bgColor theme="7"/>
        </patternFill>
      </fill>
    </dxf>
    <dxf>
      <fill>
        <patternFill>
          <bgColor theme="7"/>
        </patternFill>
      </fill>
    </dxf>
    <dxf>
      <fill>
        <patternFill>
          <bgColor theme="7"/>
        </patternFill>
      </fill>
    </dxf>
    <dxf>
      <font>
        <b/>
        <i val="0"/>
        <strike val="0"/>
        <u/>
        <color rgb="FFFF0000"/>
      </font>
    </dxf>
    <dxf>
      <font>
        <b/>
        <i val="0"/>
        <color rgb="FF00B050"/>
      </font>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auto="1"/>
      </font>
      <fill>
        <patternFill>
          <bgColor rgb="FF66FF99"/>
        </patternFill>
      </fill>
    </dxf>
    <dxf>
      <font>
        <color theme="1"/>
      </font>
      <fill>
        <patternFill>
          <bgColor rgb="FF66FF99"/>
        </patternFill>
      </fill>
    </dxf>
    <dxf>
      <font>
        <color auto="1"/>
      </font>
      <fill>
        <patternFill>
          <bgColor rgb="FF66FF99"/>
        </patternFill>
      </fill>
    </dxf>
    <dxf>
      <font>
        <color auto="1"/>
      </font>
      <fill>
        <patternFill>
          <bgColor rgb="FF66FF99"/>
        </patternFill>
      </fill>
    </dxf>
    <dxf>
      <fill>
        <patternFill>
          <bgColor rgb="FFFF9696"/>
        </patternFill>
      </fill>
    </dxf>
    <dxf>
      <fill>
        <patternFill>
          <bgColor rgb="FFFFFF00"/>
        </patternFill>
      </fill>
      <border>
        <bottom style="thin">
          <color auto="1"/>
        </bottom>
      </border>
    </dxf>
    <dxf>
      <fill>
        <patternFill>
          <bgColor rgb="FFFFFF00"/>
        </patternFill>
      </fill>
      <border>
        <bottom style="thin">
          <color auto="1"/>
        </bottom>
      </border>
    </dxf>
    <dxf>
      <fill>
        <patternFill>
          <bgColor rgb="FF92D050"/>
        </patternFill>
      </fill>
    </dxf>
    <dxf>
      <font>
        <color auto="1"/>
      </font>
      <fill>
        <patternFill>
          <bgColor rgb="FFFFFF00"/>
        </patternFill>
      </fill>
    </dxf>
    <dxf>
      <fill>
        <patternFill>
          <bgColor rgb="FFFF9696"/>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patternType="none">
          <bgColor auto="1"/>
        </patternFill>
      </fill>
    </dxf>
    <dxf>
      <font>
        <b/>
        <i val="0"/>
        <color theme="1"/>
      </font>
      <fill>
        <patternFill>
          <bgColor theme="0" tint="-0.14996795556505021"/>
        </patternFill>
      </fill>
      <border>
        <left style="thin">
          <color auto="1"/>
        </left>
        <right style="thin">
          <color auto="1"/>
        </right>
        <top style="thin">
          <color auto="1"/>
        </top>
        <bottom style="thin">
          <color auto="1"/>
        </bottom>
        <vertical/>
        <horizontal/>
      </border>
    </dxf>
    <dxf>
      <font>
        <b/>
        <i val="0"/>
        <color theme="1"/>
      </font>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border>
    </dxf>
    <dxf>
      <fill>
        <patternFill>
          <bgColor theme="7"/>
        </patternFill>
      </fill>
    </dxf>
    <dxf>
      <font>
        <color rgb="FF0070C0"/>
      </font>
    </dxf>
    <dxf>
      <font>
        <color rgb="FF0070C0"/>
      </font>
    </dxf>
    <dxf>
      <font>
        <color rgb="FFFF0000"/>
      </font>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ill>
        <patternFill>
          <bgColor theme="7"/>
        </patternFill>
      </fill>
    </dxf>
    <dxf>
      <font>
        <color rgb="FF0070C0"/>
      </font>
    </dxf>
    <dxf>
      <font>
        <color rgb="FFFF0000"/>
      </font>
    </dxf>
    <dxf>
      <font>
        <b/>
        <i val="0"/>
        <color theme="0"/>
      </font>
      <fill>
        <patternFill>
          <bgColor rgb="FF00B0F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FF00"/>
        </patternFill>
      </fill>
    </dxf>
    <dxf>
      <font>
        <color rgb="FFFF0000"/>
      </font>
    </dxf>
    <dxf>
      <font>
        <color rgb="FF00B0F0"/>
      </font>
    </dxf>
    <dxf>
      <fill>
        <patternFill>
          <bgColor rgb="FFFFC000"/>
        </patternFill>
      </fill>
    </dxf>
    <dxf>
      <fill>
        <patternFill>
          <bgColor theme="7"/>
        </patternFill>
      </fill>
    </dxf>
    <dxf>
      <font>
        <color rgb="FFFF0000"/>
      </font>
    </dxf>
    <dxf>
      <font>
        <b/>
        <i val="0"/>
        <color rgb="FFFF0000"/>
      </font>
    </dxf>
    <dxf>
      <font>
        <b/>
        <i val="0"/>
        <color rgb="FF0070C0"/>
      </font>
    </dxf>
    <dxf>
      <fill>
        <patternFill>
          <bgColor rgb="FFFFFF00"/>
        </patternFill>
      </fill>
    </dxf>
    <dxf>
      <fill>
        <patternFill patternType="none">
          <bgColor auto="1"/>
        </patternFill>
      </fill>
    </dxf>
    <dxf>
      <fill>
        <patternFill>
          <bgColor rgb="FFFFFF00"/>
        </patternFill>
      </fill>
    </dxf>
    <dxf>
      <font>
        <color rgb="FFFF0000"/>
      </font>
      <fill>
        <patternFill patternType="none">
          <bgColor auto="1"/>
        </patternFill>
      </fill>
    </dxf>
    <dxf>
      <fill>
        <patternFill patternType="solid">
          <bgColor rgb="FFABE9FF"/>
        </patternFill>
      </fill>
    </dxf>
    <dxf>
      <fill>
        <patternFill>
          <bgColor rgb="FFFFE181"/>
        </patternFill>
      </fill>
    </dxf>
    <dxf>
      <fill>
        <patternFill>
          <bgColor rgb="FFFFB3B3"/>
        </patternFill>
      </fill>
    </dxf>
    <dxf>
      <font>
        <color rgb="FFFF0000"/>
      </font>
    </dxf>
    <dxf>
      <fill>
        <patternFill>
          <bgColor theme="7"/>
        </patternFill>
      </fill>
    </dxf>
    <dxf>
      <fill>
        <patternFill>
          <bgColor theme="7"/>
        </patternFill>
      </fill>
    </dxf>
    <dxf>
      <fill>
        <patternFill>
          <bgColor theme="7"/>
        </patternFill>
      </fill>
    </dxf>
    <dxf>
      <font>
        <color rgb="FF0070C0"/>
      </font>
    </dxf>
    <dxf>
      <font>
        <color rgb="FF0070C0"/>
      </font>
    </dxf>
    <dxf>
      <font>
        <color rgb="FFFF0000"/>
      </font>
    </dxf>
    <dxf>
      <fill>
        <patternFill>
          <bgColor rgb="FFFFC000"/>
        </patternFill>
      </fill>
    </dxf>
    <dxf>
      <fill>
        <patternFill>
          <bgColor theme="7"/>
        </patternFill>
      </fill>
    </dxf>
    <dxf>
      <font>
        <color rgb="FF0070C0"/>
      </font>
    </dxf>
    <dxf>
      <font>
        <color rgb="FFFF0000"/>
      </font>
    </dxf>
    <dxf>
      <font>
        <b/>
        <i val="0"/>
        <color theme="0"/>
      </font>
      <fill>
        <patternFill>
          <bgColor rgb="FF00B0F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FF00"/>
        </patternFill>
      </fill>
    </dxf>
    <dxf>
      <font>
        <color rgb="FFFF0000"/>
      </font>
    </dxf>
    <dxf>
      <font>
        <color rgb="FF00B0F0"/>
      </font>
    </dxf>
    <dxf>
      <fill>
        <patternFill>
          <bgColor rgb="FFFFC000"/>
        </patternFill>
      </fill>
    </dxf>
    <dxf>
      <fill>
        <patternFill>
          <bgColor theme="7"/>
        </patternFill>
      </fill>
    </dxf>
    <dxf>
      <font>
        <color rgb="FFFF0000"/>
      </font>
    </dxf>
    <dxf>
      <font>
        <b/>
        <i val="0"/>
        <color rgb="FFFF0000"/>
      </font>
    </dxf>
    <dxf>
      <font>
        <b/>
        <i val="0"/>
        <color rgb="FF0070C0"/>
      </font>
    </dxf>
    <dxf>
      <fill>
        <patternFill>
          <bgColor rgb="FFFFFF00"/>
        </patternFill>
      </fill>
    </dxf>
    <dxf>
      <fill>
        <patternFill patternType="none">
          <bgColor auto="1"/>
        </patternFill>
      </fill>
    </dxf>
    <dxf>
      <fill>
        <patternFill>
          <bgColor rgb="FFFFFF00"/>
        </patternFill>
      </fill>
    </dxf>
    <dxf>
      <font>
        <color rgb="FFFF0000"/>
      </font>
      <fill>
        <patternFill patternType="none">
          <bgColor auto="1"/>
        </patternFill>
      </fill>
    </dxf>
    <dxf>
      <fill>
        <patternFill patternType="solid">
          <bgColor rgb="FFABE9FF"/>
        </patternFill>
      </fill>
    </dxf>
    <dxf>
      <fill>
        <patternFill>
          <bgColor rgb="FFFFE181"/>
        </patternFill>
      </fill>
    </dxf>
    <dxf>
      <fill>
        <patternFill>
          <bgColor rgb="FFFFB3B3"/>
        </patternFill>
      </fill>
    </dxf>
    <dxf>
      <font>
        <color rgb="FFFF0000"/>
      </font>
    </dxf>
    <dxf>
      <fill>
        <patternFill>
          <bgColor theme="7"/>
        </patternFill>
      </fill>
    </dxf>
    <dxf>
      <fill>
        <patternFill>
          <bgColor theme="7"/>
        </patternFill>
      </fill>
    </dxf>
    <dxf>
      <fill>
        <patternFill>
          <bgColor theme="7"/>
        </patternFill>
      </fill>
    </dxf>
    <dxf>
      <font>
        <color rgb="FF0070C0"/>
      </font>
    </dxf>
    <dxf>
      <font>
        <color rgb="FFFF0000"/>
      </font>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C000"/>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rgb="FFFFC000"/>
        </patternFill>
      </fill>
    </dxf>
    <dxf>
      <fill>
        <patternFill>
          <bgColor rgb="FFFFC000"/>
        </patternFill>
      </fill>
    </dxf>
    <dxf>
      <fill>
        <patternFill>
          <bgColor theme="7"/>
        </patternFill>
      </fill>
    </dxf>
    <dxf>
      <font>
        <color rgb="FF0070C0"/>
      </font>
    </dxf>
    <dxf>
      <font>
        <color rgb="FFFF0000"/>
      </font>
    </dxf>
    <dxf>
      <font>
        <color rgb="FFFF0000"/>
      </font>
    </dxf>
    <dxf>
      <font>
        <b/>
        <i val="0"/>
        <color theme="0"/>
      </font>
      <fill>
        <patternFill>
          <bgColor rgb="FF00B0F0"/>
        </patternFill>
      </fill>
    </dxf>
    <dxf>
      <font>
        <color rgb="FF0070C0"/>
      </font>
    </dxf>
    <dxf>
      <fill>
        <patternFill>
          <bgColor theme="7"/>
        </patternFill>
      </fill>
    </dxf>
    <dxf>
      <fill>
        <patternFill>
          <bgColor theme="7"/>
        </patternFill>
      </fill>
    </dxf>
    <dxf>
      <fill>
        <patternFill>
          <bgColor theme="7"/>
        </patternFill>
      </fill>
    </dxf>
    <dxf>
      <fill>
        <patternFill>
          <bgColor theme="7"/>
        </patternFill>
      </fill>
    </dxf>
    <dxf>
      <fill>
        <patternFill>
          <bgColor rgb="FFFFFF00"/>
        </patternFill>
      </fill>
    </dxf>
    <dxf>
      <font>
        <color rgb="FFFF0000"/>
      </font>
    </dxf>
    <dxf>
      <font>
        <color rgb="FF00B0F0"/>
      </font>
    </dxf>
    <dxf>
      <fill>
        <patternFill>
          <bgColor rgb="FFFFC000"/>
        </patternFill>
      </fill>
    </dxf>
    <dxf>
      <fill>
        <patternFill>
          <bgColor theme="7"/>
        </patternFill>
      </fill>
    </dxf>
    <dxf>
      <font>
        <color rgb="FFFF0000"/>
      </font>
    </dxf>
    <dxf>
      <font>
        <b/>
        <i val="0"/>
        <color rgb="FFFF0000"/>
      </font>
    </dxf>
    <dxf>
      <font>
        <b/>
        <i val="0"/>
        <color rgb="FF0070C0"/>
      </font>
    </dxf>
    <dxf>
      <fill>
        <patternFill>
          <bgColor rgb="FFFFFF00"/>
        </patternFill>
      </fill>
    </dxf>
    <dxf>
      <fill>
        <patternFill patternType="none">
          <bgColor auto="1"/>
        </patternFill>
      </fill>
    </dxf>
    <dxf>
      <fill>
        <patternFill>
          <bgColor rgb="FFFFFF00"/>
        </patternFill>
      </fill>
    </dxf>
    <dxf>
      <font>
        <color rgb="FFFF0000"/>
      </font>
      <fill>
        <patternFill patternType="none">
          <bgColor auto="1"/>
        </patternFill>
      </fill>
    </dxf>
    <dxf>
      <fill>
        <patternFill patternType="solid">
          <bgColor rgb="FFABE9FF"/>
        </patternFill>
      </fill>
    </dxf>
    <dxf>
      <fill>
        <patternFill>
          <bgColor rgb="FFFFE181"/>
        </patternFill>
      </fill>
    </dxf>
    <dxf>
      <fill>
        <patternFill>
          <bgColor rgb="FFFFB3B3"/>
        </patternFill>
      </fill>
    </dxf>
    <dxf>
      <font>
        <color rgb="FFFF0000"/>
      </font>
    </dxf>
    <dxf>
      <fill>
        <patternFill>
          <bgColor theme="7"/>
        </patternFill>
      </fill>
    </dxf>
    <dxf>
      <fill>
        <patternFill>
          <bgColor theme="7"/>
        </patternFill>
      </fill>
    </dxf>
    <dxf>
      <fill>
        <patternFill>
          <bgColor theme="7"/>
        </patternFill>
      </fill>
    </dxf>
  </dxfs>
  <tableStyles count="0" defaultTableStyle="TableStyleMedium2" defaultPivotStyle="PivotStyleLight16"/>
  <colors>
    <mruColors>
      <color rgb="FF0000FF"/>
      <color rgb="FFFFFFCC"/>
      <color rgb="FFFF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502023</xdr:colOff>
      <xdr:row>80</xdr:row>
      <xdr:rowOff>107576</xdr:rowOff>
    </xdr:from>
    <xdr:to>
      <xdr:col>5</xdr:col>
      <xdr:colOff>233081</xdr:colOff>
      <xdr:row>85</xdr:row>
      <xdr:rowOff>0</xdr:rowOff>
    </xdr:to>
    <xdr:sp macro="" textlink="">
      <xdr:nvSpPr>
        <xdr:cNvPr id="3" name="正方形/長方形 2">
          <a:extLst>
            <a:ext uri="{FF2B5EF4-FFF2-40B4-BE49-F238E27FC236}">
              <a16:creationId xmlns:a16="http://schemas.microsoft.com/office/drawing/2014/main" id="{6B5794EF-3B25-4F8F-B7A3-2244383DB6AE}"/>
            </a:ext>
          </a:extLst>
        </xdr:cNvPr>
        <xdr:cNvSpPr/>
      </xdr:nvSpPr>
      <xdr:spPr>
        <a:xfrm>
          <a:off x="672352" y="15419294"/>
          <a:ext cx="4231341" cy="833718"/>
        </a:xfrm>
        <a:prstGeom prst="rect">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2400"/>
            <a:t>どこにも紐づいてません</a:t>
          </a:r>
        </a:p>
      </xdr:txBody>
    </xdr:sp>
    <xdr:clientData/>
  </xdr:twoCellAnchor>
  <xdr:twoCellAnchor>
    <xdr:from>
      <xdr:col>1</xdr:col>
      <xdr:colOff>421342</xdr:colOff>
      <xdr:row>54</xdr:row>
      <xdr:rowOff>98613</xdr:rowOff>
    </xdr:from>
    <xdr:to>
      <xdr:col>5</xdr:col>
      <xdr:colOff>152400</xdr:colOff>
      <xdr:row>58</xdr:row>
      <xdr:rowOff>179295</xdr:rowOff>
    </xdr:to>
    <xdr:sp macro="" textlink="">
      <xdr:nvSpPr>
        <xdr:cNvPr id="4" name="正方形/長方形 3">
          <a:extLst>
            <a:ext uri="{FF2B5EF4-FFF2-40B4-BE49-F238E27FC236}">
              <a16:creationId xmlns:a16="http://schemas.microsoft.com/office/drawing/2014/main" id="{9C81E3AC-DE9A-408B-97A3-8402291C4B82}"/>
            </a:ext>
          </a:extLst>
        </xdr:cNvPr>
        <xdr:cNvSpPr/>
      </xdr:nvSpPr>
      <xdr:spPr>
        <a:xfrm>
          <a:off x="591671" y="10452848"/>
          <a:ext cx="4231341" cy="833718"/>
        </a:xfrm>
        <a:prstGeom prst="rect">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2400"/>
            <a:t>どこにも紐づいてません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861A7-9264-4329-B748-37571AFE805B}">
  <sheetPr codeName="Sheet2">
    <tabColor rgb="FFFFFF00"/>
    <pageSetUpPr fitToPage="1"/>
  </sheetPr>
  <dimension ref="A1:AG77"/>
  <sheetViews>
    <sheetView showGridLines="0" tabSelected="1" zoomScaleNormal="100" workbookViewId="0"/>
  </sheetViews>
  <sheetFormatPr defaultColWidth="8.78515625" defaultRowHeight="15" outlineLevelCol="1" x14ac:dyDescent="0.35"/>
  <cols>
    <col min="1" max="1" width="1.78515625" style="304" customWidth="1"/>
    <col min="2" max="10" width="8.78515625" style="304" customWidth="1"/>
    <col min="11" max="15" width="9.78515625" style="304" customWidth="1"/>
    <col min="16" max="16" width="1.78515625" style="304" customWidth="1"/>
    <col min="17" max="17" width="8.42578125" style="304" customWidth="1"/>
    <col min="18" max="18" width="8.78515625" style="304" hidden="1" customWidth="1" outlineLevel="1"/>
    <col min="19" max="19" width="15.78515625" style="304" hidden="1" customWidth="1" outlineLevel="1"/>
    <col min="20" max="20" width="8.78515625" style="304" hidden="1" customWidth="1" outlineLevel="1"/>
    <col min="21" max="21" width="10" style="304" hidden="1" customWidth="1" outlineLevel="1"/>
    <col min="22" max="22" width="8.78515625" style="304" hidden="1" customWidth="1" outlineLevel="1"/>
    <col min="23" max="23" width="11.78515625" style="304" hidden="1" customWidth="1" outlineLevel="1"/>
    <col min="24" max="24" width="8.78515625" style="304" hidden="1" customWidth="1" outlineLevel="1"/>
    <col min="25" max="25" width="26.78515625" style="304" hidden="1" customWidth="1" outlineLevel="1"/>
    <col min="26" max="26" width="8.78515625" style="304" hidden="1" customWidth="1" outlineLevel="1"/>
    <col min="27" max="27" width="21" style="304" hidden="1" customWidth="1" outlineLevel="1"/>
    <col min="28" max="30" width="8.78515625" style="304" hidden="1" customWidth="1" outlineLevel="1"/>
    <col min="31" max="31" width="26" style="304" hidden="1" customWidth="1" outlineLevel="1"/>
    <col min="32" max="32" width="8.78515625" style="304" hidden="1" customWidth="1" outlineLevel="1"/>
    <col min="33" max="33" width="8.78515625" style="304" collapsed="1"/>
    <col min="34" max="16384" width="8.78515625" style="304"/>
  </cols>
  <sheetData>
    <row r="1" spans="1:31" x14ac:dyDescent="0.35">
      <c r="A1" s="305" t="s">
        <v>0</v>
      </c>
      <c r="B1" s="306"/>
      <c r="C1" s="307"/>
      <c r="D1" s="308"/>
      <c r="E1" s="309"/>
      <c r="F1" s="307"/>
      <c r="G1" s="309"/>
      <c r="H1" s="309"/>
      <c r="I1" s="310"/>
      <c r="J1" s="307"/>
      <c r="K1" s="307"/>
      <c r="L1" s="307"/>
      <c r="M1" s="307"/>
      <c r="N1" s="307"/>
      <c r="O1" s="308"/>
      <c r="P1" s="311" t="s">
        <v>879</v>
      </c>
      <c r="Q1" s="303"/>
    </row>
    <row r="2" spans="1:31" ht="19.5" x14ac:dyDescent="0.35">
      <c r="A2" s="312"/>
      <c r="B2" s="313" t="s">
        <v>1</v>
      </c>
      <c r="C2" s="300"/>
      <c r="D2" s="301"/>
      <c r="E2" s="62"/>
      <c r="F2" s="62"/>
      <c r="G2" s="62"/>
      <c r="H2" s="62"/>
      <c r="I2" s="314"/>
      <c r="J2" s="302"/>
      <c r="K2" s="302"/>
      <c r="L2" s="302"/>
      <c r="M2" s="302"/>
      <c r="N2" s="302"/>
      <c r="O2" s="315"/>
      <c r="P2" s="316"/>
      <c r="Q2" s="303"/>
      <c r="S2" s="302"/>
      <c r="V2" s="302"/>
      <c r="W2" s="302"/>
      <c r="Y2" s="304" t="s">
        <v>2</v>
      </c>
    </row>
    <row r="3" spans="1:31" ht="28.5" customHeight="1" x14ac:dyDescent="0.35">
      <c r="A3" s="317"/>
      <c r="B3" s="529" t="s">
        <v>3</v>
      </c>
      <c r="C3" s="529"/>
      <c r="D3" s="529"/>
      <c r="E3" s="528"/>
      <c r="F3" s="528"/>
      <c r="G3" s="528"/>
      <c r="H3" s="528"/>
      <c r="I3" s="529" t="s">
        <v>4</v>
      </c>
      <c r="J3" s="529"/>
      <c r="K3" s="529"/>
      <c r="L3" s="550" t="str">
        <f>IFERROR(IF(AND(L7="無し",G19="　任意団体　"),マスター概要用!$C$22,VLOOKUP(G17,マスター概要用!B22:C46,2,FALSE)),"")</f>
        <v/>
      </c>
      <c r="M3" s="550"/>
      <c r="N3" s="550"/>
      <c r="O3" s="550"/>
      <c r="P3" s="316"/>
      <c r="Q3" s="303"/>
      <c r="R3" s="349" t="s">
        <v>5</v>
      </c>
      <c r="S3" s="432">
        <f>IF(OR(L3=マスター概要用!C22,L3=""),0,IF(G14="映画製作",0,1))</f>
        <v>0</v>
      </c>
      <c r="T3" s="529"/>
      <c r="U3" s="542" t="s">
        <v>6</v>
      </c>
      <c r="V3" s="552" t="s">
        <v>7</v>
      </c>
      <c r="W3" s="319"/>
      <c r="X3" s="320" t="s">
        <v>8</v>
      </c>
      <c r="Y3" s="320" t="s">
        <v>9</v>
      </c>
      <c r="Z3" s="320" t="s">
        <v>10</v>
      </c>
      <c r="AA3" s="320" t="s">
        <v>11</v>
      </c>
      <c r="AC3" s="302"/>
      <c r="AD3" s="302"/>
      <c r="AE3" s="302" t="s">
        <v>12</v>
      </c>
    </row>
    <row r="4" spans="1:31" ht="28.5" customHeight="1" x14ac:dyDescent="0.35">
      <c r="A4" s="321"/>
      <c r="B4" s="529" t="s">
        <v>13</v>
      </c>
      <c r="C4" s="529"/>
      <c r="D4" s="529"/>
      <c r="E4" s="525"/>
      <c r="F4" s="526"/>
      <c r="G4" s="526"/>
      <c r="H4" s="526"/>
      <c r="I4" s="526"/>
      <c r="J4" s="526"/>
      <c r="K4" s="526"/>
      <c r="L4" s="526"/>
      <c r="M4" s="526"/>
      <c r="N4" s="526"/>
      <c r="O4" s="527"/>
      <c r="P4" s="316"/>
      <c r="Q4" s="303"/>
      <c r="S4" s="300"/>
      <c r="T4" s="529"/>
      <c r="U4" s="543"/>
      <c r="V4" s="553"/>
      <c r="W4" s="322"/>
      <c r="X4" s="323">
        <v>1</v>
      </c>
      <c r="Y4" s="179" t="s">
        <v>14</v>
      </c>
      <c r="Z4" s="323" t="str">
        <f>IF(AND(S3=1,S16="従事人員規模"),"要","不要")</f>
        <v>不要</v>
      </c>
      <c r="AA4" s="323" t="str">
        <f>マスター概要用!B75</f>
        <v>★従事人員申請書</v>
      </c>
      <c r="AC4" s="324">
        <v>1</v>
      </c>
      <c r="AD4" s="325">
        <f>IF($AE$4="",0,1)</f>
        <v>0</v>
      </c>
      <c r="AE4" s="323" t="str">
        <f>IFERROR(VLOOKUP(IF($Z4="要",$X4,""),$X$4:$AA$64,4,FALSE),"")</f>
        <v/>
      </c>
    </row>
    <row r="5" spans="1:31" ht="28.5" customHeight="1" x14ac:dyDescent="0.35">
      <c r="A5" s="321"/>
      <c r="B5" s="522" t="s">
        <v>15</v>
      </c>
      <c r="C5" s="523"/>
      <c r="D5" s="524"/>
      <c r="E5" s="519"/>
      <c r="F5" s="520"/>
      <c r="G5" s="520"/>
      <c r="H5" s="521"/>
      <c r="I5" s="529" t="s">
        <v>16</v>
      </c>
      <c r="J5" s="529"/>
      <c r="K5" s="529"/>
      <c r="L5" s="550" t="str">
        <f>IF($G$14="","",$G$14)</f>
        <v/>
      </c>
      <c r="M5" s="550"/>
      <c r="N5" s="550"/>
      <c r="O5" s="550"/>
      <c r="P5" s="316"/>
      <c r="Q5" s="303"/>
      <c r="R5" s="435" t="s">
        <v>17</v>
      </c>
      <c r="S5" s="331" t="str">
        <f>IF(OR(AND(事業者概要!E5&gt;DATEVALUE("2021/6/30"),G19="営利法人"),AND(事業者概要!E5&gt;DATEVALUE("2021/6/30"),事業者概要!G21="中核者　営利法人")),"✕","〇")</f>
        <v>〇</v>
      </c>
      <c r="T5" s="326" t="s">
        <v>18</v>
      </c>
      <c r="U5" s="327" t="e">
        <f>ROUNDDOWN(1-(D$33/D$32),2)</f>
        <v>#DIV/0!</v>
      </c>
      <c r="V5" s="323" t="str">
        <f>IF(OR(AND(事業者概要!$E$5&lt;=DATEVALUE("2021/6/30"),$G$19="営利法人"),AND(事業者概要!$E$5&lt;=DATEVALUE("2021/6/30"),事業者概要!$G$21="中核者　営利法人")),IF(COUNTA($D$32:$D$33)=2,IF($U5&gt;=30%,"〇","✕"),"✕"),"〇")</f>
        <v>〇</v>
      </c>
      <c r="W5" s="62"/>
      <c r="X5" s="323">
        <v>2</v>
      </c>
      <c r="Y5" s="323" t="s">
        <v>19</v>
      </c>
      <c r="Z5" s="323" t="str">
        <f>IF(OR(L6="公的法人",L6="非営利法人"),"不要",IF(E7="対象","要","不要"))</f>
        <v>不要</v>
      </c>
      <c r="AA5" s="323" t="str">
        <f>マスター概要用!B72</f>
        <v>★免税事業者・簡易課税事業者に該当する場合、必要な書類をご提出下さい。詳細は申請の手引きをご確認下さい。</v>
      </c>
      <c r="AC5" s="324">
        <v>2</v>
      </c>
      <c r="AD5" s="325">
        <f>IF($AE$5="",0,1)</f>
        <v>0</v>
      </c>
      <c r="AE5" s="323" t="str">
        <f t="shared" ref="AE5:AE63" si="0">IFERROR(VLOOKUP(IF($Z5="要",$X5,""),$X$4:$AA$64,4,FALSE),"")</f>
        <v/>
      </c>
    </row>
    <row r="6" spans="1:31" ht="28.5" customHeight="1" x14ac:dyDescent="0.35">
      <c r="A6" s="321"/>
      <c r="B6" s="529" t="s">
        <v>20</v>
      </c>
      <c r="C6" s="529"/>
      <c r="D6" s="529"/>
      <c r="E6" s="550" t="str">
        <f>IF($G$18="","",$G$18)</f>
        <v/>
      </c>
      <c r="F6" s="550"/>
      <c r="G6" s="550"/>
      <c r="H6" s="550"/>
      <c r="I6" s="529" t="s">
        <v>9</v>
      </c>
      <c r="J6" s="529"/>
      <c r="K6" s="529"/>
      <c r="L6" s="550" t="str">
        <f>_xlfn.IFNA(IF($G$19="",IF(G18="個人事業主",G18,""),$S$18),"")</f>
        <v/>
      </c>
      <c r="M6" s="550"/>
      <c r="N6" s="550"/>
      <c r="O6" s="550"/>
      <c r="P6" s="316"/>
      <c r="Q6"/>
      <c r="R6" s="436" t="s">
        <v>21</v>
      </c>
      <c r="S6" s="156" t="str">
        <f>IF(OR(G18="個人事業主",G19="非営利法人",G19="公的法人",G19="　任意団体　",G21="中核者　任意団体",G21="中核者　営利法人以外の法人"),"〇","✕")</f>
        <v>✕</v>
      </c>
      <c r="T6" s="326" t="s">
        <v>22</v>
      </c>
      <c r="U6" s="327" t="e">
        <f>ROUNDDOWN(1-(E$33/E$32),2)</f>
        <v>#DIV/0!</v>
      </c>
      <c r="V6" s="323" t="str">
        <f>IF(OR(AND(事業者概要!$E$5&lt;=DATEVALUE("2021/6/30"),$G$19="営利法人"),AND(事業者概要!$E$5&lt;=DATEVALUE("2021/6/30"),事業者概要!$G$21="中核者　営利法人")),IF(COUNTA($E$32:$E$33)=2,IF($U6&gt;=30%,"〇","✕"),"✕"),"〇")</f>
        <v>〇</v>
      </c>
      <c r="W6" s="62"/>
      <c r="X6" s="323">
        <v>3</v>
      </c>
      <c r="Y6" s="323" t="s">
        <v>23</v>
      </c>
      <c r="Z6" s="323" t="str">
        <f>IF(G26="はい","要","不要")</f>
        <v>不要</v>
      </c>
      <c r="AA6" s="323" t="str">
        <f>マスター概要用!I72</f>
        <v>★1公演等当たり固定費計算シート
★2021年度の財務諸表・決算書・決算補足資料
★2021年度の公演等実施件数
※上記3点に関しては、募集要項P.20を参照してください。</v>
      </c>
      <c r="AC6" s="324">
        <v>3</v>
      </c>
      <c r="AD6" s="325">
        <f>IF($AE$6="",0,1)</f>
        <v>0</v>
      </c>
      <c r="AE6" s="323" t="str">
        <f t="shared" si="0"/>
        <v/>
      </c>
    </row>
    <row r="7" spans="1:31" ht="27.75" customHeight="1" thickBot="1" x14ac:dyDescent="0.4">
      <c r="A7" s="328"/>
      <c r="B7" s="522" t="s">
        <v>24</v>
      </c>
      <c r="C7" s="523"/>
      <c r="D7" s="524"/>
      <c r="E7" s="533" t="str">
        <f>IF(T21="はい","対象",IF(T21="いいえ","対象外",""))</f>
        <v/>
      </c>
      <c r="F7" s="534"/>
      <c r="G7" s="534"/>
      <c r="H7" s="535"/>
      <c r="I7" s="530" t="s">
        <v>25</v>
      </c>
      <c r="J7" s="531"/>
      <c r="K7" s="531"/>
      <c r="L7" s="532" t="str">
        <f>IF(T20="はい","有り",IF(T20="いいえ","無し",""))</f>
        <v/>
      </c>
      <c r="M7" s="532"/>
      <c r="N7" s="532"/>
      <c r="O7" s="532"/>
      <c r="P7" s="316"/>
      <c r="Q7" s="303"/>
      <c r="R7" s="434" t="s">
        <v>26</v>
      </c>
      <c r="S7" s="323" t="str" cm="1">
        <f t="array" ref="S7">IF(OR(SUM(LEN(V5:V16))=0,COUNTIF(事業者概要!V5:V16,"〇")),"〇","✕")</f>
        <v>〇</v>
      </c>
      <c r="T7" s="326" t="s">
        <v>27</v>
      </c>
      <c r="U7" s="327" t="e">
        <f>ROUNDDOWN(1-(F$33/F$32),2)</f>
        <v>#DIV/0!</v>
      </c>
      <c r="V7" s="323" t="str">
        <f>IF(OR(AND(事業者概要!$E$5&lt;=DATEVALUE("2021/6/30"),$G$19="営利法人"),AND(事業者概要!$E$5&lt;=DATEVALUE("2021/6/30"),事業者概要!$G$21="中核者　営利法人")),IF(COUNTA($F$32:$F$33)=2,IF($U7&gt;=30%,"〇","✕"),"✕"),"〇")</f>
        <v>〇</v>
      </c>
      <c r="W7" s="62"/>
      <c r="X7" s="323">
        <v>4</v>
      </c>
      <c r="Y7" s="329" t="s">
        <v>28</v>
      </c>
      <c r="Z7" s="330" t="str">
        <f>IF(AND(S3=1,G15="はい",G16="団体の年間収入規模"),"要","不要")</f>
        <v>不要</v>
      </c>
      <c r="AA7" s="331" t="str">
        <f>マスター概要用!D75</f>
        <v>★従事人員申請書
★該当年度の財務諸表</v>
      </c>
      <c r="AB7" s="303"/>
      <c r="AC7" s="324">
        <v>4</v>
      </c>
      <c r="AD7" s="325">
        <f>IF($AE$7="",0,1)</f>
        <v>0</v>
      </c>
      <c r="AE7" s="323" t="str">
        <f t="shared" si="0"/>
        <v/>
      </c>
    </row>
    <row r="8" spans="1:31" ht="27.75" customHeight="1" x14ac:dyDescent="0.35">
      <c r="A8" s="328"/>
      <c r="B8" s="529" t="s">
        <v>29</v>
      </c>
      <c r="C8" s="529"/>
      <c r="D8" s="529"/>
      <c r="E8" s="560">
        <f>SUM(D33:O33)</f>
        <v>0</v>
      </c>
      <c r="F8" s="560"/>
      <c r="G8" s="560"/>
      <c r="H8" s="560"/>
      <c r="I8" s="529" t="str">
        <f>IF(B32="","",B32&amp;"売上")</f>
        <v/>
      </c>
      <c r="J8" s="529"/>
      <c r="K8" s="529"/>
      <c r="L8" s="560">
        <f>SUM(D32:O32)</f>
        <v>0</v>
      </c>
      <c r="M8" s="560"/>
      <c r="N8" s="560"/>
      <c r="O8" s="560"/>
      <c r="P8" s="316"/>
      <c r="Q8" s="303"/>
      <c r="R8" s="299" t="s">
        <v>30</v>
      </c>
      <c r="S8" s="439" t="str">
        <f>IF(OR(AND(事業者概要!S5="✕",事業者概要!S7="〇"),AND(事業者概要!S5="✕",事業者概要!S7="✕")),"✕","〇")</f>
        <v>〇</v>
      </c>
      <c r="T8" s="326" t="s">
        <v>31</v>
      </c>
      <c r="U8" s="327" t="e">
        <f>ROUNDDOWN(1-(G$33/G$32),2)</f>
        <v>#DIV/0!</v>
      </c>
      <c r="V8" s="323" t="str">
        <f>IF(OR(AND(事業者概要!$E$5&lt;=DATEVALUE("2021/6/30"),$G$19="営利法人"),AND(事業者概要!$E$5&lt;=DATEVALUE("2021/6/30"),事業者概要!$G$21="中核者　営利法人")),IF(COUNTA($G$32:$G$33)=2,IF($U8&gt;=30%,"〇","✕"),"✕"),"〇")</f>
        <v>〇</v>
      </c>
      <c r="W8" s="62"/>
      <c r="X8" s="339">
        <v>5</v>
      </c>
      <c r="Y8" s="340" t="s">
        <v>32</v>
      </c>
      <c r="Z8" s="341" t="str">
        <f>IF(AND($L$6="非営利法人",$T$20="はい",$G$15="いいえ"),"要","不要")</f>
        <v>不要</v>
      </c>
      <c r="AA8" s="342" t="str">
        <f>マスター概要用!K52</f>
        <v>団体としての実績証明書（主催公演等の実績）
★法人登記簿謄本（履歴事項全部証明書）（発行から3か月以内）
★過去5年のうち、最も収入規模が大きい年度の決算書（財務諸表）
▲補足資料（会社案内等）
★担当者名刺</v>
      </c>
      <c r="AB8" s="303"/>
      <c r="AC8" s="324">
        <v>5</v>
      </c>
      <c r="AD8" s="325">
        <f>IF($AE$8="",0,1)</f>
        <v>0</v>
      </c>
      <c r="AE8" s="323" t="str">
        <f t="shared" si="0"/>
        <v/>
      </c>
    </row>
    <row r="9" spans="1:31" ht="18" customHeight="1" x14ac:dyDescent="0.35">
      <c r="A9" s="328"/>
      <c r="B9" s="332"/>
      <c r="C9" s="333"/>
      <c r="D9" s="334"/>
      <c r="E9" s="335"/>
      <c r="F9" s="62"/>
      <c r="G9" s="62"/>
      <c r="H9" s="62"/>
      <c r="I9" s="336"/>
      <c r="J9" s="337"/>
      <c r="K9" s="337"/>
      <c r="L9" s="337"/>
      <c r="M9" s="337"/>
      <c r="N9" s="337"/>
      <c r="O9" s="338"/>
      <c r="P9" s="316"/>
      <c r="Q9" s="303"/>
      <c r="S9" s="337"/>
      <c r="T9" s="326" t="s">
        <v>33</v>
      </c>
      <c r="U9" s="327" t="e">
        <f>ROUNDDOWN(1-(H$33/H$32),2)</f>
        <v>#DIV/0!</v>
      </c>
      <c r="V9" s="323" t="str">
        <f>IF(OR(AND(事業者概要!$E$5&lt;=DATEVALUE("2021/6/30"),$G$19="営利法人"),AND(事業者概要!$E$5&lt;=DATEVALUE("2021/6/30"),事業者概要!$G$21="中核者　営利法人")),IF(COUNTA($H$32:$H$33)=2,IF($U9&gt;=30%,"〇","✕"),"✕"),"〇")</f>
        <v>〇</v>
      </c>
      <c r="W9" s="62"/>
      <c r="X9" s="339">
        <v>6</v>
      </c>
      <c r="Y9" s="344" t="s">
        <v>34</v>
      </c>
      <c r="Z9" s="345" t="str">
        <f>IF(AND($T$20="はい",$G$19="営利法人",$G$25="充実支援のみ",$G$15="いいえ"),"要","不要")</f>
        <v>不要</v>
      </c>
      <c r="AA9" s="346" t="str">
        <f>マスター概要用!K53</f>
        <v>団体としての実績証明書（主催公演等の実績）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v>
      </c>
      <c r="AB9" s="303"/>
      <c r="AC9" s="324">
        <v>6</v>
      </c>
      <c r="AD9" s="325">
        <f>IF($AE$9="",0,1)</f>
        <v>0</v>
      </c>
      <c r="AE9" s="323" t="str">
        <f t="shared" si="0"/>
        <v/>
      </c>
    </row>
    <row r="10" spans="1:31" ht="39" customHeight="1" x14ac:dyDescent="0.45">
      <c r="A10" s="343"/>
      <c r="B10" s="334"/>
      <c r="C10" s="335"/>
      <c r="D10" s="334"/>
      <c r="E10" s="335"/>
      <c r="F10" s="301"/>
      <c r="G10" s="300"/>
      <c r="H10" s="337"/>
      <c r="K10" s="561" t="s">
        <v>35</v>
      </c>
      <c r="L10" s="562"/>
      <c r="M10" s="562"/>
      <c r="N10" s="562"/>
      <c r="O10" s="562"/>
      <c r="P10" s="316"/>
      <c r="Q10" s="303"/>
      <c r="R10" s="378"/>
      <c r="T10" s="326" t="s">
        <v>36</v>
      </c>
      <c r="U10" s="327" t="e">
        <f>ROUNDDOWN(1-(I$33/I$32),2)</f>
        <v>#DIV/0!</v>
      </c>
      <c r="V10" s="323" t="str">
        <f>IF(OR(AND(事業者概要!$E$5&lt;=DATEVALUE("2021/6/30"),$G$19="営利法人"),AND(事業者概要!$E$5&lt;=DATEVALUE("2021/6/30"),事業者概要!$G$21="中核者　営利法人")),IF(COUNTA($I$32:$I$33)=2,IF($U10&gt;=30%,"〇","✕"),"✕"),"〇")</f>
        <v>〇</v>
      </c>
      <c r="W10" s="62"/>
      <c r="X10" s="339">
        <v>7</v>
      </c>
      <c r="Y10" s="344" t="s">
        <v>37</v>
      </c>
      <c r="Z10" s="345" t="str">
        <f>IF(AND($T$20="はい",$G$19="営利法人",$G$25="キャンセル支援のみ",$G$15="いいえ"),"要","不要")</f>
        <v>不要</v>
      </c>
      <c r="AA10" s="346" t="str">
        <f>マスター概要用!K54</f>
        <v>団体としての実績証明書（主催公演等の実績）
★法人登記簿謄本（履歴事項全部証明書）（発行から3か月以内）
★過去5年のうち、最も収入規模が大きい年度の決算書（財務諸表）
▲補足資料（会社案内等）
★担当者名刺</v>
      </c>
      <c r="AB10" s="303"/>
      <c r="AC10" s="324">
        <v>7</v>
      </c>
      <c r="AD10" s="325">
        <f>IF($AE$10="",0,1)</f>
        <v>0</v>
      </c>
      <c r="AE10" s="323" t="str">
        <f t="shared" si="0"/>
        <v/>
      </c>
    </row>
    <row r="11" spans="1:31" ht="35.25" customHeight="1" x14ac:dyDescent="0.35">
      <c r="A11" s="312"/>
      <c r="B11" s="347" t="s">
        <v>38</v>
      </c>
      <c r="C11" s="300"/>
      <c r="D11" s="300"/>
      <c r="E11" s="338"/>
      <c r="F11" s="62"/>
      <c r="G11" s="62"/>
      <c r="H11" s="303"/>
      <c r="J11" s="299"/>
      <c r="K11" s="541" t="s">
        <v>39</v>
      </c>
      <c r="L11" s="541"/>
      <c r="M11" s="541"/>
      <c r="N11" s="541"/>
      <c r="O11" s="541"/>
      <c r="P11" s="316"/>
      <c r="Q11" s="303"/>
      <c r="R11" s="378"/>
      <c r="T11" s="326" t="s">
        <v>40</v>
      </c>
      <c r="U11" s="327" t="e">
        <f>ROUNDDOWN(1-(J$33/J$32),2)</f>
        <v>#DIV/0!</v>
      </c>
      <c r="V11" s="323" t="str">
        <f>IF(OR(AND(事業者概要!$E$5&lt;=DATEVALUE("2021/6/30"),$G$19="営利法人"),AND(事業者概要!$E$5&lt;=DATEVALUE("2021/6/30"),事業者概要!$G$21="中核者　営利法人")),IF(COUNTA($J$32:$J$33)=2,IF($U11&gt;=30%,"〇","✕"),"✕"),"〇")</f>
        <v>〇</v>
      </c>
      <c r="W11" s="62"/>
      <c r="X11" s="339">
        <v>8</v>
      </c>
      <c r="Y11" s="344" t="s">
        <v>41</v>
      </c>
      <c r="Z11" s="345" t="str">
        <f>IF(AND($T$20="はい",$G$19="営利法人",$G$25="充実支援・キャンセル支援両方",$G$15="いいえ"),"要","不要")</f>
        <v>不要</v>
      </c>
      <c r="AA11" s="346" t="str">
        <f>マスター概要用!K55</f>
        <v>団体としての実績証明書（主催公演等の実績）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v>
      </c>
      <c r="AB11" s="303"/>
      <c r="AC11" s="324">
        <v>8</v>
      </c>
      <c r="AD11" s="325">
        <f>IF($AE$11="",0,1)</f>
        <v>0</v>
      </c>
      <c r="AE11" s="323" t="str">
        <f t="shared" si="0"/>
        <v/>
      </c>
    </row>
    <row r="12" spans="1:31" ht="35.25" customHeight="1" x14ac:dyDescent="0.35">
      <c r="A12" s="348"/>
      <c r="E12" s="299"/>
      <c r="F12" s="62"/>
      <c r="G12" s="62"/>
      <c r="H12" s="303"/>
      <c r="J12" s="299"/>
      <c r="K12" s="536" t="str">
        <f>IF(AD4=1,AE4&amp;CHAR(10),"")&amp;IF(AD64=1,AE64&amp;CHAR(10),"")&amp;IF(AD65=1,AE65&amp;CHAR(10),"")&amp;IF(AD7=1,AE7&amp;CHAR(10),"")&amp;IF(AD5=1,CHAR(10)&amp;AE5&amp;CHAR(10),"")&amp;IF(AD6=1,CHAR(10)&amp;AE6&amp;CHAR(10),"")&amp;IF(AD57=1,CHAR(10)&amp;AE57,"")&amp;IF(AD58=1,CHAR(10)&amp;AE58,"")&amp;IF(AD59=1,CHAR(10)&amp;AE59,"")&amp;IF(AD60=1,CHAR(10)&amp;AE60,"")&amp;IF(AD61=1,CHAR(10)&amp;AE61,"")&amp;IF(AD62=1,CHAR(10)&amp;AE62,"")&amp;IF(AD63=1,CHAR(10)&amp;AE63,"")&amp;IF(AD8=1,AE8,"")&amp;IF(AD9=1,AE9,"")&amp;IF(AD10=1,AE10,"")&amp;IF(AD11=1,AE11,"")&amp;IF(AD12=1,AE12,"")&amp;IF(AD13=1,AE13,"")&amp;IF(AD14=1,AE14,"")&amp;IF(AD15=1,AE15,"")&amp;IF(AD16=1,AE16,"")&amp;IF(AD17=1,AE17,"")&amp;IF(AD18=1,AE18,"")&amp;IF(AD19=1,AE19,"")&amp;IF(AD20=1,AE20,"")&amp;IF(AD21=1,AE21,"")&amp;IF(AD22=1,AE22,"")&amp;IF(AD23=1,AE23,"")&amp;IF(AD24=1,AE24,"")&amp;IF(AD25=1,AE25,"")&amp;IF(AD26=1,AE26,"")&amp;IF(AD27=1,AE27,"")&amp;IF(AD28=1,AE28,"")&amp;IF(AD29=1,AE29,"")&amp;IF(AD30=1,AE30,"")&amp;IF(AD31=1,AE31,"")&amp;IF(AD32=1,AE32,"")&amp;IF(AD33=1,AE33,"")&amp;IF(AD34=1,AE34,"")&amp;IF(AD35=1,AE35,"")&amp;IF(AD36=1,AE36,"")&amp;IF(AD37=1,AE37,"")&amp;IF(AD38=1,AE38,"")&amp;IF(AD39=1,AE39,"")&amp;IF(AD40=1,AE40,"")&amp;IF(AD41=1,AE41,"")&amp;IF(AD42=1,CHAR(10)&amp;AE42,"")&amp;IF(AD43=1,CHAR(10)&amp;AE43,"")&amp;IF(AD44=1,CHAR(10)&amp;AE44,"")&amp;IF(AD45=1,CHAR(10)&amp;AE45,"")&amp;IF(AD46=1,CHAR(10)&amp;AE46,"")&amp;IF(AD47=1,CHAR(10)&amp;AE47,"")&amp;IF(AD48=1,CHAR(10)&amp;AE48,"")&amp;IF(AD49=1,CHAR(10)&amp;AE49,"")&amp;IF(AD50=1,CHAR(10)&amp;AE50,"")&amp;IF(AD51=1,CHAR(10)&amp;AE51,"")&amp;IF(AD52=1,CHAR(10)&amp;AE52,"")&amp;IF(AD53=1,CHAR(10)&amp;AE53,"")&amp;IF(AD54=1,CHAR(10)&amp;AE54,"")&amp;IF(AD55=1,CHAR(10)&amp;AE55,"")&amp;IF(AD56=1,CHAR(10)&amp;AE56,"")</f>
        <v/>
      </c>
      <c r="L12" s="537"/>
      <c r="M12" s="537"/>
      <c r="N12" s="537"/>
      <c r="O12" s="537"/>
      <c r="P12" s="316"/>
      <c r="Q12" s="303"/>
      <c r="S12" s="302"/>
      <c r="T12" s="326" t="s">
        <v>42</v>
      </c>
      <c r="U12" s="327" t="e">
        <f>ROUNDDOWN(1-(K$33/K$32),2)</f>
        <v>#DIV/0!</v>
      </c>
      <c r="V12" s="323" t="str">
        <f>IF(OR(AND(事業者概要!$E$5&lt;=DATEVALUE("2021/6/30"),$G$19="営利法人"),AND(事業者概要!$E$5&lt;=DATEVALUE("2021/6/30"),事業者概要!$G$21="中核者　営利法人")),IF(COUNTA($K$32:$K$33)=2,IF($U12&gt;=30%,"〇","✕"),"✕"),"〇")</f>
        <v>〇</v>
      </c>
      <c r="W12" s="62"/>
      <c r="X12" s="339">
        <v>9</v>
      </c>
      <c r="Y12" s="350" t="s">
        <v>43</v>
      </c>
      <c r="Z12" s="345" t="str">
        <f>IF(AND($G$18="法人",$G$22="地方公共団体",$G$15="いいえ"),"要","不要")</f>
        <v>不要</v>
      </c>
      <c r="AA12" s="351" t="str">
        <f>マスター概要用!K56</f>
        <v>団体としての実績証明書（主催公演等の実績）
★担当者名刺</v>
      </c>
      <c r="AB12" s="303"/>
      <c r="AC12" s="324">
        <v>9</v>
      </c>
      <c r="AD12" s="325">
        <f>IF($AE$12="",0,1)</f>
        <v>0</v>
      </c>
      <c r="AE12" s="323" t="str">
        <f t="shared" si="0"/>
        <v/>
      </c>
    </row>
    <row r="13" spans="1:31" ht="30" customHeight="1" x14ac:dyDescent="0.35">
      <c r="A13" s="348"/>
      <c r="B13" s="300"/>
      <c r="C13" s="300"/>
      <c r="D13" s="300"/>
      <c r="E13" s="301"/>
      <c r="F13" s="62"/>
      <c r="G13" s="62"/>
      <c r="H13" s="303"/>
      <c r="I13" s="302"/>
      <c r="J13" s="349" t="s">
        <v>44</v>
      </c>
      <c r="K13" s="536"/>
      <c r="L13" s="537"/>
      <c r="M13" s="537"/>
      <c r="N13" s="537"/>
      <c r="O13" s="537"/>
      <c r="P13" s="316"/>
      <c r="Q13" s="303"/>
      <c r="R13" s="299"/>
      <c r="S13" s="323" t="s">
        <v>45</v>
      </c>
      <c r="T13" s="428" t="s">
        <v>46</v>
      </c>
      <c r="U13" s="327" t="e">
        <f>ROUNDDOWN(1-(L$33/L$32),2)</f>
        <v>#DIV/0!</v>
      </c>
      <c r="V13" s="323" t="str">
        <f>IF(OR(AND(事業者概要!$E$5&lt;=DATEVALUE("2021/6/30"),$G$19="営利法人"),AND(事業者概要!$E$5&lt;=DATEVALUE("2021/6/30"),事業者概要!$G$21="中核者　営利法人")),IF(COUNTA($L$32:$L$33)=2,IF($U13&gt;=30%,"〇","✕"),"✕"),"〇")</f>
        <v>〇</v>
      </c>
      <c r="W13" s="62"/>
      <c r="X13" s="339">
        <v>10</v>
      </c>
      <c r="Y13" s="350" t="s">
        <v>47</v>
      </c>
      <c r="Z13" s="345" t="str">
        <f>IF(AND($G$18="法人",$T$20="はい",$G$22="独立行政法人等",$G$15="いいえ"),"要","不要")</f>
        <v>不要</v>
      </c>
      <c r="AA13" s="351" t="str">
        <f>マスター概要用!K57</f>
        <v>団体としての実績証明書（主催公演等の実績）
★法人登記簿謄本（履歴事項全部証明書）（発行から3か月以内）
▲補足資料（会社案内等）
★担当者名刺</v>
      </c>
      <c r="AB13" s="303"/>
      <c r="AC13" s="324">
        <v>10</v>
      </c>
      <c r="AD13" s="325">
        <f>IF($AE$13="",0,1)</f>
        <v>0</v>
      </c>
      <c r="AE13" s="323" t="str">
        <f t="shared" si="0"/>
        <v/>
      </c>
    </row>
    <row r="14" spans="1:31" ht="30" customHeight="1" x14ac:dyDescent="0.35">
      <c r="A14" s="348"/>
      <c r="B14" s="567" t="s">
        <v>48</v>
      </c>
      <c r="C14" s="568"/>
      <c r="D14" s="568"/>
      <c r="E14" s="568"/>
      <c r="F14" s="568"/>
      <c r="G14" s="566"/>
      <c r="H14" s="566"/>
      <c r="I14" s="566"/>
      <c r="J14" s="566"/>
      <c r="K14" s="536"/>
      <c r="L14" s="537"/>
      <c r="M14" s="537"/>
      <c r="N14" s="537"/>
      <c r="O14" s="537"/>
      <c r="P14" s="316"/>
      <c r="Q14" s="303"/>
      <c r="R14" s="299"/>
      <c r="S14" s="323" t="str">
        <f>IF(G14&lt;&gt;"","回答","")</f>
        <v/>
      </c>
      <c r="T14" s="428" t="s">
        <v>49</v>
      </c>
      <c r="U14" s="327" t="e">
        <f>ROUNDDOWN(1-(M$33/M$32),2)</f>
        <v>#DIV/0!</v>
      </c>
      <c r="V14" s="323" t="str">
        <f>IF(OR(AND(事業者概要!$E$5&lt;=DATEVALUE("2021/6/30"),$G$19="営利法人"),AND(事業者概要!$E$5&lt;=DATEVALUE("2021/6/30"),事業者概要!$G$21="中核者　営利法人")),IF(COUNTA($M$32:$M$33)=2,IF($U14&gt;=30%,"〇","✕"),"✕"),"〇")</f>
        <v>〇</v>
      </c>
      <c r="W14" s="62"/>
      <c r="X14" s="339">
        <v>11</v>
      </c>
      <c r="Y14" s="352" t="s">
        <v>50</v>
      </c>
      <c r="Z14" s="345" t="str">
        <f>IF(AND($T$20="はい",$G$19="　任意団体　",$G$15="いいえ"),"要","不要")</f>
        <v>不要</v>
      </c>
      <c r="AA14" s="353" t="str">
        <f>マスター概要用!K58</f>
        <v>団体としての実績証明書（主催公演等の実績）
★任意団体としての収益事業開始届出書、もしくは団体名義の確定申告書
★定款等に類する規約
★構成員名簿
★代表者の本人確認書類
★過去5年のうち、最も収入規模が大きい年度の決算書（財務諸表）
▲担当者名刺</v>
      </c>
      <c r="AB14" s="303"/>
      <c r="AC14" s="324">
        <v>11</v>
      </c>
      <c r="AD14" s="325">
        <f>IF($AE$14="",0,1)</f>
        <v>0</v>
      </c>
      <c r="AE14" s="323" t="str">
        <f t="shared" si="0"/>
        <v/>
      </c>
    </row>
    <row r="15" spans="1:31" ht="30" customHeight="1" x14ac:dyDescent="0.35">
      <c r="A15" s="321"/>
      <c r="B15" s="549" t="str">
        <f>IF(G14&lt;&gt;"","■上記分野で「ARTS for the future!」の採択実績はありますか？","")</f>
        <v/>
      </c>
      <c r="C15" s="545"/>
      <c r="D15" s="545"/>
      <c r="E15" s="545"/>
      <c r="F15" s="546"/>
      <c r="G15" s="556"/>
      <c r="H15" s="557"/>
      <c r="I15" s="557"/>
      <c r="J15" s="557"/>
      <c r="K15" s="536"/>
      <c r="L15" s="537"/>
      <c r="M15" s="537"/>
      <c r="N15" s="537"/>
      <c r="O15" s="537"/>
      <c r="P15" s="316"/>
      <c r="Q15" s="303"/>
      <c r="R15" s="349"/>
      <c r="S15" s="323">
        <f>G14</f>
        <v>0</v>
      </c>
      <c r="T15" s="428" t="s">
        <v>51</v>
      </c>
      <c r="U15" s="327" t="e">
        <f>ROUNDDOWN(1-(N$33/N$32),2)</f>
        <v>#DIV/0!</v>
      </c>
      <c r="V15" s="323" t="str">
        <f>IF(OR(AND(事業者概要!$E$5&lt;=DATEVALUE("2021/6/30"),$G$19="営利法人"),AND(事業者概要!$E$5&lt;=DATEVALUE("2021/6/30"),事業者概要!$G$21="中核者　営利法人")),IF(COUNTA($N$32:$N$33)=2,IF($U15&gt;=30%,"〇","✕"),"✕"),"〇")</f>
        <v>〇</v>
      </c>
      <c r="W15" s="62"/>
      <c r="X15" s="339">
        <v>12</v>
      </c>
      <c r="Y15" s="352" t="s">
        <v>52</v>
      </c>
      <c r="Z15" s="345" t="str">
        <f>IF(AND($G$20="はい",$T$20="はい",$G$21="中核者　任意団体",$G$15="いいえ"),"要","不要")</f>
        <v>不要</v>
      </c>
      <c r="AA15" s="353" t="str">
        <f>マスター概要用!K59</f>
        <v>実行委員会としての実績証明書（主催公演等の実績）
★申請資格合意書
★実行委員会の契約書、協定書等
★実行委員会の構成員名簿
★実行委員会の代表者の本人確認書類
▲実行委員会名義の担当者名刺
★実行委員会として、過去5年のうち、最も収入規模が大きい年度の決算書（財務諸表）
★中核団体の収益事業開始届出書、もしくは中核団体名義の確定申告書
★中核団体としての定款等に類する規約
★中核団体としての構成員名簿
★中核団体としての代表者の本人確認書類
★中核団体としての過去5年のうち、最も収入規模が大きい年度の決算書（財務諸表）
▲中核者名義の担当者名刺</v>
      </c>
      <c r="AB15" s="303"/>
      <c r="AC15" s="324">
        <v>12</v>
      </c>
      <c r="AD15" s="325">
        <f>IF($AE$15="",0,1)</f>
        <v>0</v>
      </c>
      <c r="AE15" s="323" t="str">
        <f t="shared" si="0"/>
        <v/>
      </c>
    </row>
    <row r="16" spans="1:31" ht="30" customHeight="1" thickBot="1" x14ac:dyDescent="0.4">
      <c r="A16" s="321"/>
      <c r="B16" s="549" t="str">
        <f>IF(G15="","",マスター概要用!$E$12)</f>
        <v/>
      </c>
      <c r="C16" s="545"/>
      <c r="D16" s="545"/>
      <c r="E16" s="545"/>
      <c r="F16" s="546"/>
      <c r="G16" s="554"/>
      <c r="H16" s="555"/>
      <c r="I16" s="555"/>
      <c r="J16" s="555"/>
      <c r="K16" s="536"/>
      <c r="L16" s="537"/>
      <c r="M16" s="537"/>
      <c r="N16" s="537"/>
      <c r="O16" s="537"/>
      <c r="P16" s="316"/>
      <c r="Q16" s="303"/>
      <c r="R16" s="349" t="s">
        <v>53</v>
      </c>
      <c r="S16" s="323" t="str">
        <f>IF(G16="","",IF(G16="１回当たりの従事人員規模（計画）","従事人員規模",IF(G16="団体の年間収入規模","年間収入規模",IF(G16="主催した公演等の会場の年間延べ総座席数","座席数",IF(G16="主催した展覧会等の年間総入場者数","入場者数",IF(G16="映画制作費","映画制作費"))))))</f>
        <v/>
      </c>
      <c r="T16" s="428" t="s">
        <v>54</v>
      </c>
      <c r="U16" s="327" t="e">
        <f>ROUNDDOWN(1-(O$33/O$32),2)</f>
        <v>#DIV/0!</v>
      </c>
      <c r="V16" s="331" t="str">
        <f>IF(OR(AND(事業者概要!$E$5&lt;=DATEVALUE("2021/6/30"),$G$19="営利法人"),AND(事業者概要!$E$5&lt;=DATEVALUE("2021/6/30"),事業者概要!$G$21="中核者　営利法人")),IF(COUNTA($O$32:$O$33)=2,IF($U16&gt;=30%,"〇","✕"),"✕"),"〇")</f>
        <v>〇</v>
      </c>
      <c r="W16" s="62"/>
      <c r="X16" s="339">
        <v>13</v>
      </c>
      <c r="Y16" s="354" t="s">
        <v>55</v>
      </c>
      <c r="Z16" s="345" t="str">
        <f>IF(AND($G$20="はい",$G$21="中核者　営利法人",$G$25="充実支援のみ",$G$15="いいえ"),"要","不要")</f>
        <v>不要</v>
      </c>
      <c r="AA16" s="355" t="str">
        <f>マスター概要用!K60</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v>
      </c>
      <c r="AB16" s="303"/>
      <c r="AC16" s="324">
        <v>13</v>
      </c>
      <c r="AD16" s="325">
        <f>IF($AE$16="",0,1)</f>
        <v>0</v>
      </c>
      <c r="AE16" s="323" t="str">
        <f t="shared" si="0"/>
        <v/>
      </c>
    </row>
    <row r="17" spans="1:31" ht="30" customHeight="1" thickBot="1" x14ac:dyDescent="0.4">
      <c r="A17" s="321"/>
      <c r="B17" s="549" t="str">
        <f>IF(G16="","",マスター概要用!F9)</f>
        <v/>
      </c>
      <c r="C17" s="545"/>
      <c r="D17" s="545"/>
      <c r="E17" s="545"/>
      <c r="F17" s="546"/>
      <c r="G17" s="558"/>
      <c r="H17" s="559"/>
      <c r="I17" s="559"/>
      <c r="J17" s="559"/>
      <c r="K17" s="536"/>
      <c r="L17" s="537"/>
      <c r="M17" s="537"/>
      <c r="N17" s="537"/>
      <c r="O17" s="537"/>
      <c r="P17" s="316"/>
      <c r="Q17" s="303"/>
      <c r="R17" s="299"/>
      <c r="S17" s="345"/>
      <c r="T17" s="429"/>
      <c r="U17" s="349" t="s">
        <v>56</v>
      </c>
      <c r="V17" s="444">
        <f>COUNTIF(V5:V16,"〇")</f>
        <v>12</v>
      </c>
      <c r="W17" s="62"/>
      <c r="X17" s="339">
        <v>14</v>
      </c>
      <c r="Y17" s="354" t="s">
        <v>57</v>
      </c>
      <c r="Z17" s="345" t="str">
        <f>IF(AND($G$20="はい",$G$21="中核者　営利法人",$G$25="キャンセル支援のみ",$G$15="いいえ"),"要","不要")</f>
        <v>不要</v>
      </c>
      <c r="AA17" s="355" t="str">
        <f>マスター概要用!K61</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v>
      </c>
      <c r="AB17" s="303"/>
      <c r="AC17" s="324">
        <v>14</v>
      </c>
      <c r="AD17" s="325">
        <f>IF($AE$17="",0,1)</f>
        <v>0</v>
      </c>
      <c r="AE17" s="323" t="str">
        <f t="shared" si="0"/>
        <v/>
      </c>
    </row>
    <row r="18" spans="1:31" ht="30" customHeight="1" x14ac:dyDescent="0.35">
      <c r="A18" s="321"/>
      <c r="B18" s="549" t="str">
        <f>IF(G17="","",マスター概要用!F13)</f>
        <v/>
      </c>
      <c r="C18" s="545"/>
      <c r="D18" s="545"/>
      <c r="E18" s="545"/>
      <c r="F18" s="546"/>
      <c r="G18" s="556"/>
      <c r="H18" s="557"/>
      <c r="I18" s="557"/>
      <c r="J18" s="557"/>
      <c r="K18" s="536"/>
      <c r="L18" s="537"/>
      <c r="M18" s="537"/>
      <c r="N18" s="537"/>
      <c r="O18" s="537"/>
      <c r="P18" s="316"/>
      <c r="Q18" s="303"/>
      <c r="R18" s="299"/>
      <c r="S18" s="323" t="str">
        <f>IFERROR(IF(G19="","",IF(G19="　任意団体　","　任意団体　",IF(G19="実行委員会（任意組合形式）／共同事業体形式","実行委員会",IF(G18="法人",G19,)))),"")</f>
        <v/>
      </c>
      <c r="T18" s="303"/>
      <c r="V18" s="337"/>
      <c r="W18" s="338"/>
      <c r="X18" s="339">
        <v>15</v>
      </c>
      <c r="Y18" s="354" t="s">
        <v>58</v>
      </c>
      <c r="Z18" s="345" t="str">
        <f>IF(AND($G$20="はい",$G$21="中核者　営利法人",$G$25="充実支援・キャンセル支援両方",$G$15="いいえ"),"要","不要")</f>
        <v>不要</v>
      </c>
      <c r="AA18" s="355" t="str">
        <f>マスター概要用!K62</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v>
      </c>
      <c r="AB18" s="303"/>
      <c r="AC18" s="324">
        <v>15</v>
      </c>
      <c r="AD18" s="325">
        <f>IF($AE$18="",0,1)</f>
        <v>0</v>
      </c>
      <c r="AE18" s="323" t="str">
        <f t="shared" si="0"/>
        <v/>
      </c>
    </row>
    <row r="19" spans="1:31" ht="30" customHeight="1" x14ac:dyDescent="0.35">
      <c r="A19" s="321"/>
      <c r="B19" s="549" t="str">
        <f>IF(G18="任意団体",マスター概要用!F14,IF(G18="法人",マスター概要用!G14,""))</f>
        <v/>
      </c>
      <c r="C19" s="545"/>
      <c r="D19" s="545"/>
      <c r="E19" s="545"/>
      <c r="F19" s="546"/>
      <c r="G19" s="554"/>
      <c r="H19" s="555"/>
      <c r="I19" s="555"/>
      <c r="J19" s="555"/>
      <c r="K19" s="536"/>
      <c r="L19" s="537"/>
      <c r="M19" s="537"/>
      <c r="N19" s="537"/>
      <c r="O19" s="537"/>
      <c r="P19" s="316"/>
      <c r="Q19" s="303"/>
      <c r="R19" s="299"/>
      <c r="S19" s="323" t="str">
        <f>IF(B20&lt;&gt;"","回答","")</f>
        <v/>
      </c>
      <c r="T19" s="314"/>
      <c r="V19" s="337"/>
      <c r="W19" s="338"/>
      <c r="X19" s="339">
        <v>16</v>
      </c>
      <c r="Y19" s="356" t="s">
        <v>59</v>
      </c>
      <c r="Z19" s="345" t="str">
        <f>IF(AND($G$20="はい",$G$21="中核者　営利法人以外の法人",$G$22="非営利法人",$G$15="いいえ"),"要","不要")</f>
        <v>不要</v>
      </c>
      <c r="AA19" s="357" t="str">
        <f>マスター概要用!K63</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v>
      </c>
      <c r="AB19" s="303"/>
      <c r="AC19" s="324">
        <v>16</v>
      </c>
      <c r="AD19" s="325">
        <f>IF($AE$19="",0,1)</f>
        <v>0</v>
      </c>
      <c r="AE19" s="323" t="str">
        <f t="shared" si="0"/>
        <v/>
      </c>
    </row>
    <row r="20" spans="1:31" ht="30" customHeight="1" x14ac:dyDescent="0.35">
      <c r="A20" s="321"/>
      <c r="B20" s="549" t="str">
        <f>IF(G19="実行委員会（任意組合形式）／共同事業体形式",マスター概要用!F15,"")</f>
        <v/>
      </c>
      <c r="C20" s="545"/>
      <c r="D20" s="545"/>
      <c r="E20" s="545"/>
      <c r="F20" s="546"/>
      <c r="G20" s="547"/>
      <c r="H20" s="548"/>
      <c r="I20" s="548"/>
      <c r="J20" s="548"/>
      <c r="K20" s="536"/>
      <c r="L20" s="537"/>
      <c r="M20" s="537"/>
      <c r="N20" s="537"/>
      <c r="O20" s="537"/>
      <c r="P20" s="316"/>
      <c r="Q20" s="303"/>
      <c r="R20" s="299"/>
      <c r="S20" s="323" t="str">
        <f>IF(S18="　任意団体　","回答",S18)</f>
        <v/>
      </c>
      <c r="T20" s="323" t="str">
        <f>IF(AND(G20="",G23=""),"",IF(G20="はい","はい",IF(OR(G23="団体としての主催実績",G23="中核団体としての主催実績"),"はい","いいえ")))</f>
        <v/>
      </c>
      <c r="U20" s="303" t="s">
        <v>60</v>
      </c>
      <c r="W20" s="299"/>
      <c r="X20" s="339">
        <v>17</v>
      </c>
      <c r="Y20" s="358" t="s">
        <v>61</v>
      </c>
      <c r="Z20" s="345" t="str">
        <f>IF(AND($G$20="はい",$G$21="中核者　営利法人以外の法人",$G$22="地方公共団体",$G$15="いいえ"),"要","不要")</f>
        <v>不要</v>
      </c>
      <c r="AA20" s="357" t="str">
        <f>マスター概要用!K64</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★中核者名義の担当者名刺</v>
      </c>
      <c r="AB20" s="303"/>
      <c r="AC20" s="324">
        <v>17</v>
      </c>
      <c r="AD20" s="325">
        <f>IF($AE$20="",0,1)</f>
        <v>0</v>
      </c>
      <c r="AE20" s="323" t="str">
        <f t="shared" si="0"/>
        <v/>
      </c>
    </row>
    <row r="21" spans="1:31" ht="30" customHeight="1" x14ac:dyDescent="0.35">
      <c r="A21" s="321"/>
      <c r="B21" s="549" t="str">
        <f>IF(G20&lt;&gt;"",マスター概要用!F16,"")</f>
        <v/>
      </c>
      <c r="C21" s="545"/>
      <c r="D21" s="545"/>
      <c r="E21" s="545"/>
      <c r="F21" s="546"/>
      <c r="G21" s="554"/>
      <c r="H21" s="555"/>
      <c r="I21" s="555"/>
      <c r="J21" s="555"/>
      <c r="K21" s="536"/>
      <c r="L21" s="537"/>
      <c r="M21" s="537"/>
      <c r="N21" s="537"/>
      <c r="O21" s="537"/>
      <c r="P21" s="316"/>
      <c r="Q21" s="303"/>
      <c r="R21" s="299"/>
      <c r="S21" s="323" t="str">
        <f>IF(B22&lt;&gt;"",IF(G19="公的法人","公的法人",IF(B22=マスター概要用!C9,"実行委員会営利以外","回答")),"")</f>
        <v/>
      </c>
      <c r="T21" s="323" t="str">
        <f>IF(G24="","",VLOOKUP(マスター概要用!G10,B24:J24,6,0))</f>
        <v/>
      </c>
      <c r="U21" s="303" t="s">
        <v>62</v>
      </c>
      <c r="W21" s="299"/>
      <c r="X21" s="339">
        <v>18</v>
      </c>
      <c r="Y21" s="358" t="s">
        <v>63</v>
      </c>
      <c r="Z21" s="345" t="str">
        <f>IF(AND($G$20="はい",$G$21="中核者　営利法人以外の法人",$G$22="独立行政法人等",$G$15="いいえ"),"要","不要")</f>
        <v>不要</v>
      </c>
      <c r="AA21" s="357" t="str">
        <f>マスター概要用!K65</f>
        <v>実行委員会としての実績証明書（主催公演等の実績）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★中核者の補足資料（会社案内等）
★中核者名義の担当者名刺</v>
      </c>
      <c r="AB21" s="303"/>
      <c r="AC21" s="324">
        <v>18</v>
      </c>
      <c r="AD21" s="325">
        <f>IF($AE$21="",0,1)</f>
        <v>0</v>
      </c>
      <c r="AE21" s="323" t="str">
        <f t="shared" si="0"/>
        <v/>
      </c>
    </row>
    <row r="22" spans="1:31" ht="30" customHeight="1" thickBot="1" x14ac:dyDescent="0.4">
      <c r="A22" s="321"/>
      <c r="B22" s="545" t="str">
        <f>IF(OR(AND(G21="中核者　営利法人以外の法人",G21&lt;&gt;""),AND(G19="公的法人",G19&lt;&gt;"")),マスター概要用!F17,"")</f>
        <v/>
      </c>
      <c r="C22" s="545"/>
      <c r="D22" s="545"/>
      <c r="E22" s="545"/>
      <c r="F22" s="546"/>
      <c r="G22" s="547"/>
      <c r="H22" s="548"/>
      <c r="I22" s="548"/>
      <c r="J22" s="548"/>
      <c r="K22" s="536"/>
      <c r="L22" s="537"/>
      <c r="M22" s="537"/>
      <c r="N22" s="537"/>
      <c r="O22" s="537"/>
      <c r="P22" s="316"/>
      <c r="Q22" s="303"/>
      <c r="R22" s="315"/>
      <c r="S22" s="323" t="str">
        <f>IF(B23&lt;&gt;"",IF($S$18="実行委員会","中核実績どっち","実績どっち"),"")</f>
        <v/>
      </c>
      <c r="T22" s="336"/>
      <c r="U22" s="318"/>
      <c r="W22" s="299"/>
      <c r="X22" s="359">
        <v>19</v>
      </c>
      <c r="Y22" s="360" t="s">
        <v>64</v>
      </c>
      <c r="Z22" s="361" t="str">
        <f>IF(AND($G$18="個人事業主",$G$15="いいえ"),"要","不要")</f>
        <v>不要</v>
      </c>
      <c r="AA22" s="362" t="str">
        <f>マスター概要用!K66</f>
        <v>実績証明書（主催公演等の実績）
★個人事業の開業・廃業等届出書、もしくは個人事業主としての確定申告書（決算書を含む）
※当年に個人事業を開始した個人事業主は「個人事業の開業・廃業等届出書」、1期以上経過し、一度でも個人事業主としての確定申告書を提出されている個人事業主は、確定申告書を添付してください。
★本人確認書類
▲名刺</v>
      </c>
      <c r="AB22" s="303"/>
      <c r="AC22" s="324">
        <v>19</v>
      </c>
      <c r="AD22" s="325">
        <f>IF($AE$22="",0,1)</f>
        <v>0</v>
      </c>
      <c r="AE22" s="323" t="str">
        <f t="shared" si="0"/>
        <v/>
      </c>
    </row>
    <row r="23" spans="1:31" ht="30" customHeight="1" x14ac:dyDescent="0.35">
      <c r="A23" s="328"/>
      <c r="B23" s="545" t="str">
        <f>IF(AND(OR(G19="　任意団体　",AND(G18="法人",G22="独立行政法人等",G22&lt;&gt;""),AND(G18="法人",G19&lt;&gt;"公的法人",G19&lt;&gt;""))),マスター概要用!F18,"")</f>
        <v/>
      </c>
      <c r="C23" s="545"/>
      <c r="D23" s="545"/>
      <c r="E23" s="545"/>
      <c r="F23" s="545"/>
      <c r="G23" s="548"/>
      <c r="H23" s="548"/>
      <c r="I23" s="548"/>
      <c r="J23" s="563"/>
      <c r="K23" s="536"/>
      <c r="L23" s="537"/>
      <c r="M23" s="537"/>
      <c r="N23" s="537"/>
      <c r="O23" s="537"/>
      <c r="P23" s="316"/>
      <c r="Q23" s="430"/>
      <c r="R23" s="323" t="str">
        <f>IF(B24="","","回答")</f>
        <v/>
      </c>
      <c r="S23" s="323" t="str">
        <f>IF(B24&lt;&gt;"","回答","")</f>
        <v/>
      </c>
      <c r="T23" s="314"/>
      <c r="U23" s="318"/>
      <c r="W23" s="299"/>
      <c r="X23" s="363">
        <v>20</v>
      </c>
      <c r="Y23" s="364" t="s">
        <v>65</v>
      </c>
      <c r="Z23" s="341" t="str">
        <f>IF(AND($L$6="非営利法人",$T$20="いいえ",$G$15="いいえ"),"要","不要")</f>
        <v>不要</v>
      </c>
      <c r="AA23" s="365" t="str">
        <f>マスター概要用!L52</f>
        <v>団体の中核者としての実績証明書
★法人登記簿謄本（履歴事項全部証明書）（発行から3か月以内）
★過去5年のうち、最も収入規模が大きい年度の決算書（財務諸表）
▲補足資料（会社案内等）
★担当者名刺</v>
      </c>
      <c r="AB23" s="303"/>
      <c r="AC23" s="324">
        <v>20</v>
      </c>
      <c r="AD23" s="325">
        <f>IF($AE$23="",0,1)</f>
        <v>0</v>
      </c>
      <c r="AE23" s="323" t="str">
        <f t="shared" si="0"/>
        <v/>
      </c>
    </row>
    <row r="24" spans="1:31" ht="30" customHeight="1" x14ac:dyDescent="0.35">
      <c r="A24" s="328"/>
      <c r="B24" s="545" t="str">
        <f>IF(OR(G18="個人事業主",IF(AND(G19&lt;&gt;"公的法人",G19&lt;&gt;"非営利法人",G23&lt;&gt;""),TRUE,OR(G22="地方公共団体",AND(OR(G22="独立行政法人等",G19="非営利法人"),G23&lt;&gt;""))),AND($S$18="実行委員会",G21&lt;&gt;"",G21&lt;&gt;"中核者　営利法人以外の法人"),AND($S$18="実行委員会",G22&lt;&gt;"",G21="中核者　営利法人以外の法人")),マスター概要用!F19,"")</f>
        <v/>
      </c>
      <c r="C24" s="545"/>
      <c r="D24" s="545"/>
      <c r="E24" s="545"/>
      <c r="F24" s="545"/>
      <c r="G24" s="548"/>
      <c r="H24" s="548"/>
      <c r="I24" s="548"/>
      <c r="J24" s="548"/>
      <c r="K24" s="536"/>
      <c r="L24" s="537"/>
      <c r="M24" s="537"/>
      <c r="N24" s="537"/>
      <c r="O24" s="537"/>
      <c r="P24" s="316"/>
      <c r="Q24" s="303"/>
      <c r="R24" s="301"/>
      <c r="S24" s="323" t="str">
        <f>IF(B25&lt;&gt;"","申請内容の概要","")</f>
        <v/>
      </c>
      <c r="T24" s="323" t="str">
        <f>IF(COUNTIF(G19,マスター概要用!C4)+COUNTIF(G21,マスター概要用!G4)+COUNTIF(G25,"*充実*")=2,"出す","出さない")</f>
        <v>出さない</v>
      </c>
      <c r="U24" s="431" t="s">
        <v>66</v>
      </c>
      <c r="W24" s="299"/>
      <c r="X24" s="339">
        <v>21</v>
      </c>
      <c r="Y24" s="344" t="s">
        <v>67</v>
      </c>
      <c r="Z24" s="345" t="str">
        <f>IF(AND($T$20="いいえ",$G$19="営利法人",$G$25="充実支援のみ",$G$15="いいえ"),"要","不要")</f>
        <v>不要</v>
      </c>
      <c r="AA24" s="346" t="str">
        <f>マスター概要用!L53</f>
        <v>団体の中核者としての実績証明書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v>
      </c>
      <c r="AB24" s="303"/>
      <c r="AC24" s="324">
        <v>21</v>
      </c>
      <c r="AD24" s="325">
        <f>IF($AE$24="",0,1)</f>
        <v>0</v>
      </c>
      <c r="AE24" s="323" t="str">
        <f t="shared" si="0"/>
        <v/>
      </c>
    </row>
    <row r="25" spans="1:31" ht="30" customHeight="1" x14ac:dyDescent="0.35">
      <c r="A25" s="321"/>
      <c r="B25" s="545" t="str">
        <f>IF(G24&lt;&gt;"",マスター概要用!F20,"")</f>
        <v/>
      </c>
      <c r="C25" s="545"/>
      <c r="D25" s="545"/>
      <c r="E25" s="545"/>
      <c r="F25" s="546"/>
      <c r="G25" s="547"/>
      <c r="H25" s="548"/>
      <c r="I25" s="548"/>
      <c r="J25" s="548"/>
      <c r="K25" s="536"/>
      <c r="L25" s="537"/>
      <c r="M25" s="537"/>
      <c r="N25" s="537"/>
      <c r="O25" s="537"/>
      <c r="P25" s="316"/>
      <c r="Q25" s="430"/>
      <c r="R25" s="323" t="str">
        <f>IF(B26="","","回答")</f>
        <v/>
      </c>
      <c r="S25" s="323" t="str">
        <f>IF(B26&lt;&gt;"","回答","")</f>
        <v/>
      </c>
      <c r="T25" s="336"/>
      <c r="U25" s="318"/>
      <c r="W25" s="299"/>
      <c r="X25" s="339">
        <v>22</v>
      </c>
      <c r="Y25" s="344" t="s">
        <v>68</v>
      </c>
      <c r="Z25" s="345" t="str">
        <f>IF(AND($T$20="いいえ",$G$19="営利法人",$G$25="キャンセル支援のみ",$G$15="いいえ"),"要","不要")</f>
        <v>不要</v>
      </c>
      <c r="AA25" s="346" t="str">
        <f>マスター概要用!L54</f>
        <v>団体の中核者としての実績証明書
★法人登記簿謄本（履歴事項全部証明書）（発行から3か月以内）
★過去5年のうち、最も収入規模が大きい年度の決算書（財務諸表）
▲補足資料（会社案内等）
★担当者名刺</v>
      </c>
      <c r="AB25" s="303"/>
      <c r="AC25" s="324">
        <v>22</v>
      </c>
      <c r="AD25" s="325">
        <f>IF($AE$25="",0,1)</f>
        <v>0</v>
      </c>
      <c r="AE25" s="323" t="str">
        <f t="shared" si="0"/>
        <v/>
      </c>
    </row>
    <row r="26" spans="1:31" ht="30" customHeight="1" x14ac:dyDescent="0.35">
      <c r="A26" s="328"/>
      <c r="B26" s="564" t="str">
        <f>IF(COUNTIF(G25,"*キャンセル*")&gt;=1,マスター概要用!$G$9,"")</f>
        <v/>
      </c>
      <c r="C26" s="565"/>
      <c r="D26" s="565"/>
      <c r="E26" s="565"/>
      <c r="F26" s="565"/>
      <c r="G26" s="538"/>
      <c r="H26" s="538"/>
      <c r="I26" s="538"/>
      <c r="J26" s="538"/>
      <c r="K26" s="536"/>
      <c r="L26" s="537"/>
      <c r="M26" s="537"/>
      <c r="N26" s="537"/>
      <c r="O26" s="537"/>
      <c r="P26" s="316"/>
      <c r="Q26" s="303"/>
      <c r="R26" s="337"/>
      <c r="S26" s="337"/>
      <c r="X26" s="339">
        <v>23</v>
      </c>
      <c r="Y26" s="344" t="s">
        <v>69</v>
      </c>
      <c r="Z26" s="345" t="str">
        <f>IF(AND($T$20="いいえ",$G$19="営利法人",$G$25="充実支援・キャンセル支援両方",$G$15="いいえ"),"要","不要")</f>
        <v>不要</v>
      </c>
      <c r="AA26" s="346" t="str">
        <f>マスター概要用!L55</f>
        <v>団体の中核者としての実績証明書
★法人登記簿謄本（履歴事項全部証明書）（発行から3か月以内）
★2019年度の決算書
★2020年度の決算書
★2020年度または2019年度の法人事業概況説明書（税務署提出控え）
★2021年度の月別売上高が確認できる公的書類
▲補足資料（会社案内等）
★担当者名刺</v>
      </c>
      <c r="AB26" s="303"/>
      <c r="AC26" s="324">
        <v>23</v>
      </c>
      <c r="AD26" s="325">
        <f>IF($AE$26="",0,1)</f>
        <v>0</v>
      </c>
      <c r="AE26" s="323" t="str">
        <f t="shared" si="0"/>
        <v/>
      </c>
    </row>
    <row r="27" spans="1:31" ht="30" customHeight="1" x14ac:dyDescent="0.35">
      <c r="A27" s="328"/>
      <c r="B27" s="539" t="str">
        <f>IF($G$18="任意団体","",IF(COUNTIF(G25,"*キャンセル*")&gt;=1,マスター概要用!$F$22,""))</f>
        <v/>
      </c>
      <c r="C27" s="540"/>
      <c r="D27" s="540"/>
      <c r="E27" s="540"/>
      <c r="F27" s="540"/>
      <c r="G27" s="538"/>
      <c r="H27" s="538"/>
      <c r="I27" s="538"/>
      <c r="J27" s="538"/>
      <c r="K27" s="536"/>
      <c r="L27" s="537"/>
      <c r="M27" s="537"/>
      <c r="N27" s="537"/>
      <c r="O27" s="537"/>
      <c r="P27" s="366"/>
      <c r="X27" s="339">
        <v>24</v>
      </c>
      <c r="Y27" s="350" t="s">
        <v>70</v>
      </c>
      <c r="Z27" s="345" t="str">
        <f>IF(AND($G$18="法人",$T$20="いいえ",$G$22="独立行政法人等",$G$15="いいえ"),"要","不要")</f>
        <v>不要</v>
      </c>
      <c r="AA27" s="351" t="str">
        <f>マスター概要用!L57</f>
        <v>団体の中核者としての実績証明書
★法人登記簿謄本（履歴事項全部証明書）（発行から3か月以内）
▲補足資料（会社案内等）
★担当者名刺</v>
      </c>
      <c r="AB27" s="303"/>
      <c r="AC27" s="324">
        <v>24</v>
      </c>
      <c r="AD27" s="325">
        <f>IF($AE$27="",0,1)</f>
        <v>0</v>
      </c>
      <c r="AE27" s="323" t="str">
        <f t="shared" si="0"/>
        <v/>
      </c>
    </row>
    <row r="28" spans="1:31" ht="31.5" customHeight="1" thickBot="1" x14ac:dyDescent="0.4">
      <c r="A28" s="367"/>
      <c r="B28" s="449" t="str">
        <f>IF(T24="出す",IF(事業者概要!$E$5&lt;=DATEVALUE("2021/6/30"),"※以下、入力してください。","※以下【売上高の減少推移】は、入力不要です。"),"")</f>
        <v/>
      </c>
      <c r="C28" s="368"/>
      <c r="D28" s="368"/>
      <c r="E28" s="369"/>
      <c r="F28" s="370"/>
      <c r="G28" s="370"/>
      <c r="H28" s="371"/>
      <c r="I28" s="372"/>
      <c r="J28" s="372"/>
      <c r="K28" s="372"/>
      <c r="L28" s="372"/>
      <c r="M28" s="372"/>
      <c r="N28" s="372"/>
      <c r="O28" s="369"/>
      <c r="P28" s="373"/>
      <c r="R28" s="378"/>
      <c r="W28" s="299"/>
      <c r="X28" s="339">
        <v>25</v>
      </c>
      <c r="Y28" s="374" t="s">
        <v>71</v>
      </c>
      <c r="Z28" s="361" t="str">
        <f>IF(AND($T$20="いいえ",$G$19="　任意団体　",$G$15="いいえ"),"要","不要")</f>
        <v>不要</v>
      </c>
      <c r="AA28" s="375" t="str">
        <f>マスター概要用!L58</f>
        <v>団体の中核者としての実績証明書
★任意団体としての収益事業開始届出書、もしくは団体名義の確定申告書
★定款等に類する規約
★構成員名簿
★代表者の本人確認書類
★過去5年のうち、最も収入規模が大きい年度の決算書（財務諸表）
▲担当者名刺</v>
      </c>
      <c r="AB28" s="303"/>
      <c r="AC28" s="324">
        <v>25</v>
      </c>
      <c r="AD28" s="325">
        <f>IF($AE$28="",0,1)</f>
        <v>0</v>
      </c>
      <c r="AE28" s="323" t="str">
        <f t="shared" si="0"/>
        <v/>
      </c>
    </row>
    <row r="29" spans="1:31" ht="31.5" customHeight="1" thickBot="1" x14ac:dyDescent="0.4">
      <c r="A29" s="337"/>
      <c r="B29" s="337"/>
      <c r="C29" s="337"/>
      <c r="D29" s="337"/>
      <c r="E29" s="337"/>
      <c r="F29" s="337"/>
      <c r="G29" s="337"/>
      <c r="H29" s="337"/>
      <c r="I29" s="337"/>
      <c r="J29" s="337"/>
      <c r="K29" s="337"/>
      <c r="L29" s="337"/>
      <c r="M29" s="337"/>
      <c r="N29" s="337"/>
      <c r="O29" s="337"/>
      <c r="P29" s="337"/>
      <c r="R29" s="378"/>
      <c r="W29" s="299"/>
      <c r="X29" s="379">
        <v>26</v>
      </c>
      <c r="Y29" s="380" t="s">
        <v>72</v>
      </c>
      <c r="Z29" s="341" t="str">
        <f>IF(AND($G$20="いいえ",$G$21="中核者　任意団体",$G$15="いいえ"),"要","不要")</f>
        <v>不要</v>
      </c>
      <c r="AA29" s="381" t="str">
        <f>マスター概要用!M59</f>
        <v>中核団体としての実績証明書（主催公演等の実績）
★申請資格合意書
★実行委員会の契約書、協定書等
★実行委員会の構成員名簿
★実行委員会の代表者の本人確認書類
▲実行委員会名義の担当者名刺
★実行委員会として、過去5年のうち、最も収入規模が大きい年度の決算書（財務諸表）
★中核団体の収益事業開始届出書、もしく中核団体名義の確定申告書
★中核団体としての定款等に類する規約
★中核団体としての構成員名簿
★中核団体としての代表者の本人確認書類
★中核団体としての過去5年のうち、最も収入規模が大きい年度の決算書（財務諸表）
▲中核者名義の担当者名刺</v>
      </c>
      <c r="AB29" s="303"/>
      <c r="AC29" s="324">
        <v>26</v>
      </c>
      <c r="AD29" s="325">
        <f>IF($AE$29="",0,1)</f>
        <v>0</v>
      </c>
      <c r="AE29" s="323" t="str">
        <f t="shared" si="0"/>
        <v/>
      </c>
    </row>
    <row r="30" spans="1:31" ht="31.5" customHeight="1" x14ac:dyDescent="0.35">
      <c r="A30" s="376" t="s">
        <v>73</v>
      </c>
      <c r="B30" s="309"/>
      <c r="C30" s="309"/>
      <c r="D30" s="309"/>
      <c r="E30" s="309"/>
      <c r="F30" s="309"/>
      <c r="G30" s="309"/>
      <c r="H30" s="309"/>
      <c r="I30" s="309"/>
      <c r="J30" s="442" t="str">
        <f>IF($E$5&gt;DATE(2021,6,30),"","※入力漏れがないか確認して下さい。")</f>
        <v>※入力漏れがないか確認して下さい。</v>
      </c>
      <c r="K30" s="309"/>
      <c r="L30" s="309"/>
      <c r="M30" s="309"/>
      <c r="N30" s="309"/>
      <c r="O30" s="309"/>
      <c r="P30" s="377"/>
      <c r="R30" s="302" t="s">
        <v>74</v>
      </c>
      <c r="S30" s="302"/>
      <c r="W30" s="299"/>
      <c r="X30" s="379">
        <v>27</v>
      </c>
      <c r="Y30" s="354" t="s">
        <v>75</v>
      </c>
      <c r="Z30" s="345" t="str">
        <f>IF(AND($G$20="いいえ",$G$21="中核者　営利法人",$G$25="充実支援のみ",$G$15="いいえ"),"要","不要")</f>
        <v>不要</v>
      </c>
      <c r="AA30" s="355" t="str">
        <f>マスター概要用!M60</f>
        <v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
</v>
      </c>
      <c r="AB30" s="303"/>
      <c r="AC30" s="324">
        <v>27</v>
      </c>
      <c r="AD30" s="325">
        <f>IF($AE$30="",0,1)</f>
        <v>0</v>
      </c>
      <c r="AE30" s="323" t="str">
        <f t="shared" si="0"/>
        <v/>
      </c>
    </row>
    <row r="31" spans="1:31" ht="31.5" customHeight="1" x14ac:dyDescent="0.35">
      <c r="A31" s="321"/>
      <c r="B31" s="544" t="s">
        <v>76</v>
      </c>
      <c r="C31" s="544"/>
      <c r="D31" s="326" t="s">
        <v>77</v>
      </c>
      <c r="E31" s="326" t="s">
        <v>78</v>
      </c>
      <c r="F31" s="326" t="s">
        <v>79</v>
      </c>
      <c r="G31" s="326" t="s">
        <v>80</v>
      </c>
      <c r="H31" s="326" t="s">
        <v>81</v>
      </c>
      <c r="I31" s="326" t="s">
        <v>82</v>
      </c>
      <c r="J31" s="326" t="s">
        <v>83</v>
      </c>
      <c r="K31" s="326" t="s">
        <v>84</v>
      </c>
      <c r="L31" s="326" t="s">
        <v>85</v>
      </c>
      <c r="M31" s="326" t="s">
        <v>86</v>
      </c>
      <c r="N31" s="326" t="s">
        <v>87</v>
      </c>
      <c r="O31" s="326" t="s">
        <v>88</v>
      </c>
      <c r="P31" s="382"/>
      <c r="Q31" s="299"/>
      <c r="R31" s="445"/>
      <c r="S31" s="323"/>
      <c r="T31" s="303"/>
      <c r="W31" s="299"/>
      <c r="X31" s="379">
        <v>28</v>
      </c>
      <c r="Y31" s="354" t="s">
        <v>89</v>
      </c>
      <c r="Z31" s="345" t="str">
        <f>IF(AND($G$20="いいえ",$G$21="中核者　営利法人",$G$25="キャンセル支援のみ",$G$15="いいえ"),"要","不要")</f>
        <v>不要</v>
      </c>
      <c r="AA31" s="355" t="str">
        <f>マスター概要用!M61</f>
        <v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
</v>
      </c>
      <c r="AB31" s="303"/>
      <c r="AC31" s="324">
        <v>28</v>
      </c>
      <c r="AD31" s="325">
        <f>IF($AE$31="",0,1)</f>
        <v>0</v>
      </c>
      <c r="AE31" s="323" t="str">
        <f t="shared" si="0"/>
        <v/>
      </c>
    </row>
    <row r="32" spans="1:31" ht="31.5" customHeight="1" x14ac:dyDescent="0.35">
      <c r="A32" s="321"/>
      <c r="B32" s="528"/>
      <c r="C32" s="528"/>
      <c r="D32" s="383"/>
      <c r="E32" s="383"/>
      <c r="F32" s="383"/>
      <c r="G32" s="383"/>
      <c r="H32" s="383"/>
      <c r="I32" s="383"/>
      <c r="J32" s="383"/>
      <c r="K32" s="383"/>
      <c r="L32" s="383"/>
      <c r="M32" s="383"/>
      <c r="N32" s="383"/>
      <c r="O32" s="383"/>
      <c r="P32" s="382"/>
      <c r="Q32" s="299"/>
      <c r="R32" s="445" t="s">
        <v>90</v>
      </c>
      <c r="S32" s="323">
        <f>V17</f>
        <v>12</v>
      </c>
      <c r="T32" s="303"/>
      <c r="X32" s="379">
        <v>29</v>
      </c>
      <c r="Y32" s="354" t="s">
        <v>91</v>
      </c>
      <c r="Z32" s="345" t="str">
        <f>IF(AND($G$20="いいえ",$G$21="中核者　営利法人",$G$25="充実支援・キャンセル支援両方",$G$15="いいえ"),"要","不要")</f>
        <v>不要</v>
      </c>
      <c r="AA32" s="355" t="str">
        <f>マスター概要用!M62</f>
        <v>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v>
      </c>
      <c r="AB32" s="303"/>
      <c r="AC32" s="324">
        <v>29</v>
      </c>
      <c r="AD32" s="325">
        <f>IF($AE$32="",0,1)</f>
        <v>0</v>
      </c>
      <c r="AE32" s="323" t="str">
        <f t="shared" si="0"/>
        <v/>
      </c>
    </row>
    <row r="33" spans="1:31" ht="31.5" customHeight="1" x14ac:dyDescent="0.35">
      <c r="A33" s="321"/>
      <c r="B33" s="551" t="s">
        <v>92</v>
      </c>
      <c r="C33" s="551"/>
      <c r="D33" s="383"/>
      <c r="E33" s="383"/>
      <c r="F33" s="383"/>
      <c r="G33" s="383"/>
      <c r="H33" s="383"/>
      <c r="I33" s="383"/>
      <c r="J33" s="383"/>
      <c r="K33" s="383"/>
      <c r="L33" s="383"/>
      <c r="M33" s="383"/>
      <c r="N33" s="383"/>
      <c r="O33" s="383"/>
      <c r="P33" s="382"/>
      <c r="Q33" s="299"/>
      <c r="R33" s="446" t="s">
        <v>93</v>
      </c>
      <c r="S33" s="323" t="b">
        <f>IF(AND(OR($G$19="営利法人",$G$21="中核者　営利法人"),$E$5&gt;DATE(2021,6,30)),TRUE,FALSE)</f>
        <v>0</v>
      </c>
      <c r="T33" s="303"/>
      <c r="X33" s="379">
        <v>30</v>
      </c>
      <c r="Y33" s="358" t="s">
        <v>94</v>
      </c>
      <c r="Z33" s="345" t="str">
        <f>IF(AND($G$20="いいえ",$G$21="中核者　営利法人以外の法人",$G$22="非営利法人",$G$15="いいえ"),"要","不要")</f>
        <v>不要</v>
      </c>
      <c r="AA33" s="357" t="str">
        <f>マスター概要用!M63</f>
        <v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★中核者として、過去5年のうち、最も収入規模が大きい年度の決算書（財務諸表）
▲中核者の補足資料（会社案内等）
★中核者名義の担当者名刺
</v>
      </c>
      <c r="AB33" s="303"/>
      <c r="AC33" s="324">
        <v>30</v>
      </c>
      <c r="AD33" s="325">
        <f>IF($AE$33="",0,1)</f>
        <v>0</v>
      </c>
      <c r="AE33" s="323" t="str">
        <f t="shared" si="0"/>
        <v/>
      </c>
    </row>
    <row r="34" spans="1:31" ht="31.5" customHeight="1" thickBot="1" x14ac:dyDescent="0.4">
      <c r="A34" s="384"/>
      <c r="B34" s="372"/>
      <c r="C34" s="372"/>
      <c r="D34" s="443" t="str">
        <f>IF($E$5&gt;DATE(2021,6,30),"","緑色に表示されている月のいずれかを、申請システムに入力してください。")</f>
        <v>緑色に表示されている月のいずれかを、申請システムに入力してください。</v>
      </c>
      <c r="E34" s="372"/>
      <c r="F34" s="372"/>
      <c r="G34" s="372"/>
      <c r="H34" s="372"/>
      <c r="I34" s="372"/>
      <c r="J34" s="372"/>
      <c r="K34" s="372"/>
      <c r="L34" s="372"/>
      <c r="M34" s="372"/>
      <c r="N34" s="372"/>
      <c r="O34" s="385" t="s">
        <v>95</v>
      </c>
      <c r="P34" s="386"/>
      <c r="Q34" s="299"/>
      <c r="R34" s="447" t="s">
        <v>96</v>
      </c>
      <c r="S34" s="448" t="str">
        <f>IF(S33=TRUE,"1/2",IF(S32&gt;=1,"定額","1/2"))</f>
        <v>定額</v>
      </c>
      <c r="T34" s="303"/>
      <c r="X34" s="379">
        <v>31</v>
      </c>
      <c r="Y34" s="358" t="s">
        <v>97</v>
      </c>
      <c r="Z34" s="345" t="str">
        <f>IF(AND($G$20="いいえ",$G$21="中核者　営利法人以外の法人",$G$22="地方公共団体",$G$15="いいえ"),"要","不要")</f>
        <v>不要</v>
      </c>
      <c r="AA34" s="357" t="str">
        <f>マスター概要用!M64</f>
        <v>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★中核者名義の担当者名刺</v>
      </c>
      <c r="AB34" s="303"/>
      <c r="AC34" s="324">
        <v>31</v>
      </c>
      <c r="AD34" s="325">
        <f>IF($AE$34="",0,1)</f>
        <v>0</v>
      </c>
      <c r="AE34" s="323" t="str">
        <f t="shared" si="0"/>
        <v/>
      </c>
    </row>
    <row r="35" spans="1:31" ht="31.5" customHeight="1" thickBot="1" x14ac:dyDescent="0.4">
      <c r="Q35" s="299"/>
      <c r="R35"/>
      <c r="S35"/>
      <c r="T35" s="303"/>
      <c r="X35" s="379">
        <v>32</v>
      </c>
      <c r="Y35" s="387" t="s">
        <v>98</v>
      </c>
      <c r="Z35" s="361" t="str">
        <f>IF(AND($G$20="いいえ",$G$21="中核者　営利法人以外の法人",$G$22="独立行政法人等",$G$15="いいえ"),"要","不要")</f>
        <v>不要</v>
      </c>
      <c r="AA35" s="388" t="str">
        <f>マスター概要用!M65</f>
        <v xml:space="preserve">中核者としての実績証明書（主催公演等の実績）
★申請資格合意書
★実行委員会の契約書、協定書等
★実行委員会の構成員名簿
★実行委員会名義の担当者名刺
★実行委員会として、過去5年のうち、最も収入規模が大きい年度の決算書（財務諸表）
★中核者の法人登記簿謄本（履歴事項全部証明書）（発行から3か月以内）
★中核者の補足資料（会社案内等）
★中核者名義の担当者名刺
</v>
      </c>
      <c r="AB35" s="303"/>
      <c r="AC35" s="324">
        <v>32</v>
      </c>
      <c r="AD35" s="325">
        <f>IF($AE$35="",0,1)</f>
        <v>0</v>
      </c>
      <c r="AE35" s="323" t="str">
        <f t="shared" si="0"/>
        <v/>
      </c>
    </row>
    <row r="36" spans="1:31" ht="31.5" customHeight="1" x14ac:dyDescent="0.35">
      <c r="M36" s="378"/>
      <c r="R36" s="337"/>
      <c r="S36" s="337"/>
      <c r="X36" s="389">
        <v>33</v>
      </c>
      <c r="Y36" s="390" t="s">
        <v>99</v>
      </c>
      <c r="Z36" s="391" t="s">
        <v>100</v>
      </c>
      <c r="AA36" s="392"/>
      <c r="AB36" s="303"/>
      <c r="AC36" s="324">
        <v>33</v>
      </c>
      <c r="AD36" s="325">
        <f>IF($AE$36="",0,1)</f>
        <v>0</v>
      </c>
      <c r="AE36" s="323" t="str">
        <f t="shared" si="0"/>
        <v/>
      </c>
    </row>
    <row r="37" spans="1:31" ht="31.5" customHeight="1" x14ac:dyDescent="0.35">
      <c r="X37" s="393">
        <v>34</v>
      </c>
      <c r="Y37" s="390" t="s">
        <v>101</v>
      </c>
      <c r="Z37" s="394" t="s">
        <v>102</v>
      </c>
      <c r="AA37" s="392"/>
      <c r="AB37" s="303"/>
      <c r="AC37" s="324">
        <v>34</v>
      </c>
      <c r="AD37" s="325">
        <f>IF($AE$37="",0,1)</f>
        <v>0</v>
      </c>
      <c r="AE37" s="323" t="str">
        <f t="shared" si="0"/>
        <v/>
      </c>
    </row>
    <row r="38" spans="1:31" ht="31.5" customHeight="1" x14ac:dyDescent="0.35">
      <c r="X38" s="389">
        <v>35</v>
      </c>
      <c r="Y38" s="390" t="s">
        <v>103</v>
      </c>
      <c r="Z38" s="394" t="s">
        <v>104</v>
      </c>
      <c r="AA38" s="395"/>
      <c r="AB38" s="303"/>
      <c r="AC38" s="324">
        <v>35</v>
      </c>
      <c r="AD38" s="325">
        <f>IF($AE$38="",0,1)</f>
        <v>0</v>
      </c>
      <c r="AE38" s="323" t="str">
        <f t="shared" si="0"/>
        <v/>
      </c>
    </row>
    <row r="39" spans="1:31" ht="31.5" customHeight="1" x14ac:dyDescent="0.35">
      <c r="X39" s="389">
        <v>36</v>
      </c>
      <c r="Y39" s="390" t="s">
        <v>105</v>
      </c>
      <c r="Z39" s="394" t="s">
        <v>106</v>
      </c>
      <c r="AA39" s="395"/>
      <c r="AB39" s="303"/>
      <c r="AC39" s="324">
        <v>36</v>
      </c>
      <c r="AD39" s="325">
        <f>IF($AE$39="",0,1)</f>
        <v>0</v>
      </c>
      <c r="AE39" s="323" t="str">
        <f t="shared" si="0"/>
        <v/>
      </c>
    </row>
    <row r="40" spans="1:31" ht="31.5" customHeight="1" x14ac:dyDescent="0.35">
      <c r="X40" s="389">
        <v>37</v>
      </c>
      <c r="Y40" s="390" t="s">
        <v>107</v>
      </c>
      <c r="Z40" s="396" t="s">
        <v>108</v>
      </c>
      <c r="AA40" s="395"/>
      <c r="AB40" s="303"/>
      <c r="AC40" s="324">
        <v>37</v>
      </c>
      <c r="AD40" s="325">
        <f>IF($AE$40="",0,1)</f>
        <v>0</v>
      </c>
      <c r="AE40" s="323" t="str">
        <f t="shared" si="0"/>
        <v/>
      </c>
    </row>
    <row r="41" spans="1:31" ht="31.5" customHeight="1" thickBot="1" x14ac:dyDescent="0.4">
      <c r="W41" s="299"/>
      <c r="X41" s="397">
        <v>38</v>
      </c>
      <c r="Y41" s="398" t="s">
        <v>109</v>
      </c>
      <c r="Z41" s="399" t="s">
        <v>110</v>
      </c>
      <c r="AA41" s="397"/>
      <c r="AB41" s="303"/>
      <c r="AC41" s="324">
        <v>38</v>
      </c>
      <c r="AD41" s="325">
        <f>IF($AE$41="",0,1)</f>
        <v>0</v>
      </c>
      <c r="AE41" s="323" t="str">
        <f t="shared" si="0"/>
        <v/>
      </c>
    </row>
    <row r="42" spans="1:31" ht="31.5" customHeight="1" x14ac:dyDescent="0.35">
      <c r="X42" s="363">
        <v>39</v>
      </c>
      <c r="Y42" s="364" t="s">
        <v>111</v>
      </c>
      <c r="Z42" s="341" t="str">
        <f>IF(AND($L$6="非営利法人",$G$15="はい"),"要","不要")</f>
        <v>不要</v>
      </c>
      <c r="AA42" s="365" t="str">
        <f>マスター概要用!O52</f>
        <v>▲補足資料（会社案内等）
★担当者名刺
※今回申請する分野が「ARTS for the future!」での採択分野と同一でない場合、申請分野と同一の、団体もしくは中核者の実績証明書（団体の場合は主催公演等の実績）を提出してください。</v>
      </c>
      <c r="AB42" s="303"/>
      <c r="AC42" s="324">
        <v>39</v>
      </c>
      <c r="AD42" s="325">
        <f>IF($AE$42="",0,1)</f>
        <v>0</v>
      </c>
      <c r="AE42" s="323" t="str">
        <f t="shared" si="0"/>
        <v/>
      </c>
    </row>
    <row r="43" spans="1:31" ht="31.5" customHeight="1" x14ac:dyDescent="0.35">
      <c r="X43" s="339">
        <v>40</v>
      </c>
      <c r="Y43" s="400" t="s">
        <v>112</v>
      </c>
      <c r="Z43" s="345" t="str">
        <f>IF(AND($G$19="営利法人",$G$25="充実支援のみ",$G$15="はい"),"要","不要")</f>
        <v>不要</v>
      </c>
      <c r="AA43" s="346" t="str">
        <f>マスター概要用!O53</f>
        <v>★2019年度の決算書
★2020年度の決算書
★2020年度または2019年度の法人事業概況説明書（税務署提出控え）
★2021年度の月別売上高が確認できる公的書類
▲補足資料（会社案内等）
★担当者名刺
※今回申請する分野が「ARTS for the future!」での採択分野と同一でない場合、申請分野と同一の、団体もしくは中核者の実績証明書（団体の場合は主催公演等の実績）を提出してください。</v>
      </c>
      <c r="AB43" s="303"/>
      <c r="AC43" s="324">
        <v>40</v>
      </c>
      <c r="AD43" s="325">
        <f>IF($AE$43="",0,1)</f>
        <v>0</v>
      </c>
      <c r="AE43" s="323" t="str">
        <f t="shared" si="0"/>
        <v/>
      </c>
    </row>
    <row r="44" spans="1:31" ht="31.5" customHeight="1" x14ac:dyDescent="0.35">
      <c r="X44" s="339">
        <v>41</v>
      </c>
      <c r="Y44" s="344" t="s">
        <v>113</v>
      </c>
      <c r="Z44" s="345" t="str">
        <f>IF(AND($G$19="営利法人",$G$25="キャンセル支援のみ",$G$15="はい"),"要","不要")</f>
        <v>不要</v>
      </c>
      <c r="AA44" s="346" t="str">
        <f>マスター概要用!O54</f>
        <v>▲補足資料（会社案内等）
★担当者名刺
※今回申請する分野が「ARTS for the future!」での採択分野と同一でない場合、申請分野と同一の、団体もしくは中核者の実績証明書（団体の場合は主催公演等の実績）を提出してください。</v>
      </c>
      <c r="AB44" s="303"/>
      <c r="AC44" s="324">
        <v>41</v>
      </c>
      <c r="AD44" s="325">
        <f>IF($AE$44="",0,1)</f>
        <v>0</v>
      </c>
      <c r="AE44" s="323" t="str">
        <f t="shared" si="0"/>
        <v/>
      </c>
    </row>
    <row r="45" spans="1:31" ht="31.5" customHeight="1" x14ac:dyDescent="0.35">
      <c r="X45" s="339">
        <v>42</v>
      </c>
      <c r="Y45" s="344" t="s">
        <v>114</v>
      </c>
      <c r="Z45" s="345" t="str">
        <f>IF(AND($G$19="営利法人",$G$25="充実支援・キャンセル支援両方",$G$15="はい"),"要","不要")</f>
        <v>不要</v>
      </c>
      <c r="AA45" s="346" t="str">
        <f>マスター概要用!O55</f>
        <v>★2019年度の決算書
★2020年度の決算書
★2020年度または2019年度の法人事業概況説明書（税務署提出控え）
★2021年度の月別売上高が確認できる公的書類
▲補足資料（会社案内等）
★担当者名刺
※今回申請する分野が「ARTS for the future!」での採択分野と同一でない場合、申請分野と同一の、団体もしくは中核者の実績証明書（団体の場合は主催公演等の実績）を提出してください。</v>
      </c>
      <c r="AB45" s="303"/>
      <c r="AC45" s="324">
        <v>42</v>
      </c>
      <c r="AD45" s="325">
        <f>IF($AE$45="",0,1)</f>
        <v>0</v>
      </c>
      <c r="AE45" s="323" t="str">
        <f t="shared" si="0"/>
        <v/>
      </c>
    </row>
    <row r="46" spans="1:31" ht="31.5" customHeight="1" x14ac:dyDescent="0.35">
      <c r="X46" s="339">
        <v>43</v>
      </c>
      <c r="Y46" s="350" t="s">
        <v>115</v>
      </c>
      <c r="Z46" s="345" t="str">
        <f>IF(AND($G$18="法人",$G$22="地方公共団体",$G$15="はい"),"要","不要")</f>
        <v>不要</v>
      </c>
      <c r="AA46" s="351" t="str">
        <f>マスター概要用!O56</f>
        <v>★担当者名刺
※今回申請する分野が「ARTS for the future!」での採択分野と同一でない場合、申請分野と同一の、団体の実績証明書（団体の場合は主催公演等の実績）を提出してください。</v>
      </c>
      <c r="AB46" s="303"/>
      <c r="AC46" s="324">
        <v>43</v>
      </c>
      <c r="AD46" s="325">
        <f>IF($AE$46="",0,1)</f>
        <v>0</v>
      </c>
      <c r="AE46" s="323" t="str">
        <f t="shared" si="0"/>
        <v/>
      </c>
    </row>
    <row r="47" spans="1:31" ht="31.5" customHeight="1" x14ac:dyDescent="0.35">
      <c r="X47" s="339">
        <v>44</v>
      </c>
      <c r="Y47" s="350" t="s">
        <v>116</v>
      </c>
      <c r="Z47" s="345" t="str">
        <f>IF(AND($G$18="法人",$G$22="独立行政法人等",$G$15="はい"),"要","不要")</f>
        <v>不要</v>
      </c>
      <c r="AA47" s="351" t="str">
        <f>マスター概要用!O57</f>
        <v>▲補足資料（会社案内等）
★担当者名刺
※今回申請する分野が「ARTS for the future!」での採択分野と同一でない場合、申請分野と同一の、団体もしくは中核者の実績証明書（団体の場合は主催公演等の実績）を提出してください。</v>
      </c>
      <c r="AB47" s="303"/>
      <c r="AC47" s="324">
        <v>44</v>
      </c>
      <c r="AD47" s="325">
        <f>IF($AE$47="",0,1)</f>
        <v>0</v>
      </c>
      <c r="AE47" s="323" t="str">
        <f t="shared" si="0"/>
        <v/>
      </c>
    </row>
    <row r="48" spans="1:31" ht="31.5" customHeight="1" x14ac:dyDescent="0.35">
      <c r="X48" s="339">
        <v>45</v>
      </c>
      <c r="Y48" s="352" t="s">
        <v>117</v>
      </c>
      <c r="Z48" s="345" t="str">
        <f>IF(AND($G$19="　任意団体　",$G$15="はい"),"要","不要")</f>
        <v>不要</v>
      </c>
      <c r="AA48" s="353" t="str">
        <f>マスター概要用!O58</f>
        <v>★任意団体としての収益事業開始届出書、もしくは団体名義の確定申告書
★構成員名簿
▲担当者名刺
※今回申請する分野が「ARTS for the future!」での採択分野と同一でない場合、申請分野と同一の、団体もしくは中核者の実績証明書（主催公演等の実績）を提出してください。</v>
      </c>
      <c r="AB48" s="303"/>
      <c r="AC48" s="324">
        <v>45</v>
      </c>
      <c r="AD48" s="325">
        <f>IF($AE$48="",0,1)</f>
        <v>0</v>
      </c>
      <c r="AE48" s="323" t="str">
        <f t="shared" si="0"/>
        <v/>
      </c>
    </row>
    <row r="49" spans="12:31" ht="31.5" customHeight="1" x14ac:dyDescent="0.35">
      <c r="X49" s="339">
        <v>46</v>
      </c>
      <c r="Y49" s="352" t="s">
        <v>118</v>
      </c>
      <c r="Z49" s="345" t="str">
        <f>IF(AND($G$21="中核者　任意団体",$G$15="はい"),"要","不要")</f>
        <v>不要</v>
      </c>
      <c r="AA49" s="353" t="str">
        <f>マスター概要用!O59</f>
        <v>★申請資格合意書
★実行委員会の契約書、協定書等
★実行委員会の構成員名簿
▲実行委員会名義の担当者名刺
★中核団体としての定款等に類する規約
★中核団体としての収益事業開始届出書、もしくは中核団体名義の確定申告書
★中核団体としての構成員名簿
★中核団体としての代表者の本人確認書類
★中核団体としての過去5年のうち、最も収入規模が大きい年度の決算書（財務諸表）
▲中核者名義の担当者名刺
※今回申請する分野が「ARTS for the future!」での採択分野と同一でない場合、申請分野と同一の、団体もしくは中核者の実績証明書（主催公演等の実績）を提出してください。</v>
      </c>
      <c r="AB49" s="303"/>
      <c r="AC49" s="324">
        <v>46</v>
      </c>
      <c r="AD49" s="325">
        <f>IF($AE$49="",0,1)</f>
        <v>0</v>
      </c>
      <c r="AE49" s="323" t="str">
        <f t="shared" si="0"/>
        <v/>
      </c>
    </row>
    <row r="50" spans="12:31" ht="31.5" customHeight="1" x14ac:dyDescent="0.35">
      <c r="X50" s="339">
        <v>47</v>
      </c>
      <c r="Y50" s="354" t="s">
        <v>119</v>
      </c>
      <c r="Z50" s="345" t="str">
        <f>IF(AND($G$21="中核者　営利法人",$G$25="充実支援のみ",$G$15="はい"),"要","不要")</f>
        <v>不要</v>
      </c>
      <c r="AA50" s="355" t="str">
        <f>マスター概要用!O60</f>
        <v>★申請資格合意書
★実行委員会の契約書、協定書等
★実行委員会の構成員名簿
★実行委員会名義の担当者名刺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v>
      </c>
      <c r="AB50" s="303"/>
      <c r="AC50" s="324">
        <v>47</v>
      </c>
      <c r="AD50" s="325">
        <f>IF($AE$50="",0,1)</f>
        <v>0</v>
      </c>
      <c r="AE50" s="323" t="str">
        <f t="shared" si="0"/>
        <v/>
      </c>
    </row>
    <row r="51" spans="12:31" ht="31.5" customHeight="1" x14ac:dyDescent="0.35">
      <c r="X51" s="339">
        <v>48</v>
      </c>
      <c r="Y51" s="354" t="s">
        <v>120</v>
      </c>
      <c r="Z51" s="345" t="str">
        <f>IF(AND($G$21="中核者　営利法人",$G$25="キャンセル支援のみ",$G$15="はい"),"要","不要")</f>
        <v>不要</v>
      </c>
      <c r="AA51" s="355" t="str">
        <f>マスター概要用!O61</f>
        <v>★申請資格合意書
★実行委員会の契約書、協定書等
★実行委員会の構成員名簿
★実行委員会名義の担当者名刺
★中核者の法人登記簿謄本（履歴事項全部証明書）（発行から3か月以内）
★中核者として、過去5年のうち、最も収入規模が大きい年度の決算書（財務諸表）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v>
      </c>
      <c r="AB51" s="303"/>
      <c r="AC51" s="324">
        <v>48</v>
      </c>
      <c r="AD51" s="325">
        <f>IF($AE$51="",0,1)</f>
        <v>0</v>
      </c>
      <c r="AE51" s="323" t="str">
        <f t="shared" si="0"/>
        <v/>
      </c>
    </row>
    <row r="52" spans="12:31" ht="31.5" customHeight="1" x14ac:dyDescent="0.35">
      <c r="X52" s="339">
        <v>49</v>
      </c>
      <c r="Y52" s="354" t="s">
        <v>121</v>
      </c>
      <c r="Z52" s="345" t="str">
        <f>IF(AND($G$21="中核者　営利法人",$G$25="充実支援・キャンセル支援両方",$G$15="はい"),"要","不要")</f>
        <v>不要</v>
      </c>
      <c r="AA52" s="355" t="str">
        <f>マスター概要用!O62</f>
        <v>★申請資格合意書
★実行委員会の契約書、協定書等
★実行委員会の構成員名簿
★実行委員会名義の担当者名刺
★中核者の法人登記簿謄本（履歴事項全部証明書）（発行から3か月以内）
★中核者の2019年度の決算書
★中核者の2020年度の決算書
★中核者の2020年度または2019年度の法人事業概況説明書（税務署提出控え）
★中核者の2021年度の月別売上高が確認できる公的書類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v>
      </c>
      <c r="AB52" s="303"/>
      <c r="AC52" s="324">
        <v>49</v>
      </c>
      <c r="AD52" s="325">
        <f>IF($AE$52="",0,1)</f>
        <v>0</v>
      </c>
      <c r="AE52" s="323" t="str">
        <f t="shared" si="0"/>
        <v/>
      </c>
    </row>
    <row r="53" spans="12:31" ht="31.5" customHeight="1" x14ac:dyDescent="0.35">
      <c r="X53" s="339">
        <v>50</v>
      </c>
      <c r="Y53" s="358" t="s">
        <v>122</v>
      </c>
      <c r="Z53" s="345" t="str">
        <f>IF(AND($G$21="中核者　営利法人以外の法人",$G$22="非営利法人",$G$15="はい"),"要","不要")</f>
        <v>不要</v>
      </c>
      <c r="AA53" s="357" t="str">
        <f>マスター概要用!O63</f>
        <v>★申請資格合意書
★実行委員会の契約書、協定書等
★実行委員会の構成員名簿
★実行委員会名義の担当者名刺
★中核者の法人登記簿謄本（履歴事項全部証明書）（発行から3か月以内）
★中核者として、過去5年のうち、最も収入規模が大きい年度の決算書（財務諸表）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v>
      </c>
      <c r="AB53" s="303"/>
      <c r="AC53" s="324">
        <v>50</v>
      </c>
      <c r="AD53" s="325">
        <f>IF($AE$53="",0,1)</f>
        <v>0</v>
      </c>
      <c r="AE53" s="323" t="str">
        <f t="shared" si="0"/>
        <v/>
      </c>
    </row>
    <row r="54" spans="12:31" ht="31.5" customHeight="1" x14ac:dyDescent="0.35">
      <c r="X54" s="339">
        <v>51</v>
      </c>
      <c r="Y54" s="358" t="s">
        <v>123</v>
      </c>
      <c r="Z54" s="345" t="str">
        <f>IF(AND($G$21="中核者　営利法人以外の法人",$G$22="地方公共団体",$G$15="はい"),"要","不要")</f>
        <v>不要</v>
      </c>
      <c r="AA54" s="357" t="str">
        <f>マスター概要用!O64</f>
        <v>★申請資格合意書
★実行委員会の契約書、協定書等
★実行委員会の構成員名簿
★実行委員会名義の担当者名刺
★中核者名義の担当者名刺
※今回申請する分野が「ARTS for the future!」での採択分野と同一でない場合、申請分野と同一の、団体もしくは中核者の実績証明書（主催公演等の実績）を提出してください。</v>
      </c>
      <c r="AB54" s="303"/>
      <c r="AC54" s="324">
        <v>51</v>
      </c>
      <c r="AD54" s="325">
        <f>IF($AE$54="",0,1)</f>
        <v>0</v>
      </c>
      <c r="AE54" s="323" t="str">
        <f t="shared" si="0"/>
        <v/>
      </c>
    </row>
    <row r="55" spans="12:31" ht="31.5" customHeight="1" x14ac:dyDescent="0.35">
      <c r="X55" s="339">
        <v>52</v>
      </c>
      <c r="Y55" s="358" t="s">
        <v>124</v>
      </c>
      <c r="Z55" s="345" t="str">
        <f>IF(AND($G$21="中核者　営利法人以外の法人",$G$22="独立行政法人等",$G$15="はい"),"要","不要")</f>
        <v>不要</v>
      </c>
      <c r="AA55" s="357" t="str">
        <f>マスター概要用!O65</f>
        <v>★申請資格合意書
★実行委員会の契約書、協定書等
★実行委員会の構成員名簿
★実行委員会名義の担当者名刺
★中核者の法人登記簿謄本（履歴事項全部証明書）（発行から3か月以内）
★中核者の補足資料（会社案内等）
★中核者名義の担当者名刺
※今回申請する分野が「ARTS for the future!」での採択分野と同一でない場合、申請分野と同一の、団体もしくは中核者の実績証明書（主催公演等の実績）を提出してください。</v>
      </c>
      <c r="AB55" s="303"/>
      <c r="AC55" s="324">
        <v>52</v>
      </c>
      <c r="AD55" s="325">
        <f>IF($AE$55="",0,1)</f>
        <v>0</v>
      </c>
      <c r="AE55" s="323" t="str">
        <f t="shared" si="0"/>
        <v/>
      </c>
    </row>
    <row r="56" spans="12:31" ht="31.5" customHeight="1" thickBot="1" x14ac:dyDescent="0.4">
      <c r="X56" s="402">
        <v>53</v>
      </c>
      <c r="Y56" s="360" t="s">
        <v>125</v>
      </c>
      <c r="Z56" s="403" t="str">
        <f>IF(AND($G$18="個人事業主",$G$15="はい"),"要","不要")</f>
        <v>不要</v>
      </c>
      <c r="AA56" s="362" t="str">
        <f>マスター概要用!O66</f>
        <v>★個人事業主としての確定申告書（決算書を含む）
▲名刺
※今回申請する分野が「ARTS for the future!」での採択分野と同一でない場合、申請分野と同一の実績証明書（主催公演等の実績）を提出してください。</v>
      </c>
      <c r="AB56" s="303"/>
      <c r="AC56" s="324">
        <v>53</v>
      </c>
      <c r="AD56" s="325">
        <f>IF($AE$56="",0,1)</f>
        <v>0</v>
      </c>
      <c r="AE56" s="323" t="str">
        <f t="shared" si="0"/>
        <v/>
      </c>
    </row>
    <row r="57" spans="12:31" ht="31.5" customHeight="1" x14ac:dyDescent="0.35">
      <c r="L57" s="315"/>
      <c r="M57" s="401"/>
      <c r="N57" s="401"/>
      <c r="O57" s="401"/>
      <c r="P57" s="314"/>
      <c r="W57" s="299"/>
      <c r="X57" s="323">
        <v>54</v>
      </c>
      <c r="Y57" s="403" t="s">
        <v>126</v>
      </c>
      <c r="Z57" s="405" t="str">
        <f>IF(AND($G$14="公演等",$G$15="いいえ",SUMIF($AD$8:$AD$56,1)&gt;0),"要","不要")</f>
        <v>不要</v>
      </c>
      <c r="AA57" s="406" t="str">
        <f>マスター概要用!C79</f>
        <v>★公演等の、</v>
      </c>
      <c r="AB57" s="303"/>
      <c r="AC57" s="324">
        <v>54</v>
      </c>
      <c r="AD57" s="325">
        <f>IF($AE$57="",0,1)</f>
        <v>0</v>
      </c>
      <c r="AE57" s="323" t="str">
        <f t="shared" si="0"/>
        <v/>
      </c>
    </row>
    <row r="58" spans="12:31" ht="31.5" customHeight="1" x14ac:dyDescent="0.35">
      <c r="L58" s="301"/>
      <c r="M58" s="62"/>
      <c r="N58" s="62"/>
      <c r="O58" s="62"/>
      <c r="P58" s="404"/>
      <c r="W58" s="299"/>
      <c r="X58" s="323">
        <v>55</v>
      </c>
      <c r="Y58" s="403" t="s">
        <v>127</v>
      </c>
      <c r="Z58" s="323" t="str">
        <f>IF(AND($G$14="展覧会等",$G$15="いいえ",SUMIF($AD$8:$AD$56,1)&gt;0),"要","不要")</f>
        <v>不要</v>
      </c>
      <c r="AA58" s="406" t="str">
        <f>マスター概要用!C80</f>
        <v>★展覧会等の、</v>
      </c>
      <c r="AB58" s="303"/>
      <c r="AC58" s="324">
        <v>55</v>
      </c>
      <c r="AD58" s="325">
        <f>IF($AE$58="",0,1)</f>
        <v>0</v>
      </c>
      <c r="AE58" s="323" t="str">
        <f t="shared" si="0"/>
        <v/>
      </c>
    </row>
    <row r="59" spans="12:31" ht="31.5" customHeight="1" x14ac:dyDescent="0.35">
      <c r="L59" s="301"/>
      <c r="M59" s="62"/>
      <c r="N59" s="62"/>
      <c r="O59" s="62"/>
      <c r="P59" s="404"/>
      <c r="W59" s="299"/>
      <c r="X59" s="339">
        <v>56</v>
      </c>
      <c r="Y59" s="323" t="s">
        <v>128</v>
      </c>
      <c r="Z59" s="407" t="str">
        <f>IF(AND($G$14="映画製作",$G$15="いいえ",SUMIF($AD$8:$AD$56,1)&gt;0),"要","不要")</f>
        <v>不要</v>
      </c>
      <c r="AA59" s="406" t="str">
        <f>マスター概要用!C81</f>
        <v>★映画製作の、</v>
      </c>
      <c r="AB59" s="303"/>
      <c r="AC59" s="324">
        <v>56</v>
      </c>
      <c r="AD59" s="325">
        <f>IF($AE$59="",0,1)</f>
        <v>0</v>
      </c>
      <c r="AE59" s="323" t="str">
        <f t="shared" si="0"/>
        <v/>
      </c>
    </row>
    <row r="60" spans="12:31" ht="31.5" customHeight="1" x14ac:dyDescent="0.35">
      <c r="L60" s="301"/>
      <c r="M60" s="62"/>
      <c r="N60" s="62"/>
      <c r="O60" s="62"/>
      <c r="P60" s="404"/>
      <c r="W60" s="299"/>
      <c r="X60" s="323">
        <v>57</v>
      </c>
      <c r="Y60" s="62" t="s">
        <v>129</v>
      </c>
      <c r="Z60" s="408" t="str">
        <f>IF(AND($G$14="公演等・展覧会等",$G$15="いいえ",SUMIF($AD$8:$AD$56,1)&gt;0),"要","不要")</f>
        <v>不要</v>
      </c>
      <c r="AA60" s="406" t="str">
        <f>マスター概要用!C82</f>
        <v>★公演等と展覧会等の、</v>
      </c>
      <c r="AB60" s="303"/>
      <c r="AC60" s="324">
        <v>57</v>
      </c>
      <c r="AD60" s="325">
        <f>IF($AE$60="",0,1)</f>
        <v>0</v>
      </c>
      <c r="AE60" s="323" t="str">
        <f t="shared" si="0"/>
        <v/>
      </c>
    </row>
    <row r="61" spans="12:31" ht="31.5" customHeight="1" x14ac:dyDescent="0.35">
      <c r="L61" s="301"/>
      <c r="M61" s="62"/>
      <c r="N61" s="62"/>
      <c r="O61" s="62"/>
      <c r="P61" s="404"/>
      <c r="W61" s="299"/>
      <c r="X61" s="339">
        <v>58</v>
      </c>
      <c r="Y61" s="339" t="s">
        <v>130</v>
      </c>
      <c r="Z61" s="339" t="str">
        <f>IF(AND($G$14="公演等・映画製作",$G$15="いいえ",SUMIF($AD$8:$AD$56,1)&gt;0),"要","不要")</f>
        <v>不要</v>
      </c>
      <c r="AA61" s="406" t="str">
        <f>マスター概要用!C83</f>
        <v>★公演等と映画製作の、</v>
      </c>
      <c r="AB61" s="303"/>
      <c r="AC61" s="324">
        <v>58</v>
      </c>
      <c r="AD61" s="325">
        <f>IF($AE$61="",0,1)</f>
        <v>0</v>
      </c>
      <c r="AE61" s="323" t="str">
        <f t="shared" si="0"/>
        <v/>
      </c>
    </row>
    <row r="62" spans="12:31" ht="31.5" customHeight="1" x14ac:dyDescent="0.35">
      <c r="L62" s="301"/>
      <c r="M62" s="62"/>
      <c r="N62" s="62"/>
      <c r="O62" s="62"/>
      <c r="P62" s="404"/>
      <c r="X62" s="339">
        <v>59</v>
      </c>
      <c r="Y62" s="363" t="s">
        <v>131</v>
      </c>
      <c r="Z62" s="407" t="str">
        <f>IF(AND($G$14="展覧会等・映画製作",$G$15="いいえ",SUMIF($AD$8:$AD$56,1)&gt;0),"要","不要")</f>
        <v>不要</v>
      </c>
      <c r="AA62" s="406" t="str">
        <f>マスター概要用!C84</f>
        <v>★展覧会等と映画製作の、</v>
      </c>
      <c r="AB62" s="336"/>
      <c r="AC62" s="324">
        <v>59</v>
      </c>
      <c r="AD62" s="325">
        <f>IF($AE$62="",0,1)</f>
        <v>0</v>
      </c>
      <c r="AE62" s="323" t="str">
        <f t="shared" si="0"/>
        <v/>
      </c>
    </row>
    <row r="63" spans="12:31" ht="31.5" customHeight="1" x14ac:dyDescent="0.35">
      <c r="L63" s="301"/>
      <c r="M63" s="62"/>
      <c r="N63" s="62"/>
      <c r="O63" s="62"/>
      <c r="P63" s="404"/>
      <c r="X63" s="339">
        <v>60</v>
      </c>
      <c r="Y63" s="339" t="s">
        <v>132</v>
      </c>
      <c r="Z63" s="407" t="str">
        <f>IF(AND($G$14="公演等・展覧会等・映画製作",$G$15="いいえ",SUMIF($AD$8:$AD$56,1)&gt;0),"要","不要")</f>
        <v>不要</v>
      </c>
      <c r="AA63" s="406" t="str">
        <f>マスター概要用!C85</f>
        <v>★公演等と展覧会等と映画製作の、</v>
      </c>
      <c r="AB63" s="303"/>
      <c r="AC63" s="324">
        <v>60</v>
      </c>
      <c r="AD63" s="325">
        <f>IF($AE$63="",0,1)</f>
        <v>0</v>
      </c>
      <c r="AE63" s="323" t="str">
        <f t="shared" si="0"/>
        <v/>
      </c>
    </row>
    <row r="64" spans="12:31" ht="31.5" customHeight="1" x14ac:dyDescent="0.35">
      <c r="L64" s="338"/>
      <c r="M64" s="409"/>
      <c r="N64" s="409"/>
      <c r="O64" s="409"/>
      <c r="P64" s="336"/>
      <c r="X64" s="323">
        <v>61</v>
      </c>
      <c r="Y64" s="179" t="s">
        <v>133</v>
      </c>
      <c r="Z64" s="323" t="str">
        <f>IF(AND(S3=1,Z7&lt;&gt;"要",Z62&lt;&gt;"要",S16&lt;&gt;"従事人員規模",S16&lt;&gt;"年間収入規模"),"要","不要")</f>
        <v>不要</v>
      </c>
      <c r="AA64" s="323" t="str">
        <f>マスター概要用!B76</f>
        <v>★従事人員申請書
★補正基準実績報告書</v>
      </c>
      <c r="AC64" s="324">
        <v>61</v>
      </c>
      <c r="AD64" s="325">
        <f>IF($AE$64="",0,1)</f>
        <v>0</v>
      </c>
      <c r="AE64" s="323" t="str">
        <f>IFERROR(VLOOKUP(IF($Z64="要",$X64,""),$X$4:$AA$64,4,FALSE),"")</f>
        <v/>
      </c>
    </row>
    <row r="65" spans="23:32" ht="31.5" customHeight="1" x14ac:dyDescent="0.35">
      <c r="W65" s="299"/>
      <c r="X65" s="323">
        <v>62</v>
      </c>
      <c r="Y65" s="323" t="s">
        <v>134</v>
      </c>
      <c r="Z65" s="323" t="str">
        <f>IF(AND(S3=1,Z7&lt;&gt;"要",Z64&lt;&gt;"要",S16&lt;&gt;"従事人員規模",OR(S16&lt;&gt;"座席数",S16&lt;&gt;"入場者数")),"要","不要")</f>
        <v>不要</v>
      </c>
      <c r="AA65" s="323" t="str">
        <f>マスター概要用!D75</f>
        <v>★従事人員申請書
★該当年度の財務諸表</v>
      </c>
      <c r="AB65" s="303"/>
      <c r="AC65" s="324">
        <v>62</v>
      </c>
      <c r="AD65" s="325">
        <f>IF($AE$65="",0,1)</f>
        <v>0</v>
      </c>
      <c r="AE65" s="323" t="str">
        <f>IFERROR(VLOOKUP(IF($Z65="要",$X65,""),$X$4:$AA$65,4,FALSE),"")</f>
        <v/>
      </c>
      <c r="AF65" s="303"/>
    </row>
    <row r="66" spans="23:32" ht="31.5" customHeight="1" x14ac:dyDescent="0.35">
      <c r="X66" s="337"/>
      <c r="Y66" s="337"/>
      <c r="Z66" s="337"/>
      <c r="AA66" s="337"/>
      <c r="AD66" s="337"/>
      <c r="AE66" s="337"/>
    </row>
    <row r="67" spans="23:32" ht="31.5" customHeight="1" x14ac:dyDescent="0.35"/>
    <row r="68" spans="23:32" ht="31.5" customHeight="1" x14ac:dyDescent="0.35"/>
    <row r="69" spans="23:32" ht="31.5" customHeight="1" x14ac:dyDescent="0.35"/>
    <row r="70" spans="23:32" ht="31.5" customHeight="1" x14ac:dyDescent="0.35"/>
    <row r="71" spans="23:32" ht="31.5" customHeight="1" x14ac:dyDescent="0.35"/>
    <row r="72" spans="23:32" ht="31.5" customHeight="1" x14ac:dyDescent="0.35"/>
    <row r="73" spans="23:32" ht="31.5" customHeight="1" x14ac:dyDescent="0.35"/>
    <row r="74" spans="23:32" ht="31.5" customHeight="1" x14ac:dyDescent="0.35"/>
    <row r="75" spans="23:32" ht="31.5" customHeight="1" x14ac:dyDescent="0.35"/>
    <row r="76" spans="23:32" ht="31.5" customHeight="1" x14ac:dyDescent="0.35"/>
    <row r="77" spans="23:32" ht="31.5" customHeight="1" x14ac:dyDescent="0.35"/>
  </sheetData>
  <sheetProtection algorithmName="SHA-512" hashValue="fI93MNTAs4EanJ/qvOYp5r9QeekQ1llg2LfVu7M58g77k+pTfexKEcQWMvKOJjR0IjwcuPP+N8NGiHph2oWjaw==" saltValue="FzpGg5X1sSstK6TzF/DspA==" spinCount="100000" sheet="1" objects="1" scenarios="1"/>
  <mergeCells count="59">
    <mergeCell ref="K10:O10"/>
    <mergeCell ref="B23:F23"/>
    <mergeCell ref="G23:J23"/>
    <mergeCell ref="B26:F26"/>
    <mergeCell ref="G26:J26"/>
    <mergeCell ref="G14:J14"/>
    <mergeCell ref="B14:F14"/>
    <mergeCell ref="B20:F20"/>
    <mergeCell ref="G20:J20"/>
    <mergeCell ref="G24:J24"/>
    <mergeCell ref="B24:F24"/>
    <mergeCell ref="B33:C33"/>
    <mergeCell ref="V3:V4"/>
    <mergeCell ref="G16:J16"/>
    <mergeCell ref="G15:J15"/>
    <mergeCell ref="G22:J22"/>
    <mergeCell ref="G21:J21"/>
    <mergeCell ref="G19:J19"/>
    <mergeCell ref="G18:J18"/>
    <mergeCell ref="G17:J17"/>
    <mergeCell ref="L6:O6"/>
    <mergeCell ref="I6:K6"/>
    <mergeCell ref="E6:H6"/>
    <mergeCell ref="B6:D6"/>
    <mergeCell ref="L8:O8"/>
    <mergeCell ref="I8:K8"/>
    <mergeCell ref="E8:H8"/>
    <mergeCell ref="U3:U4"/>
    <mergeCell ref="B31:C31"/>
    <mergeCell ref="B25:F25"/>
    <mergeCell ref="G25:J25"/>
    <mergeCell ref="B15:F15"/>
    <mergeCell ref="B22:F22"/>
    <mergeCell ref="B21:F21"/>
    <mergeCell ref="B19:F19"/>
    <mergeCell ref="B18:F18"/>
    <mergeCell ref="B17:F17"/>
    <mergeCell ref="B16:F16"/>
    <mergeCell ref="L3:O3"/>
    <mergeCell ref="I3:K3"/>
    <mergeCell ref="E3:H3"/>
    <mergeCell ref="B3:D3"/>
    <mergeCell ref="L5:O5"/>
    <mergeCell ref="E5:H5"/>
    <mergeCell ref="B5:D5"/>
    <mergeCell ref="E4:O4"/>
    <mergeCell ref="B32:C32"/>
    <mergeCell ref="T3:T4"/>
    <mergeCell ref="I5:K5"/>
    <mergeCell ref="B4:D4"/>
    <mergeCell ref="B8:D8"/>
    <mergeCell ref="I7:K7"/>
    <mergeCell ref="L7:O7"/>
    <mergeCell ref="B7:D7"/>
    <mergeCell ref="E7:H7"/>
    <mergeCell ref="K12:O27"/>
    <mergeCell ref="G27:J27"/>
    <mergeCell ref="B27:F27"/>
    <mergeCell ref="K11:O11"/>
  </mergeCells>
  <phoneticPr fontId="7"/>
  <conditionalFormatting sqref="A30:P34">
    <cfRule type="expression" dxfId="89" priority="46">
      <formula>$T$24&lt;&gt;"出す"</formula>
    </cfRule>
  </conditionalFormatting>
  <conditionalFormatting sqref="B8:H8">
    <cfRule type="expression" dxfId="88" priority="20">
      <formula>$T$24&lt;&gt;"出す"</formula>
    </cfRule>
  </conditionalFormatting>
  <conditionalFormatting sqref="I8:O8">
    <cfRule type="expression" dxfId="87" priority="42">
      <formula>$T$24&lt;&gt;"出す"</formula>
    </cfRule>
  </conditionalFormatting>
  <conditionalFormatting sqref="I7:K7">
    <cfRule type="expression" dxfId="86" priority="19">
      <formula>AND($G$18&lt;&gt;"個人事業主",$G$18&lt;&gt;"")</formula>
    </cfRule>
  </conditionalFormatting>
  <conditionalFormatting sqref="L7:O7">
    <cfRule type="expression" dxfId="85" priority="18">
      <formula>AND($G$18&lt;&gt;"個人事業主",$G$18&lt;&gt;"")</formula>
    </cfRule>
  </conditionalFormatting>
  <conditionalFormatting sqref="B28">
    <cfRule type="expression" dxfId="84" priority="17">
      <formula>$T$24="出す"</formula>
    </cfRule>
  </conditionalFormatting>
  <conditionalFormatting sqref="G16:J16">
    <cfRule type="expression" dxfId="83" priority="16">
      <formula>B16&lt;&gt;""</formula>
    </cfRule>
  </conditionalFormatting>
  <conditionalFormatting sqref="G17:J17 G25:J25 G22 G19:J19 G21:J21 G20">
    <cfRule type="expression" dxfId="82" priority="15">
      <formula>B17&lt;&gt;""</formula>
    </cfRule>
  </conditionalFormatting>
  <conditionalFormatting sqref="G18:J18">
    <cfRule type="expression" dxfId="81" priority="14">
      <formula>B18&lt;&gt;""</formula>
    </cfRule>
  </conditionalFormatting>
  <conditionalFormatting sqref="G23:G24">
    <cfRule type="expression" dxfId="80" priority="13">
      <formula>B23&lt;&gt;""</formula>
    </cfRule>
  </conditionalFormatting>
  <conditionalFormatting sqref="Z4:Z63">
    <cfRule type="notContainsText" dxfId="79" priority="12" operator="notContains" text="不">
      <formula>ISERROR(SEARCH("不",Z4))</formula>
    </cfRule>
  </conditionalFormatting>
  <conditionalFormatting sqref="G15:J15">
    <cfRule type="expression" dxfId="78" priority="11">
      <formula>$G$14&lt;&gt;""</formula>
    </cfRule>
  </conditionalFormatting>
  <conditionalFormatting sqref="G15">
    <cfRule type="expression" dxfId="77" priority="10">
      <formula>$G$15="はい"</formula>
    </cfRule>
  </conditionalFormatting>
  <conditionalFormatting sqref="G26:J26">
    <cfRule type="expression" dxfId="76" priority="9">
      <formula>B26&lt;&gt;""</formula>
    </cfRule>
  </conditionalFormatting>
  <conditionalFormatting sqref="G27:J27">
    <cfRule type="expression" dxfId="75" priority="8">
      <formula>$B$27&lt;&gt;""</formula>
    </cfRule>
  </conditionalFormatting>
  <conditionalFormatting sqref="Z64:Z65">
    <cfRule type="notContainsText" dxfId="74" priority="7" operator="notContains" text="不">
      <formula>ISERROR(SEARCH("不",Z64))</formula>
    </cfRule>
  </conditionalFormatting>
  <conditionalFormatting sqref="D31:D33">
    <cfRule type="expression" dxfId="73" priority="41">
      <formula>AND($T$24="出す",$D$33&lt;&gt;"",ROUNDDOWN(1-(D$33/D$32),2)&gt;=30%)</formula>
    </cfRule>
  </conditionalFormatting>
  <conditionalFormatting sqref="E31:E33">
    <cfRule type="expression" dxfId="72" priority="40">
      <formula>AND($T$24="出す",$E$33&lt;&gt;"",ROUNDDOWN(1-(E$33/E$32),2)&gt;=30%)</formula>
    </cfRule>
  </conditionalFormatting>
  <conditionalFormatting sqref="F31:F33">
    <cfRule type="expression" dxfId="71" priority="39">
      <formula>AND($T$24="出す",$F$33&lt;&gt;"",ROUNDDOWN(1-(F$33/F$32),2)&gt;=30%)</formula>
    </cfRule>
  </conditionalFormatting>
  <conditionalFormatting sqref="G31:G33">
    <cfRule type="expression" dxfId="70" priority="38">
      <formula>AND($T$24="出す",$G$33&lt;&gt;"",ROUNDDOWN(1-(G$33/G$32),2)&gt;=30%)</formula>
    </cfRule>
  </conditionalFormatting>
  <conditionalFormatting sqref="H31:H33">
    <cfRule type="expression" dxfId="69" priority="37">
      <formula>AND($T$24="出す",$H$33&lt;&gt;"",ROUNDDOWN(1-(H$33/H$32),2)&gt;=30%)</formula>
    </cfRule>
  </conditionalFormatting>
  <conditionalFormatting sqref="I31:I33">
    <cfRule type="expression" dxfId="68" priority="36">
      <formula>AND($T$24="出す",$I$33&lt;&gt;"",ROUNDDOWN(1-(I$33/I$32),2)&gt;=30%)</formula>
    </cfRule>
  </conditionalFormatting>
  <conditionalFormatting sqref="J31:J33">
    <cfRule type="expression" dxfId="67" priority="34">
      <formula>AND($T$24="出す",$J$33&lt;&gt;"",ROUNDDOWN(1-(J$33/J$32),2)&gt;=30%)</formula>
    </cfRule>
  </conditionalFormatting>
  <conditionalFormatting sqref="K31:K33">
    <cfRule type="expression" dxfId="66" priority="33">
      <formula>AND($T$24="出す",$K$33&lt;&gt;"",ROUNDDOWN(1-(K$33/K$32),2)&gt;=30%)</formula>
    </cfRule>
  </conditionalFormatting>
  <conditionalFormatting sqref="L31:L33">
    <cfRule type="expression" dxfId="65" priority="32">
      <formula>AND($T$24="出す",$L$33&lt;&gt;"",ROUNDDOWN(1-(L$33/L$32),2)&gt;=30%)</formula>
    </cfRule>
  </conditionalFormatting>
  <conditionalFormatting sqref="M31:M33">
    <cfRule type="expression" dxfId="64" priority="31">
      <formula>AND($T$24="出す",$M$33&lt;&gt;"",ROUNDDOWN(1-(M$33/M$32),2)&gt;=30%)</formula>
    </cfRule>
  </conditionalFormatting>
  <conditionalFormatting sqref="N31:N33">
    <cfRule type="expression" dxfId="63" priority="25">
      <formula>AND($T$24="出す",$N$33&lt;&gt;"",ROUNDDOWN(1-(N$33/N$32),2)&gt;=30%)</formula>
    </cfRule>
  </conditionalFormatting>
  <conditionalFormatting sqref="O31:O33">
    <cfRule type="expression" dxfId="62" priority="23">
      <formula>AND($T$24="出す",$O$33&lt;&gt;"",ROUNDDOWN(1-(O$33/O$32),2)&gt;=30%)</formula>
    </cfRule>
  </conditionalFormatting>
  <conditionalFormatting sqref="D34">
    <cfRule type="expression" dxfId="61" priority="22">
      <formula>AND($T$24="出す",COUNTIF($V$5:$V$16,"〇"))</formula>
    </cfRule>
  </conditionalFormatting>
  <conditionalFormatting sqref="J30">
    <cfRule type="expression" dxfId="60" priority="21">
      <formula>AND($T$24="出す",COUNTBLANK($D$32:$O$33)+COUNTBLANK($B$32)&lt;&gt;0)</formula>
    </cfRule>
  </conditionalFormatting>
  <dataValidations count="16">
    <dataValidation type="list" allowBlank="1" showInputMessage="1" sqref="G19:J19" xr:uid="{D230B3BA-EAAA-4AE2-97CB-4119AB8E378E}">
      <formula1>INDIRECT($G$18)</formula1>
    </dataValidation>
    <dataValidation type="list" allowBlank="1" showInputMessage="1" showErrorMessage="1" sqref="G16:J16" xr:uid="{F46DF7C0-D5B7-4D81-9544-2DA058C4E0E5}">
      <formula1>INDIRECT($S$15)</formula1>
    </dataValidation>
    <dataValidation type="list" allowBlank="1" showInputMessage="1" showErrorMessage="1" sqref="G25:J25" xr:uid="{A0E90ABD-3E41-425D-9073-E8EEF556AAD5}">
      <formula1>INDIRECT($S$24)</formula1>
    </dataValidation>
    <dataValidation type="list" allowBlank="1" showInputMessage="1" showErrorMessage="1" sqref="G26:J26" xr:uid="{E969AD4B-C3AC-4524-B7FA-3E9946518450}">
      <formula1>INDIRECT(S25)</formula1>
    </dataValidation>
    <dataValidation type="list" allowBlank="1" showInputMessage="1" showErrorMessage="1" sqref="B32:C32" xr:uid="{D5CDBB24-3A98-4B73-A33F-158CC1D3E208}">
      <formula1>年度</formula1>
    </dataValidation>
    <dataValidation type="list" allowBlank="1" showInputMessage="1" showErrorMessage="1" sqref="G21:J21" xr:uid="{85B1DC80-5A6F-460F-AD65-6A50D2BA6C21}">
      <formula1>INDIRECT($S$20)</formula1>
    </dataValidation>
    <dataValidation type="list" allowBlank="1" showInputMessage="1" showErrorMessage="1" sqref="G22:J22" xr:uid="{85850FCD-7871-42F9-8E18-444A437FF62E}">
      <formula1>INDIRECT($S$21)</formula1>
    </dataValidation>
    <dataValidation type="list" allowBlank="1" showInputMessage="1" showErrorMessage="1" sqref="G15:J15" xr:uid="{EB44B4C1-B4D0-440A-BEDF-A8525DF9DCF8}">
      <formula1>INDIRECT($S$14)</formula1>
    </dataValidation>
    <dataValidation type="list" allowBlank="1" showInputMessage="1" showErrorMessage="1" sqref="G20:J20" xr:uid="{835B6608-3B19-4B73-AF91-88614570CD17}">
      <formula1>INDIRECT($S$19)</formula1>
    </dataValidation>
    <dataValidation type="list" allowBlank="1" showInputMessage="1" showErrorMessage="1" sqref="G23:J23" xr:uid="{C61FFD6B-33AD-4000-8715-63151C83F5A2}">
      <formula1>INDIRECT($S$22)</formula1>
    </dataValidation>
    <dataValidation type="list" allowBlank="1" showInputMessage="1" showErrorMessage="1" sqref="G14:J14" xr:uid="{8CD833CB-7D40-454C-A936-7D390284E324}">
      <formula1>INDIRECT($S$13)</formula1>
    </dataValidation>
    <dataValidation type="list" allowBlank="1" showInputMessage="1" showErrorMessage="1" sqref="G17:J17" xr:uid="{51972939-061F-46A0-87F8-660099E9F136}">
      <formula1>INDIRECT($S$16)</formula1>
    </dataValidation>
    <dataValidation type="list" allowBlank="1" showInputMessage="1" showErrorMessage="1" sqref="G24:J24" xr:uid="{926F65B1-4459-40A8-A4A3-D03BE50BBF8A}">
      <formula1>INDIRECT($R$23)</formula1>
    </dataValidation>
    <dataValidation type="list" allowBlank="1" showInputMessage="1" showErrorMessage="1" sqref="G27:J27" xr:uid="{FA3E4401-A2A7-4C84-9272-0BCDFC2DB996}">
      <formula1>INDIRECT(S25)</formula1>
    </dataValidation>
    <dataValidation type="date" operator="lessThan" allowBlank="1" showInputMessage="1" showErrorMessage="1" sqref="E5:H5" xr:uid="{EE08BA48-4C95-4744-8DD2-5A99C8D48306}">
      <formula1>45292</formula1>
    </dataValidation>
    <dataValidation type="whole" operator="greaterThanOrEqual" allowBlank="1" showInputMessage="1" showErrorMessage="1" error="半角数字でご入力ください。" sqref="D32:O33" xr:uid="{35C45DC1-5C05-4608-AECE-4D9FDB867D76}">
      <formula1>0</formula1>
    </dataValidation>
  </dataValidations>
  <pageMargins left="0.7" right="0.7" top="0.75" bottom="0.75" header="0.3" footer="0.3"/>
  <pageSetup paperSize="9" scale="5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6F94232-BBC5-400E-848D-1E066D165E22}">
          <x14:formula1>
            <xm:f>マスター概要用!$B$3:$B$5</xm:f>
          </x14:formula1>
          <xm:sqref>G18:J18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C844-8E0C-46ED-B4EF-740838DE6FB0}">
  <sheetPr codeName="Sheet4">
    <tabColor rgb="FFFFFF00"/>
    <pageSetUpPr fitToPage="1"/>
  </sheetPr>
  <dimension ref="A1:AT1371"/>
  <sheetViews>
    <sheetView showGridLines="0" zoomScaleNormal="100" zoomScaleSheetLayoutView="50" workbookViewId="0">
      <pane ySplit="10" topLeftCell="A11" activePane="bottomLeft" state="frozen"/>
      <selection pane="bottomLeft"/>
    </sheetView>
  </sheetViews>
  <sheetFormatPr defaultColWidth="8.78515625" defaultRowHeight="15" outlineLevelRow="1" outlineLevelCol="1" x14ac:dyDescent="0.35"/>
  <cols>
    <col min="1" max="1" width="2.78515625" customWidth="1"/>
    <col min="2" max="2" width="4.78515625" style="32" customWidth="1"/>
    <col min="3" max="3" width="10" style="18" customWidth="1"/>
    <col min="4" max="4" width="9.42578125" style="32" customWidth="1"/>
    <col min="5" max="5" width="16" style="32" customWidth="1"/>
    <col min="6" max="6" width="17.78515625" style="32" customWidth="1"/>
    <col min="7" max="7" width="13.78515625" style="32" customWidth="1"/>
    <col min="8" max="8" width="10" style="32" customWidth="1"/>
    <col min="9" max="9" width="13.78515625" style="32" customWidth="1"/>
    <col min="10" max="10" width="29.42578125" customWidth="1"/>
    <col min="11" max="11" width="1.78515625" customWidth="1"/>
    <col min="12" max="12" width="5.5703125" style="63" hidden="1" customWidth="1" outlineLevel="1"/>
    <col min="13" max="13" width="8.78515625" style="63" hidden="1" customWidth="1" outlineLevel="1"/>
    <col min="14" max="14" width="12.5703125" style="63" hidden="1" customWidth="1" outlineLevel="1"/>
    <col min="15" max="15" width="7" style="63" hidden="1" customWidth="1" outlineLevel="1"/>
    <col min="16" max="16" width="13.78515625" style="63" hidden="1" customWidth="1" outlineLevel="1"/>
    <col min="17" max="17" width="16.42578125" hidden="1" customWidth="1" outlineLevel="1"/>
    <col min="18" max="18" width="14" style="63" hidden="1" customWidth="1" outlineLevel="1"/>
    <col min="19" max="19" width="13.78515625" style="63" hidden="1" customWidth="1" outlineLevel="1"/>
    <col min="20" max="20" width="14" hidden="1" customWidth="1" outlineLevel="1"/>
    <col min="21" max="21" width="1.78515625" customWidth="1" collapsed="1"/>
    <col min="22" max="22" width="6" customWidth="1"/>
    <col min="23" max="23" width="6.78515625" bestFit="1" customWidth="1"/>
    <col min="24" max="24" width="23.5703125" customWidth="1"/>
    <col min="25" max="25" width="17.42578125" bestFit="1" customWidth="1"/>
    <col min="26" max="26" width="17" bestFit="1" customWidth="1"/>
    <col min="27" max="27" width="5.78515625" customWidth="1"/>
    <col min="28" max="28" width="10" customWidth="1"/>
    <col min="29" max="29" width="20" customWidth="1"/>
    <col min="30" max="30" width="17.42578125" bestFit="1" customWidth="1"/>
    <col min="35" max="38" width="8.78515625" customWidth="1"/>
    <col min="39" max="45" width="8.78515625" hidden="1" customWidth="1" outlineLevel="1"/>
    <col min="46" max="46" width="8.78515625" collapsed="1"/>
  </cols>
  <sheetData>
    <row r="1" spans="1:44" ht="20.25" customHeight="1" thickBot="1" x14ac:dyDescent="0.4">
      <c r="A1" s="3" t="s">
        <v>0</v>
      </c>
      <c r="B1" s="230"/>
      <c r="C1" s="231"/>
      <c r="D1" s="230"/>
      <c r="E1" s="230"/>
      <c r="F1" s="230"/>
      <c r="G1" s="230"/>
      <c r="H1" s="230"/>
      <c r="I1" s="230"/>
      <c r="J1" s="232"/>
      <c r="K1" s="5"/>
      <c r="L1" s="60"/>
      <c r="M1" s="295" t="s">
        <v>135</v>
      </c>
      <c r="N1" s="262" t="s">
        <v>136</v>
      </c>
      <c r="O1" s="263"/>
      <c r="P1" s="222"/>
      <c r="Q1" s="80" t="s">
        <v>137</v>
      </c>
      <c r="R1" s="260" t="s">
        <v>138</v>
      </c>
      <c r="S1" s="260"/>
    </row>
    <row r="2" spans="1:44" ht="25.5" customHeight="1" thickBot="1" x14ac:dyDescent="0.4">
      <c r="A2" s="14"/>
      <c r="B2" s="38" t="s">
        <v>3</v>
      </c>
      <c r="C2" s="450"/>
      <c r="D2" s="572" t="str">
        <f>IF(事業者概要!E3="","",事業者概要!E3)</f>
        <v/>
      </c>
      <c r="E2" s="572"/>
      <c r="F2" s="572"/>
      <c r="G2" s="572"/>
      <c r="H2" s="573" t="s">
        <v>4</v>
      </c>
      <c r="I2" s="573"/>
      <c r="J2" s="451" t="str">
        <f>IF(事業者概要!L3="","",事業者概要!L3)</f>
        <v/>
      </c>
      <c r="K2" s="7"/>
      <c r="L2" s="61"/>
      <c r="M2" s="296" t="s">
        <v>139</v>
      </c>
      <c r="N2" s="264">
        <f>SUMIF((O11:O1013),"*OK",(N11:N1013))</f>
        <v>0</v>
      </c>
      <c r="O2" s="223" t="s">
        <v>140</v>
      </c>
      <c r="P2" s="222"/>
      <c r="Q2" s="226" t="s">
        <v>24</v>
      </c>
      <c r="R2" s="215" t="s">
        <v>141</v>
      </c>
      <c r="S2" s="214" t="s">
        <v>142</v>
      </c>
      <c r="T2" s="2" t="s">
        <v>143</v>
      </c>
    </row>
    <row r="3" spans="1:44" ht="25.5" customHeight="1" thickBot="1" x14ac:dyDescent="0.4">
      <c r="A3" s="14"/>
      <c r="B3" s="38" t="s">
        <v>9</v>
      </c>
      <c r="C3" s="410"/>
      <c r="D3" s="571" t="str">
        <f>IF(事業者概要!L6="","",事業者概要!L6)</f>
        <v/>
      </c>
      <c r="E3" s="571"/>
      <c r="F3" s="411" t="s">
        <v>144</v>
      </c>
      <c r="G3" s="574" t="str">
        <f>IF(OR(事業者概要!S34="定額",AND(事業者概要!G19="営利法人",事業者概要!G25="キャンセル支援のみ"),AND(事業者概要!G21="中核者　営利法人",事業者概要!G25="キャンセル支援のみ")),"定額補助対象者","充実支援-1/2補助対象者")</f>
        <v>定額補助対象者</v>
      </c>
      <c r="H3" s="574"/>
      <c r="I3" s="452" t="s">
        <v>16</v>
      </c>
      <c r="J3" s="453" t="str">
        <f>IF(事業者概要!L5="","",事業者概要!L5)</f>
        <v/>
      </c>
      <c r="K3" s="7"/>
      <c r="L3" s="61"/>
      <c r="M3" s="261"/>
      <c r="N3" s="265">
        <f>IFERROR(SUMIF(($O$11:$O$1013),"対象外",($N$11:$N$1013))+$S$15,SUMIF(($O$11:$O$1013),"対象外",($N$11:$N$1013)))</f>
        <v>0</v>
      </c>
      <c r="O3" s="224" t="s">
        <v>145</v>
      </c>
      <c r="P3" s="113"/>
      <c r="Q3" s="185" t="s">
        <v>146</v>
      </c>
      <c r="R3" s="243">
        <f>IF($G$3="定額補助対象者",SUMIFS($N$11:$N$1013,O11:O1013,"OK",$C$11:$C$1013,"*取組*"),SUMIFS($N$11:$N$1013,O11:O1013,"OK",$C$11:$C$1013,"*取組*")/2)</f>
        <v>0</v>
      </c>
      <c r="S3" s="244">
        <f>SUMIFS($N$11:$N$1013,O11:O1013,"OK",$C$11:$C$1013,"キャンセル*")</f>
        <v>0</v>
      </c>
      <c r="T3" s="258">
        <f>MAX($Y$22-$S$4,0)</f>
        <v>0</v>
      </c>
    </row>
    <row r="4" spans="1:44" ht="25.5" customHeight="1" thickBot="1" x14ac:dyDescent="0.4">
      <c r="A4" s="14"/>
      <c r="B4" s="575" t="s">
        <v>147</v>
      </c>
      <c r="C4" s="575"/>
      <c r="D4" s="576"/>
      <c r="E4" s="455" t="str">
        <f>IF(事業者概要!E7="","",事業者概要!E7)</f>
        <v/>
      </c>
      <c r="F4" s="412" t="s">
        <v>148</v>
      </c>
      <c r="G4" s="580" t="str">
        <f>IF(事業者概要!G25="充実支援のみ","キャンセル支援未申請",IF(事業者概要!G18="任意団体","対象",IF(事業者概要!$G$27="はい","対象","対象外")))</f>
        <v>対象外</v>
      </c>
      <c r="H4" s="580"/>
      <c r="I4" s="452" t="s">
        <v>149</v>
      </c>
      <c r="J4" s="462"/>
      <c r="K4" s="7"/>
      <c r="L4" s="61"/>
      <c r="M4" s="61"/>
      <c r="N4" s="437">
        <f>SUMIF((O11:O1013),"確認",(N11:N1013))</f>
        <v>0</v>
      </c>
      <c r="O4" s="225" t="s">
        <v>150</v>
      </c>
      <c r="P4" s="113"/>
      <c r="Q4" s="64"/>
      <c r="R4" s="234" t="s">
        <v>151</v>
      </c>
      <c r="S4" s="245">
        <f>ROUNDDOWN(IF($G$4="対象",事務局集計用!H10,事務局集計用!H16),-3)</f>
        <v>0</v>
      </c>
      <c r="T4" s="64"/>
    </row>
    <row r="5" spans="1:44" ht="25.5" customHeight="1" thickBot="1" x14ac:dyDescent="0.4">
      <c r="A5" s="14"/>
      <c r="B5" s="47"/>
      <c r="C5" s="47"/>
      <c r="D5" s="47"/>
      <c r="E5" s="110"/>
      <c r="F5" s="110"/>
      <c r="G5" s="110"/>
      <c r="H5" s="110"/>
      <c r="I5" s="110"/>
      <c r="J5" s="454" t="s">
        <v>152</v>
      </c>
      <c r="K5" s="7"/>
      <c r="L5" s="61"/>
      <c r="M5" s="61"/>
      <c r="N5" s="266">
        <f>SUM($N$2:$N$4)</f>
        <v>0</v>
      </c>
      <c r="O5" s="267" t="s">
        <v>153</v>
      </c>
      <c r="P5" s="113"/>
      <c r="Q5" s="64"/>
      <c r="R5" s="234" t="s">
        <v>154</v>
      </c>
      <c r="S5" s="257" t="s">
        <v>155</v>
      </c>
      <c r="T5" s="64"/>
    </row>
    <row r="6" spans="1:44" ht="17.25" customHeight="1" thickBot="1" x14ac:dyDescent="0.4">
      <c r="A6" s="39"/>
      <c r="B6" s="36"/>
      <c r="C6" s="31"/>
      <c r="D6" s="36"/>
      <c r="E6" s="36"/>
      <c r="F6" s="36"/>
      <c r="G6" s="36"/>
      <c r="H6" s="36"/>
      <c r="I6" s="36"/>
      <c r="J6" s="9"/>
      <c r="K6" s="10"/>
      <c r="L6" s="61"/>
      <c r="M6" s="61"/>
      <c r="N6" s="239">
        <f>IF(E4="対象",G1015,I1015)</f>
        <v>0</v>
      </c>
      <c r="O6" s="61" t="s">
        <v>156</v>
      </c>
      <c r="P6" s="113"/>
      <c r="Q6" s="64"/>
      <c r="R6" s="65"/>
      <c r="S6" s="65"/>
    </row>
    <row r="7" spans="1:44" ht="15" customHeight="1" thickBot="1" x14ac:dyDescent="0.4">
      <c r="L7" s="66"/>
      <c r="M7" s="66"/>
      <c r="N7" s="240" t="e">
        <f>ROUNDDOWN($S$4/$Y$22,2)</f>
        <v>#DIV/0!</v>
      </c>
      <c r="O7" s="66" t="s">
        <v>157</v>
      </c>
      <c r="P7" s="67"/>
      <c r="Q7" s="67"/>
      <c r="AM7" s="43"/>
    </row>
    <row r="8" spans="1:44" ht="15" customHeight="1" x14ac:dyDescent="0.35">
      <c r="A8" s="3"/>
      <c r="B8" s="33"/>
      <c r="C8" s="30"/>
      <c r="D8" s="33"/>
      <c r="E8" s="33"/>
      <c r="F8" s="33"/>
      <c r="G8" s="33"/>
      <c r="H8" s="33"/>
      <c r="I8" s="33"/>
      <c r="J8" s="4"/>
      <c r="K8" s="5"/>
      <c r="L8" s="66"/>
      <c r="M8" s="66"/>
      <c r="Q8" s="236"/>
      <c r="AM8" t="s">
        <v>158</v>
      </c>
    </row>
    <row r="9" spans="1:44" ht="15.5" thickBot="1" x14ac:dyDescent="0.4">
      <c r="A9" s="6"/>
      <c r="B9" s="34" t="s">
        <v>159</v>
      </c>
      <c r="C9" s="11" t="s">
        <v>160</v>
      </c>
      <c r="D9" s="34" t="s">
        <v>161</v>
      </c>
      <c r="E9" s="34" t="s">
        <v>162</v>
      </c>
      <c r="F9" s="34" t="s">
        <v>163</v>
      </c>
      <c r="G9" s="413" t="s">
        <v>164</v>
      </c>
      <c r="H9" s="516" t="s">
        <v>165</v>
      </c>
      <c r="I9" s="413" t="s">
        <v>166</v>
      </c>
      <c r="J9" s="11" t="s">
        <v>167</v>
      </c>
      <c r="K9" s="45"/>
      <c r="L9" s="66"/>
      <c r="M9" s="66"/>
      <c r="N9" s="70" t="s">
        <v>168</v>
      </c>
      <c r="O9" s="70" t="s">
        <v>169</v>
      </c>
      <c r="P9" s="68" t="s">
        <v>170</v>
      </c>
      <c r="Q9" s="70" t="s">
        <v>171</v>
      </c>
      <c r="S9" s="72" t="s">
        <v>172</v>
      </c>
      <c r="T9" s="69" t="s">
        <v>173</v>
      </c>
      <c r="AM9" t="s">
        <v>174</v>
      </c>
      <c r="AN9" t="s">
        <v>175</v>
      </c>
      <c r="AO9" t="s">
        <v>176</v>
      </c>
      <c r="AP9" t="s">
        <v>177</v>
      </c>
      <c r="AQ9" t="s">
        <v>178</v>
      </c>
      <c r="AR9" t="s">
        <v>179</v>
      </c>
    </row>
    <row r="10" spans="1:44" ht="15.5" thickBot="1" x14ac:dyDescent="0.4">
      <c r="A10" s="14" t="s">
        <v>180</v>
      </c>
      <c r="B10" s="33"/>
      <c r="C10" s="30"/>
      <c r="D10" s="33"/>
      <c r="E10" s="33"/>
      <c r="F10" s="33"/>
      <c r="G10" s="41"/>
      <c r="H10" s="41"/>
      <c r="I10" s="41"/>
      <c r="J10" s="460" t="s">
        <v>181</v>
      </c>
      <c r="K10" s="7"/>
      <c r="L10" s="61"/>
      <c r="M10" s="61"/>
      <c r="P10" s="235" t="s">
        <v>182</v>
      </c>
      <c r="R10" s="71"/>
      <c r="T10" s="68" t="s">
        <v>183</v>
      </c>
    </row>
    <row r="11" spans="1:44" ht="18" x14ac:dyDescent="0.35">
      <c r="A11" s="13" t="s">
        <v>184</v>
      </c>
      <c r="B11" s="35">
        <v>1</v>
      </c>
      <c r="C11" s="247"/>
      <c r="D11" s="42"/>
      <c r="E11" s="42"/>
      <c r="F11" s="37"/>
      <c r="G11" s="248">
        <v>0</v>
      </c>
      <c r="H11" s="101">
        <v>0.1</v>
      </c>
      <c r="I11" s="102">
        <f>IFERROR(ROUNDDOWN(G11/(1+H11),0),G11)</f>
        <v>0</v>
      </c>
      <c r="J11" s="37"/>
      <c r="K11" s="7"/>
      <c r="L11" s="61">
        <f>$B11</f>
        <v>1</v>
      </c>
      <c r="M11" s="112" t="str">
        <f t="shared" ref="M11:M74" si="0">IF(C11="","",C11)</f>
        <v/>
      </c>
      <c r="N11" s="241">
        <f>IF($Q$3="対象外",$I11,$G11)</f>
        <v>0</v>
      </c>
      <c r="O11" s="74"/>
      <c r="P11" s="75"/>
      <c r="Q11" s="81"/>
      <c r="R11" s="77" t="s">
        <v>185</v>
      </c>
      <c r="S11" s="78" t="str" cm="1">
        <f t="array" ref="S11">_xlfn.TEXTJOIN(", ",TRUE,IF(P$11:P$1013=マスター!$M$4,L$11:L$1013,""))</f>
        <v/>
      </c>
      <c r="T11" s="268" t="str">
        <f>IF($Q11="","","No."&amp;$L11&amp;"："&amp;$Q11&amp;IF($O11="OK","",IF($O11="対象外","（"&amp;TEXT($N11,"#,##0")&amp;"円/"&amp;P11&amp;"）","（"&amp;TEXT($N11,"#,##0")&amp;"円/"&amp;$P11&amp;"）")))</f>
        <v/>
      </c>
      <c r="V11" s="114" t="s">
        <v>186</v>
      </c>
      <c r="W11" s="4"/>
      <c r="X11" s="4"/>
      <c r="Y11" s="4"/>
      <c r="Z11" s="4"/>
      <c r="AA11" s="58"/>
      <c r="AB11" s="50"/>
      <c r="AC11" s="4"/>
      <c r="AD11" s="4"/>
      <c r="AE11" s="4"/>
      <c r="AF11" s="5"/>
      <c r="AM11">
        <f>IF(C11="",IF(OR(D11&lt;&gt;"",E11&lt;&gt;"",,F11&lt;&gt;"",G11&lt;&gt;0)=TRUE,1,0),0)</f>
        <v>0</v>
      </c>
      <c r="AN11">
        <f>IF(D11="",IF(OR(C11&lt;&gt;"",E11&lt;&gt;"",F11&lt;&gt;"",G11&lt;&gt;0)=TRUE,1,0),0)</f>
        <v>0</v>
      </c>
      <c r="AO11">
        <f>IF(E11="",IF(OR(C11&lt;&gt;"",D11&lt;&gt;"",F11&lt;&gt;"",G11&lt;&gt;0)=TRUE,1,0),0)</f>
        <v>0</v>
      </c>
      <c r="AP11">
        <f>IF(F11="",IF(OR(C11&lt;&gt;"",D11&lt;&gt;"",E11&lt;&gt;"",G11&lt;&gt;0)=TRUE,1,0),0)</f>
        <v>0</v>
      </c>
      <c r="AQ11">
        <f>IF(G11=0,IF(OR(C11&lt;&gt;"",D11&lt;&gt;"",E11&lt;&gt;"",F11&lt;&gt;"")=TRUE,1,0),0)</f>
        <v>0</v>
      </c>
      <c r="AR11">
        <f t="shared" ref="AR11:AR74" si="1">IF(OR(E11="その他",COUNTIF(E11,"*(詳細備考)*")),1,0)</f>
        <v>0</v>
      </c>
    </row>
    <row r="12" spans="1:44" ht="18" x14ac:dyDescent="0.35">
      <c r="A12" s="13" t="s">
        <v>184</v>
      </c>
      <c r="B12" s="35">
        <f>B11+1</f>
        <v>2</v>
      </c>
      <c r="C12" s="247"/>
      <c r="D12" s="42"/>
      <c r="E12" s="42"/>
      <c r="F12" s="37"/>
      <c r="G12" s="248">
        <v>0</v>
      </c>
      <c r="H12" s="101">
        <v>0.1</v>
      </c>
      <c r="I12" s="102">
        <f t="shared" ref="I12:I75" si="2">IFERROR(ROUNDDOWN(G12/(1+H12),0),G12)</f>
        <v>0</v>
      </c>
      <c r="J12" s="37"/>
      <c r="K12" s="7"/>
      <c r="L12" s="61">
        <f t="shared" ref="L12:L75" si="3">$B12</f>
        <v>2</v>
      </c>
      <c r="M12" s="112" t="str">
        <f t="shared" si="0"/>
        <v/>
      </c>
      <c r="N12" s="241">
        <f t="shared" ref="N12:N75" si="4">IF($Q$3="対象外",$I12,$G12)</f>
        <v>0</v>
      </c>
      <c r="O12" s="74"/>
      <c r="P12" s="75"/>
      <c r="Q12" s="81"/>
      <c r="R12" s="77" t="s">
        <v>187</v>
      </c>
      <c r="S12" s="78" t="str" cm="1">
        <f t="array" ref="S12">_xlfn.TEXTJOIN(", ",TRUE,IF(P$11:P$1013=マスター!$M$5,L$11:L$1013,""))</f>
        <v/>
      </c>
      <c r="T12" s="268" t="str">
        <f t="shared" ref="T12:T75" si="5">IF($Q12="","","No."&amp;$L12&amp;"："&amp;$Q12&amp;IF($O12="OK","",IF($O12="対象外","（"&amp;TEXT($N12,"#,##0")&amp;"円/"&amp;P12&amp;"）","（"&amp;TEXT($N12,"#,##0")&amp;"円/"&amp;$P12&amp;"）")))</f>
        <v/>
      </c>
      <c r="V12" s="14"/>
      <c r="Y12" s="47" t="s">
        <v>188</v>
      </c>
      <c r="Z12" s="47" t="s">
        <v>189</v>
      </c>
      <c r="AA12" s="56"/>
      <c r="AB12" s="51"/>
      <c r="AF12" s="7"/>
      <c r="AM12">
        <f t="shared" ref="AM12:AM75" si="6">IF(C12="",IF(OR(D12&lt;&gt;"",E12&lt;&gt;"",,F12&lt;&gt;"",G12&lt;&gt;0)=TRUE,1,0),0)</f>
        <v>0</v>
      </c>
      <c r="AN12">
        <f t="shared" ref="AN12:AN75" si="7">IF(D12="",IF(OR(C12&lt;&gt;"",E12&lt;&gt;"",F12&lt;&gt;"",G12&lt;&gt;0)=TRUE,1,0),0)</f>
        <v>0</v>
      </c>
      <c r="AO12">
        <f t="shared" ref="AO12:AO75" si="8">IF(E12="",IF(OR(C12&lt;&gt;"",D12&lt;&gt;"",F12&lt;&gt;"",G12&lt;&gt;0)=TRUE,1,0),0)</f>
        <v>0</v>
      </c>
      <c r="AP12">
        <f t="shared" ref="AP12:AP75" si="9">IF(F12="",IF(OR(C12&lt;&gt;"",D12&lt;&gt;"",E12&lt;&gt;"",G12&lt;&gt;0)=TRUE,1,0),0)</f>
        <v>0</v>
      </c>
      <c r="AQ12">
        <f t="shared" ref="AQ12:AQ75" si="10">IF(G12=0,IF(OR(C12&lt;&gt;"",D12&lt;&gt;"",E12&lt;&gt;"",F12&lt;&gt;"")=TRUE,1,0),0)</f>
        <v>0</v>
      </c>
      <c r="AR12">
        <f t="shared" si="1"/>
        <v>0</v>
      </c>
    </row>
    <row r="13" spans="1:44" ht="18" x14ac:dyDescent="0.35">
      <c r="A13" s="13" t="s">
        <v>184</v>
      </c>
      <c r="B13" s="35">
        <f t="shared" ref="B13:B76" si="11">B12+1</f>
        <v>3</v>
      </c>
      <c r="C13" s="247"/>
      <c r="D13" s="42"/>
      <c r="E13" s="42"/>
      <c r="F13" s="37"/>
      <c r="G13" s="248">
        <v>0</v>
      </c>
      <c r="H13" s="101">
        <v>0.1</v>
      </c>
      <c r="I13" s="102">
        <f t="shared" si="2"/>
        <v>0</v>
      </c>
      <c r="J13" s="37"/>
      <c r="K13" s="7"/>
      <c r="L13" s="61">
        <f t="shared" si="3"/>
        <v>3</v>
      </c>
      <c r="M13" s="112" t="str">
        <f t="shared" si="0"/>
        <v/>
      </c>
      <c r="N13" s="241">
        <f t="shared" si="4"/>
        <v>0</v>
      </c>
      <c r="O13" s="74"/>
      <c r="P13" s="75"/>
      <c r="Q13" s="81"/>
      <c r="R13" s="77" t="s">
        <v>190</v>
      </c>
      <c r="S13" s="78" t="str" cm="1">
        <f t="array" ref="S13">_xlfn.TEXTJOIN(", ",TRUE,IF(P$11:P$1013=マスター!$M$6,L$11:L$1013,""))</f>
        <v/>
      </c>
      <c r="T13" s="268" t="str">
        <f t="shared" si="5"/>
        <v/>
      </c>
      <c r="V13" s="14"/>
      <c r="W13" s="414" t="s">
        <v>191</v>
      </c>
      <c r="X13" s="415" t="s">
        <v>192</v>
      </c>
      <c r="Y13" s="416" t="str">
        <f>IFERROR(VLOOKUP($J$2,マスター!$D$4:$E$8,2,FALSE),"-   ")</f>
        <v xml:space="preserve">-   </v>
      </c>
      <c r="Z13" s="417"/>
      <c r="AB13" s="57"/>
      <c r="AF13" s="7"/>
      <c r="AM13">
        <f t="shared" si="6"/>
        <v>0</v>
      </c>
      <c r="AN13">
        <f t="shared" si="7"/>
        <v>0</v>
      </c>
      <c r="AO13">
        <f t="shared" si="8"/>
        <v>0</v>
      </c>
      <c r="AP13">
        <f t="shared" si="9"/>
        <v>0</v>
      </c>
      <c r="AQ13">
        <f t="shared" si="10"/>
        <v>0</v>
      </c>
      <c r="AR13">
        <f t="shared" si="1"/>
        <v>0</v>
      </c>
    </row>
    <row r="14" spans="1:44" ht="18" x14ac:dyDescent="0.35">
      <c r="A14" s="13" t="s">
        <v>184</v>
      </c>
      <c r="B14" s="35">
        <f t="shared" si="11"/>
        <v>4</v>
      </c>
      <c r="C14" s="247"/>
      <c r="D14" s="42"/>
      <c r="E14" s="42"/>
      <c r="F14" s="37"/>
      <c r="G14" s="248">
        <v>0</v>
      </c>
      <c r="H14" s="101">
        <v>0.1</v>
      </c>
      <c r="I14" s="102">
        <f t="shared" si="2"/>
        <v>0</v>
      </c>
      <c r="J14" s="37"/>
      <c r="K14" s="7"/>
      <c r="L14" s="61">
        <f t="shared" si="3"/>
        <v>4</v>
      </c>
      <c r="M14" s="112" t="str">
        <f t="shared" si="0"/>
        <v/>
      </c>
      <c r="N14" s="241">
        <f t="shared" si="4"/>
        <v>0</v>
      </c>
      <c r="O14" s="74"/>
      <c r="P14" s="75"/>
      <c r="Q14" s="81"/>
      <c r="R14" s="438" t="s">
        <v>193</v>
      </c>
      <c r="S14" s="78" t="str" cm="1">
        <f t="array" ref="S14">_xlfn.TEXTJOIN(", ",TRUE,IF(P$11:P$1013=マスター!$M$7,L$11:L$1013,""))</f>
        <v/>
      </c>
      <c r="T14" s="268" t="str">
        <f>IF($Q14="","","No."&amp;$L14&amp;"："&amp;$Q14&amp;IF($O14="OK","",IF($O14="対象外","（"&amp;TEXT($N14,"#,##0")&amp;"円/"&amp;P14&amp;"）","（"&amp;TEXT($N14,"#,##0")&amp;"円/"&amp;$P14&amp;"）")))</f>
        <v/>
      </c>
      <c r="V14" s="6"/>
      <c r="W14" s="418" t="s">
        <v>194</v>
      </c>
      <c r="X14" s="419" t="s">
        <v>144</v>
      </c>
      <c r="Y14" s="420">
        <f>IF($G$3="充実支援-1/2補助対象者",0.5,1)</f>
        <v>1</v>
      </c>
      <c r="Z14" s="421"/>
      <c r="AA14" s="56"/>
      <c r="AB14" s="52"/>
      <c r="AD14" s="46"/>
      <c r="AE14" s="46"/>
      <c r="AF14" s="7"/>
      <c r="AM14">
        <f t="shared" si="6"/>
        <v>0</v>
      </c>
      <c r="AN14">
        <f t="shared" si="7"/>
        <v>0</v>
      </c>
      <c r="AO14">
        <f t="shared" si="8"/>
        <v>0</v>
      </c>
      <c r="AP14">
        <f t="shared" si="9"/>
        <v>0</v>
      </c>
      <c r="AQ14">
        <f t="shared" si="10"/>
        <v>0</v>
      </c>
      <c r="AR14">
        <f t="shared" si="1"/>
        <v>0</v>
      </c>
    </row>
    <row r="15" spans="1:44" ht="18" x14ac:dyDescent="0.35">
      <c r="A15" s="13" t="s">
        <v>184</v>
      </c>
      <c r="B15" s="35">
        <f t="shared" si="11"/>
        <v>5</v>
      </c>
      <c r="C15" s="247"/>
      <c r="D15" s="42"/>
      <c r="E15" s="42"/>
      <c r="F15" s="37"/>
      <c r="G15" s="248">
        <v>0</v>
      </c>
      <c r="H15" s="101">
        <v>0.1</v>
      </c>
      <c r="I15" s="102">
        <f t="shared" si="2"/>
        <v>0</v>
      </c>
      <c r="J15" s="37"/>
      <c r="K15" s="7"/>
      <c r="L15" s="61">
        <f t="shared" si="3"/>
        <v>5</v>
      </c>
      <c r="M15" s="112" t="str">
        <f t="shared" si="0"/>
        <v/>
      </c>
      <c r="N15" s="241">
        <f t="shared" si="4"/>
        <v>0</v>
      </c>
      <c r="O15" s="74"/>
      <c r="P15" s="75"/>
      <c r="Q15" s="81"/>
      <c r="R15" s="228" t="s">
        <v>195</v>
      </c>
      <c r="S15" s="229" t="str">
        <f>IFERROR(IF(AND(#REF!="対象",Q3="対象外"),(G1015-I1015),""),"")</f>
        <v/>
      </c>
      <c r="T15" s="268" t="str">
        <f t="shared" si="5"/>
        <v/>
      </c>
      <c r="V15" s="6"/>
      <c r="AA15" s="57"/>
      <c r="AB15" s="57"/>
      <c r="AD15" s="46"/>
      <c r="AE15" s="46"/>
      <c r="AF15" s="7"/>
      <c r="AM15">
        <f t="shared" si="6"/>
        <v>0</v>
      </c>
      <c r="AN15">
        <f t="shared" si="7"/>
        <v>0</v>
      </c>
      <c r="AO15">
        <f t="shared" si="8"/>
        <v>0</v>
      </c>
      <c r="AP15">
        <f t="shared" si="9"/>
        <v>0</v>
      </c>
      <c r="AQ15">
        <f t="shared" si="10"/>
        <v>0</v>
      </c>
      <c r="AR15">
        <f t="shared" si="1"/>
        <v>0</v>
      </c>
    </row>
    <row r="16" spans="1:44" ht="18" x14ac:dyDescent="0.35">
      <c r="A16" s="13" t="s">
        <v>184</v>
      </c>
      <c r="B16" s="35">
        <f t="shared" si="11"/>
        <v>6</v>
      </c>
      <c r="C16" s="247"/>
      <c r="D16" s="42"/>
      <c r="E16" s="42"/>
      <c r="F16" s="37"/>
      <c r="G16" s="441">
        <v>0</v>
      </c>
      <c r="H16" s="101">
        <v>0.1</v>
      </c>
      <c r="I16" s="102">
        <f t="shared" si="2"/>
        <v>0</v>
      </c>
      <c r="J16" s="37"/>
      <c r="K16" s="7"/>
      <c r="L16" s="61">
        <f t="shared" si="3"/>
        <v>6</v>
      </c>
      <c r="M16" s="112" t="str">
        <f t="shared" si="0"/>
        <v/>
      </c>
      <c r="N16" s="241">
        <f t="shared" si="4"/>
        <v>0</v>
      </c>
      <c r="O16" s="74"/>
      <c r="P16" s="75"/>
      <c r="Q16" s="81"/>
      <c r="R16" s="77"/>
      <c r="S16" s="253"/>
      <c r="T16" s="268" t="str">
        <f t="shared" si="5"/>
        <v/>
      </c>
      <c r="V16" s="6"/>
      <c r="W16" s="418" t="s">
        <v>196</v>
      </c>
      <c r="X16" s="422" t="s">
        <v>197</v>
      </c>
      <c r="Y16" s="423">
        <f>$X$48</f>
        <v>0</v>
      </c>
      <c r="Z16" s="423">
        <f>$AC$38</f>
        <v>0</v>
      </c>
      <c r="AA16" s="44" t="str">
        <f>IFERROR(IF(SUM(収支計画書!AM11:AQ1014)&gt;0,集計用!N2&amp;集計用!O3,""),"")</f>
        <v/>
      </c>
      <c r="AB16" s="18"/>
      <c r="AD16" s="19"/>
      <c r="AE16" s="19"/>
      <c r="AF16" s="7"/>
      <c r="AM16">
        <f t="shared" si="6"/>
        <v>0</v>
      </c>
      <c r="AN16">
        <f t="shared" si="7"/>
        <v>0</v>
      </c>
      <c r="AO16">
        <f t="shared" si="8"/>
        <v>0</v>
      </c>
      <c r="AP16">
        <f t="shared" si="9"/>
        <v>0</v>
      </c>
      <c r="AQ16">
        <f t="shared" si="10"/>
        <v>0</v>
      </c>
      <c r="AR16">
        <f t="shared" si="1"/>
        <v>0</v>
      </c>
    </row>
    <row r="17" spans="1:44" ht="18" x14ac:dyDescent="0.35">
      <c r="A17" s="13" t="s">
        <v>184</v>
      </c>
      <c r="B17" s="35">
        <f t="shared" si="11"/>
        <v>7</v>
      </c>
      <c r="C17" s="247"/>
      <c r="D17" s="42"/>
      <c r="E17" s="42"/>
      <c r="F17" s="37"/>
      <c r="G17" s="248">
        <v>0</v>
      </c>
      <c r="H17" s="101">
        <v>0.1</v>
      </c>
      <c r="I17" s="102">
        <f t="shared" si="2"/>
        <v>0</v>
      </c>
      <c r="J17" s="37"/>
      <c r="K17" s="7"/>
      <c r="L17" s="61">
        <f t="shared" si="3"/>
        <v>7</v>
      </c>
      <c r="M17" s="112" t="str">
        <f t="shared" si="0"/>
        <v/>
      </c>
      <c r="N17" s="241">
        <f t="shared" si="4"/>
        <v>0</v>
      </c>
      <c r="O17" s="74"/>
      <c r="P17" s="75"/>
      <c r="Q17" s="81"/>
      <c r="R17" s="77"/>
      <c r="S17" s="249"/>
      <c r="T17" s="268" t="str">
        <f t="shared" si="5"/>
        <v/>
      </c>
      <c r="V17" s="6"/>
      <c r="W17" s="418" t="s">
        <v>198</v>
      </c>
      <c r="X17" s="422" t="s">
        <v>199</v>
      </c>
      <c r="Y17" s="423">
        <f>$Y$48</f>
        <v>0</v>
      </c>
      <c r="Z17" s="423">
        <f>$AD$38</f>
        <v>0</v>
      </c>
      <c r="AA17" s="29" t="str">
        <f>IFERROR(IF(SUM(AM1021:AM1223)&gt;0,IF(SUM(AN1021:AN1223)&gt;0,集計用!N6&amp;集計用!O9,集計用!N6&amp;集計用!O7),IF(SUM(AN1021:AN1223)&gt;0,集計用!N6&amp;集計用!O8,"")),"")</f>
        <v/>
      </c>
      <c r="AB17" s="18"/>
      <c r="AD17" s="19"/>
      <c r="AE17" s="19"/>
      <c r="AF17" s="7"/>
      <c r="AM17">
        <f t="shared" si="6"/>
        <v>0</v>
      </c>
      <c r="AN17">
        <f t="shared" si="7"/>
        <v>0</v>
      </c>
      <c r="AO17">
        <f t="shared" si="8"/>
        <v>0</v>
      </c>
      <c r="AP17">
        <f t="shared" si="9"/>
        <v>0</v>
      </c>
      <c r="AQ17">
        <f t="shared" si="10"/>
        <v>0</v>
      </c>
      <c r="AR17">
        <f t="shared" si="1"/>
        <v>0</v>
      </c>
    </row>
    <row r="18" spans="1:44" ht="18" x14ac:dyDescent="0.35">
      <c r="A18" s="13" t="s">
        <v>184</v>
      </c>
      <c r="B18" s="35">
        <f t="shared" si="11"/>
        <v>8</v>
      </c>
      <c r="C18" s="247"/>
      <c r="D18" s="42"/>
      <c r="E18" s="42"/>
      <c r="F18" s="37"/>
      <c r="G18" s="248">
        <v>0</v>
      </c>
      <c r="H18" s="101">
        <v>0.1</v>
      </c>
      <c r="I18" s="102">
        <f t="shared" si="2"/>
        <v>0</v>
      </c>
      <c r="J18" s="37"/>
      <c r="K18" s="7"/>
      <c r="L18" s="61">
        <f t="shared" si="3"/>
        <v>8</v>
      </c>
      <c r="M18" s="112" t="str">
        <f t="shared" si="0"/>
        <v/>
      </c>
      <c r="N18" s="241">
        <f t="shared" si="4"/>
        <v>0</v>
      </c>
      <c r="O18" s="74"/>
      <c r="P18" s="75"/>
      <c r="Q18" s="81"/>
      <c r="R18" s="77"/>
      <c r="S18" s="249"/>
      <c r="T18" s="268" t="str">
        <f t="shared" si="5"/>
        <v/>
      </c>
      <c r="V18" s="6"/>
      <c r="W18" s="418" t="s">
        <v>200</v>
      </c>
      <c r="X18" s="422" t="s">
        <v>201</v>
      </c>
      <c r="Y18" s="423">
        <f>SUM(Y16:Y17)</f>
        <v>0</v>
      </c>
      <c r="Z18" s="423">
        <f>SUM(Z16:Z17)</f>
        <v>0</v>
      </c>
      <c r="AA18" s="54"/>
      <c r="AB18" s="18"/>
      <c r="AD18" s="19"/>
      <c r="AE18" s="19"/>
      <c r="AF18" s="7"/>
      <c r="AM18">
        <f t="shared" si="6"/>
        <v>0</v>
      </c>
      <c r="AN18">
        <f t="shared" si="7"/>
        <v>0</v>
      </c>
      <c r="AO18">
        <f t="shared" si="8"/>
        <v>0</v>
      </c>
      <c r="AP18">
        <f t="shared" si="9"/>
        <v>0</v>
      </c>
      <c r="AQ18">
        <f t="shared" si="10"/>
        <v>0</v>
      </c>
      <c r="AR18">
        <f t="shared" si="1"/>
        <v>0</v>
      </c>
    </row>
    <row r="19" spans="1:44" ht="18" x14ac:dyDescent="0.35">
      <c r="A19" s="13" t="s">
        <v>184</v>
      </c>
      <c r="B19" s="35">
        <f t="shared" si="11"/>
        <v>9</v>
      </c>
      <c r="C19" s="247"/>
      <c r="D19" s="42"/>
      <c r="E19" s="42"/>
      <c r="F19" s="37"/>
      <c r="G19" s="248">
        <v>0</v>
      </c>
      <c r="H19" s="101">
        <v>0.1</v>
      </c>
      <c r="I19" s="102">
        <f t="shared" si="2"/>
        <v>0</v>
      </c>
      <c r="J19" s="37"/>
      <c r="K19" s="7"/>
      <c r="L19" s="61">
        <f t="shared" si="3"/>
        <v>9</v>
      </c>
      <c r="M19" s="112" t="str">
        <f t="shared" si="0"/>
        <v/>
      </c>
      <c r="N19" s="241">
        <f t="shared" si="4"/>
        <v>0</v>
      </c>
      <c r="O19" s="74"/>
      <c r="P19" s="75"/>
      <c r="Q19" s="81"/>
      <c r="R19" s="77"/>
      <c r="S19" s="249"/>
      <c r="T19" s="268" t="str">
        <f t="shared" si="5"/>
        <v/>
      </c>
      <c r="V19" s="6"/>
      <c r="W19" s="418" t="s">
        <v>202</v>
      </c>
      <c r="X19" s="422" t="s">
        <v>203</v>
      </c>
      <c r="Y19" s="423">
        <f>$Z$48</f>
        <v>0</v>
      </c>
      <c r="Z19" s="424"/>
      <c r="AA19" s="29" t="str">
        <f>IFERROR(IF(SUM(収支計画書!AM1230:AM1330)&gt;0,IF(SUM(収支計画書!AN1230:AN1330)&gt;0,集計用!N10&amp;集計用!O13,集計用!N10&amp;集計用!O11),IF(SUM(収支計画書!AN1230:AN1330)&gt;0,集計用!N10&amp;集計用!O12,"")),"")</f>
        <v/>
      </c>
      <c r="AB19" s="18"/>
      <c r="AD19" s="19"/>
      <c r="AE19" s="19"/>
      <c r="AF19" s="7"/>
      <c r="AM19">
        <f t="shared" si="6"/>
        <v>0</v>
      </c>
      <c r="AN19">
        <f t="shared" si="7"/>
        <v>0</v>
      </c>
      <c r="AO19">
        <f t="shared" si="8"/>
        <v>0</v>
      </c>
      <c r="AP19">
        <f t="shared" si="9"/>
        <v>0</v>
      </c>
      <c r="AQ19">
        <f t="shared" si="10"/>
        <v>0</v>
      </c>
      <c r="AR19">
        <f t="shared" si="1"/>
        <v>0</v>
      </c>
    </row>
    <row r="20" spans="1:44" ht="18" x14ac:dyDescent="0.35">
      <c r="A20" s="13" t="s">
        <v>184</v>
      </c>
      <c r="B20" s="35">
        <f t="shared" si="11"/>
        <v>10</v>
      </c>
      <c r="C20" s="247"/>
      <c r="D20" s="42"/>
      <c r="E20" s="42"/>
      <c r="F20" s="37"/>
      <c r="G20" s="248">
        <v>0</v>
      </c>
      <c r="H20" s="101">
        <v>0.1</v>
      </c>
      <c r="I20" s="102">
        <f t="shared" si="2"/>
        <v>0</v>
      </c>
      <c r="J20" s="37"/>
      <c r="K20" s="7"/>
      <c r="L20" s="61">
        <f t="shared" si="3"/>
        <v>10</v>
      </c>
      <c r="M20" s="112" t="str">
        <f t="shared" si="0"/>
        <v/>
      </c>
      <c r="N20" s="241">
        <f t="shared" si="4"/>
        <v>0</v>
      </c>
      <c r="O20" s="74"/>
      <c r="P20" s="75"/>
      <c r="Q20" s="81"/>
      <c r="R20" s="77"/>
      <c r="S20" s="249"/>
      <c r="T20" s="268" t="str">
        <f t="shared" si="5"/>
        <v/>
      </c>
      <c r="V20" s="6"/>
      <c r="W20" s="18"/>
      <c r="Y20" s="19"/>
      <c r="Z20" s="19"/>
      <c r="AA20" s="19"/>
      <c r="AB20" s="18"/>
      <c r="AC20" s="48"/>
      <c r="AD20" s="19"/>
      <c r="AE20" s="19"/>
      <c r="AF20" s="7"/>
      <c r="AM20">
        <f t="shared" si="6"/>
        <v>0</v>
      </c>
      <c r="AN20">
        <f t="shared" si="7"/>
        <v>0</v>
      </c>
      <c r="AO20">
        <f t="shared" si="8"/>
        <v>0</v>
      </c>
      <c r="AP20">
        <f t="shared" si="9"/>
        <v>0</v>
      </c>
      <c r="AQ20">
        <f t="shared" si="10"/>
        <v>0</v>
      </c>
      <c r="AR20">
        <f t="shared" si="1"/>
        <v>0</v>
      </c>
    </row>
    <row r="21" spans="1:44" ht="18.5" thickBot="1" x14ac:dyDescent="0.4">
      <c r="A21" s="13" t="s">
        <v>184</v>
      </c>
      <c r="B21" s="35">
        <f t="shared" si="11"/>
        <v>11</v>
      </c>
      <c r="C21" s="247"/>
      <c r="D21" s="42"/>
      <c r="E21" s="42"/>
      <c r="F21" s="37"/>
      <c r="G21" s="248">
        <v>0</v>
      </c>
      <c r="H21" s="101">
        <v>0.1</v>
      </c>
      <c r="I21" s="102">
        <f t="shared" si="2"/>
        <v>0</v>
      </c>
      <c r="J21" s="37"/>
      <c r="K21" s="7"/>
      <c r="L21" s="61">
        <f t="shared" si="3"/>
        <v>11</v>
      </c>
      <c r="M21" s="112" t="str">
        <f t="shared" si="0"/>
        <v/>
      </c>
      <c r="N21" s="241">
        <f t="shared" si="4"/>
        <v>0</v>
      </c>
      <c r="O21" s="74"/>
      <c r="P21" s="75"/>
      <c r="Q21" s="81"/>
      <c r="R21" s="76"/>
      <c r="S21" s="249"/>
      <c r="T21" s="268" t="str">
        <f t="shared" si="5"/>
        <v/>
      </c>
      <c r="V21" s="6"/>
      <c r="W21" s="440" t="str">
        <f>IFERROR(IF($G$3="充実支援-1/2補助対象者",集計用!$N$15,""),"")</f>
        <v/>
      </c>
      <c r="Y21" s="427"/>
      <c r="Z21" s="19"/>
      <c r="AB21" s="57"/>
      <c r="AD21" s="19"/>
      <c r="AE21" s="19"/>
      <c r="AF21" s="7"/>
      <c r="AM21">
        <f t="shared" si="6"/>
        <v>0</v>
      </c>
      <c r="AN21">
        <f t="shared" si="7"/>
        <v>0</v>
      </c>
      <c r="AO21">
        <f t="shared" si="8"/>
        <v>0</v>
      </c>
      <c r="AP21">
        <f t="shared" si="9"/>
        <v>0</v>
      </c>
      <c r="AQ21">
        <f t="shared" si="10"/>
        <v>0</v>
      </c>
      <c r="AR21">
        <f t="shared" si="1"/>
        <v>0</v>
      </c>
    </row>
    <row r="22" spans="1:44" ht="18" x14ac:dyDescent="0.35">
      <c r="A22" s="13" t="s">
        <v>184</v>
      </c>
      <c r="B22" s="35">
        <f t="shared" si="11"/>
        <v>12</v>
      </c>
      <c r="C22" s="247"/>
      <c r="D22" s="42"/>
      <c r="E22" s="42"/>
      <c r="F22" s="37"/>
      <c r="G22" s="248">
        <v>0</v>
      </c>
      <c r="H22" s="101">
        <v>0.1</v>
      </c>
      <c r="I22" s="102">
        <f t="shared" si="2"/>
        <v>0</v>
      </c>
      <c r="J22" s="37"/>
      <c r="K22" s="7"/>
      <c r="L22" s="61">
        <f t="shared" si="3"/>
        <v>12</v>
      </c>
      <c r="M22" s="112" t="str">
        <f t="shared" si="0"/>
        <v/>
      </c>
      <c r="N22" s="241">
        <f t="shared" si="4"/>
        <v>0</v>
      </c>
      <c r="O22" s="74"/>
      <c r="P22" s="75"/>
      <c r="Q22" s="81"/>
      <c r="R22" s="76"/>
      <c r="S22" s="249"/>
      <c r="T22" s="268" t="str">
        <f t="shared" si="5"/>
        <v/>
      </c>
      <c r="V22" s="6"/>
      <c r="W22" s="578" t="s">
        <v>204</v>
      </c>
      <c r="X22" s="579"/>
      <c r="Y22" s="585">
        <f>ROUNDDOWN(IF(事業者概要!G25="キャンセル支援のみ",集計用!$D$117,IF($G$4&lt;&gt;"対象",MIN($Y$13,($Y$16*$Y$14+集計用!$D$117)),MIN($Y$13,($Y$16*$Y$14))+集計用!$D$117)),-3)</f>
        <v>0</v>
      </c>
      <c r="Z22" s="586"/>
      <c r="AB22" s="47"/>
      <c r="AC22" s="49"/>
      <c r="AD22" s="49"/>
      <c r="AE22" s="49"/>
      <c r="AF22" s="7"/>
      <c r="AM22">
        <f t="shared" si="6"/>
        <v>0</v>
      </c>
      <c r="AN22">
        <f t="shared" si="7"/>
        <v>0</v>
      </c>
      <c r="AO22">
        <f t="shared" si="8"/>
        <v>0</v>
      </c>
      <c r="AP22">
        <f t="shared" si="9"/>
        <v>0</v>
      </c>
      <c r="AQ22">
        <f t="shared" si="10"/>
        <v>0</v>
      </c>
      <c r="AR22">
        <f t="shared" si="1"/>
        <v>0</v>
      </c>
    </row>
    <row r="23" spans="1:44" ht="18.5" thickBot="1" x14ac:dyDescent="0.4">
      <c r="A23" s="13" t="s">
        <v>184</v>
      </c>
      <c r="B23" s="35">
        <f t="shared" si="11"/>
        <v>13</v>
      </c>
      <c r="C23" s="247"/>
      <c r="D23" s="42"/>
      <c r="E23" s="42"/>
      <c r="F23" s="37"/>
      <c r="G23" s="248">
        <v>0</v>
      </c>
      <c r="H23" s="101">
        <v>0.1</v>
      </c>
      <c r="I23" s="102">
        <f t="shared" si="2"/>
        <v>0</v>
      </c>
      <c r="J23" s="37"/>
      <c r="K23" s="7"/>
      <c r="L23" s="61">
        <f t="shared" si="3"/>
        <v>13</v>
      </c>
      <c r="M23" s="112" t="str">
        <f t="shared" si="0"/>
        <v/>
      </c>
      <c r="N23" s="241">
        <f t="shared" si="4"/>
        <v>0</v>
      </c>
      <c r="O23" s="74"/>
      <c r="P23" s="75"/>
      <c r="Q23" s="81"/>
      <c r="R23" s="76"/>
      <c r="S23" s="249"/>
      <c r="T23" s="268" t="str">
        <f t="shared" si="5"/>
        <v/>
      </c>
      <c r="V23" s="6"/>
      <c r="W23" s="569" t="s">
        <v>205</v>
      </c>
      <c r="X23" s="570"/>
      <c r="Y23" s="587"/>
      <c r="Z23" s="588"/>
      <c r="AB23" s="47"/>
      <c r="AC23" s="49"/>
      <c r="AD23" s="49"/>
      <c r="AE23" s="49"/>
      <c r="AF23" s="7"/>
      <c r="AM23">
        <f t="shared" si="6"/>
        <v>0</v>
      </c>
      <c r="AN23">
        <f t="shared" si="7"/>
        <v>0</v>
      </c>
      <c r="AO23">
        <f t="shared" si="8"/>
        <v>0</v>
      </c>
      <c r="AP23">
        <f t="shared" si="9"/>
        <v>0</v>
      </c>
      <c r="AQ23">
        <f t="shared" si="10"/>
        <v>0</v>
      </c>
      <c r="AR23">
        <f t="shared" si="1"/>
        <v>0</v>
      </c>
    </row>
    <row r="24" spans="1:44" ht="18.5" thickBot="1" x14ac:dyDescent="0.4">
      <c r="A24" s="13" t="s">
        <v>184</v>
      </c>
      <c r="B24" s="35">
        <f t="shared" si="11"/>
        <v>14</v>
      </c>
      <c r="C24" s="247"/>
      <c r="D24" s="42"/>
      <c r="E24" s="42"/>
      <c r="F24" s="37"/>
      <c r="G24" s="248">
        <v>0</v>
      </c>
      <c r="H24" s="101">
        <v>0.1</v>
      </c>
      <c r="I24" s="102">
        <f t="shared" si="2"/>
        <v>0</v>
      </c>
      <c r="J24" s="37"/>
      <c r="K24" s="7"/>
      <c r="L24" s="61">
        <f t="shared" si="3"/>
        <v>14</v>
      </c>
      <c r="M24" s="112" t="str">
        <f t="shared" si="0"/>
        <v/>
      </c>
      <c r="N24" s="241">
        <f t="shared" si="4"/>
        <v>0</v>
      </c>
      <c r="O24" s="74"/>
      <c r="P24" s="75"/>
      <c r="Q24" s="81"/>
      <c r="R24" s="76"/>
      <c r="S24" s="76"/>
      <c r="T24" s="268" t="str">
        <f t="shared" si="5"/>
        <v/>
      </c>
      <c r="V24" s="8"/>
      <c r="W24" s="9"/>
      <c r="X24" s="9"/>
      <c r="Y24" s="53"/>
      <c r="Z24" s="9"/>
      <c r="AA24" s="9"/>
      <c r="AB24" s="9"/>
      <c r="AC24" s="9"/>
      <c r="AD24" s="9"/>
      <c r="AE24" s="9"/>
      <c r="AF24" s="10"/>
      <c r="AM24">
        <f t="shared" si="6"/>
        <v>0</v>
      </c>
      <c r="AN24">
        <f t="shared" si="7"/>
        <v>0</v>
      </c>
      <c r="AO24">
        <f t="shared" si="8"/>
        <v>0</v>
      </c>
      <c r="AP24">
        <f t="shared" si="9"/>
        <v>0</v>
      </c>
      <c r="AQ24">
        <f t="shared" si="10"/>
        <v>0</v>
      </c>
      <c r="AR24">
        <f t="shared" si="1"/>
        <v>0</v>
      </c>
    </row>
    <row r="25" spans="1:44" ht="18.5" thickBot="1" x14ac:dyDescent="0.4">
      <c r="A25" s="13" t="s">
        <v>184</v>
      </c>
      <c r="B25" s="35">
        <f t="shared" si="11"/>
        <v>15</v>
      </c>
      <c r="C25" s="247"/>
      <c r="D25" s="42"/>
      <c r="E25" s="42"/>
      <c r="F25" s="37"/>
      <c r="G25" s="248">
        <v>0</v>
      </c>
      <c r="H25" s="101">
        <v>0.1</v>
      </c>
      <c r="I25" s="102">
        <f t="shared" si="2"/>
        <v>0</v>
      </c>
      <c r="J25" s="37"/>
      <c r="K25" s="7"/>
      <c r="L25" s="61">
        <f t="shared" si="3"/>
        <v>15</v>
      </c>
      <c r="M25" s="112" t="str">
        <f t="shared" si="0"/>
        <v/>
      </c>
      <c r="N25" s="241">
        <f t="shared" si="4"/>
        <v>0</v>
      </c>
      <c r="O25" s="74"/>
      <c r="P25" s="75"/>
      <c r="Q25" s="81"/>
      <c r="R25" s="76"/>
      <c r="S25" s="76"/>
      <c r="T25" s="268" t="str">
        <f t="shared" si="5"/>
        <v/>
      </c>
      <c r="AM25">
        <f t="shared" si="6"/>
        <v>0</v>
      </c>
      <c r="AN25">
        <f t="shared" si="7"/>
        <v>0</v>
      </c>
      <c r="AO25">
        <f t="shared" si="8"/>
        <v>0</v>
      </c>
      <c r="AP25">
        <f t="shared" si="9"/>
        <v>0</v>
      </c>
      <c r="AQ25">
        <f t="shared" si="10"/>
        <v>0</v>
      </c>
      <c r="AR25">
        <f t="shared" si="1"/>
        <v>0</v>
      </c>
    </row>
    <row r="26" spans="1:44" ht="18" x14ac:dyDescent="0.35">
      <c r="A26" s="13" t="s">
        <v>184</v>
      </c>
      <c r="B26" s="35">
        <f t="shared" si="11"/>
        <v>16</v>
      </c>
      <c r="C26" s="247"/>
      <c r="D26" s="42"/>
      <c r="E26" s="42"/>
      <c r="F26" s="37"/>
      <c r="G26" s="248">
        <v>0</v>
      </c>
      <c r="H26" s="101">
        <v>0.1</v>
      </c>
      <c r="I26" s="102">
        <f t="shared" si="2"/>
        <v>0</v>
      </c>
      <c r="J26" s="37"/>
      <c r="K26" s="7"/>
      <c r="L26" s="61">
        <f t="shared" si="3"/>
        <v>16</v>
      </c>
      <c r="M26" s="112" t="str">
        <f t="shared" si="0"/>
        <v/>
      </c>
      <c r="N26" s="241">
        <f t="shared" si="4"/>
        <v>0</v>
      </c>
      <c r="O26" s="74"/>
      <c r="P26" s="75"/>
      <c r="Q26" s="81"/>
      <c r="R26" s="76"/>
      <c r="S26" s="76"/>
      <c r="T26" s="268" t="str">
        <f t="shared" si="5"/>
        <v/>
      </c>
      <c r="V26" s="3" t="s">
        <v>206</v>
      </c>
      <c r="W26" s="4"/>
      <c r="X26" s="4"/>
      <c r="Y26" s="4"/>
      <c r="Z26" s="4"/>
      <c r="AA26" s="4"/>
      <c r="AB26" s="4"/>
      <c r="AC26" s="4"/>
      <c r="AD26" s="4"/>
      <c r="AE26" s="4"/>
      <c r="AF26" s="5"/>
      <c r="AM26">
        <f t="shared" si="6"/>
        <v>0</v>
      </c>
      <c r="AN26">
        <f t="shared" si="7"/>
        <v>0</v>
      </c>
      <c r="AO26">
        <f t="shared" si="8"/>
        <v>0</v>
      </c>
      <c r="AP26">
        <f t="shared" si="9"/>
        <v>0</v>
      </c>
      <c r="AQ26">
        <f t="shared" si="10"/>
        <v>0</v>
      </c>
      <c r="AR26">
        <f t="shared" si="1"/>
        <v>0</v>
      </c>
    </row>
    <row r="27" spans="1:44" ht="18" x14ac:dyDescent="0.35">
      <c r="A27" s="13" t="s">
        <v>184</v>
      </c>
      <c r="B27" s="35">
        <f t="shared" si="11"/>
        <v>17</v>
      </c>
      <c r="C27" s="247"/>
      <c r="D27" s="42"/>
      <c r="E27" s="42"/>
      <c r="F27" s="37"/>
      <c r="G27" s="248">
        <v>0</v>
      </c>
      <c r="H27" s="101">
        <v>0.1</v>
      </c>
      <c r="I27" s="102">
        <f t="shared" si="2"/>
        <v>0</v>
      </c>
      <c r="J27" s="37"/>
      <c r="K27" s="7"/>
      <c r="L27" s="61">
        <f t="shared" si="3"/>
        <v>17</v>
      </c>
      <c r="M27" s="112" t="str">
        <f t="shared" si="0"/>
        <v/>
      </c>
      <c r="N27" s="241">
        <f t="shared" si="4"/>
        <v>0</v>
      </c>
      <c r="O27" s="74"/>
      <c r="P27" s="75"/>
      <c r="Q27" s="81"/>
      <c r="R27" s="76"/>
      <c r="S27" s="76"/>
      <c r="T27" s="268" t="str">
        <f t="shared" si="5"/>
        <v/>
      </c>
      <c r="V27" s="6"/>
      <c r="X27" s="11" t="s">
        <v>207</v>
      </c>
      <c r="Y27" s="11" t="s">
        <v>208</v>
      </c>
      <c r="Z27" s="11" t="s">
        <v>209</v>
      </c>
      <c r="AA27" s="20"/>
      <c r="AB27" s="18"/>
      <c r="AC27" s="11" t="s">
        <v>207</v>
      </c>
      <c r="AD27" s="11" t="s">
        <v>208</v>
      </c>
      <c r="AE27" s="55"/>
      <c r="AF27" s="7"/>
      <c r="AM27">
        <f t="shared" si="6"/>
        <v>0</v>
      </c>
      <c r="AN27">
        <f t="shared" si="7"/>
        <v>0</v>
      </c>
      <c r="AO27">
        <f t="shared" si="8"/>
        <v>0</v>
      </c>
      <c r="AP27">
        <f t="shared" si="9"/>
        <v>0</v>
      </c>
      <c r="AQ27">
        <f t="shared" si="10"/>
        <v>0</v>
      </c>
      <c r="AR27">
        <f t="shared" si="1"/>
        <v>0</v>
      </c>
    </row>
    <row r="28" spans="1:44" ht="18" x14ac:dyDescent="0.35">
      <c r="A28" s="13" t="s">
        <v>184</v>
      </c>
      <c r="B28" s="35">
        <f t="shared" si="11"/>
        <v>18</v>
      </c>
      <c r="C28" s="247"/>
      <c r="D28" s="42"/>
      <c r="E28" s="42"/>
      <c r="F28" s="37"/>
      <c r="G28" s="248">
        <v>0</v>
      </c>
      <c r="H28" s="101">
        <v>0.1</v>
      </c>
      <c r="I28" s="102">
        <f t="shared" si="2"/>
        <v>0</v>
      </c>
      <c r="J28" s="37"/>
      <c r="K28" s="7"/>
      <c r="L28" s="61">
        <f t="shared" si="3"/>
        <v>18</v>
      </c>
      <c r="M28" s="112" t="str">
        <f t="shared" si="0"/>
        <v/>
      </c>
      <c r="N28" s="241">
        <f t="shared" si="4"/>
        <v>0</v>
      </c>
      <c r="O28" s="74"/>
      <c r="P28" s="75"/>
      <c r="Q28" s="81"/>
      <c r="R28" s="76"/>
      <c r="S28" s="76"/>
      <c r="T28" s="268" t="str">
        <f t="shared" si="5"/>
        <v/>
      </c>
      <c r="V28" s="6"/>
      <c r="W28" s="2" t="s">
        <v>210</v>
      </c>
      <c r="X28" s="17">
        <f>IF($E$4="対象",集計用!$D4,集計用!$D30)</f>
        <v>0</v>
      </c>
      <c r="Y28" s="17">
        <f>IF($E$4="対象",集計用!$E4,集計用!$E30)</f>
        <v>0</v>
      </c>
      <c r="Z28" s="17">
        <f>集計用!$F4</f>
        <v>0</v>
      </c>
      <c r="AA28" s="21"/>
      <c r="AB28" s="2" t="s">
        <v>211</v>
      </c>
      <c r="AC28" s="17">
        <f>IF($E$4="対象",集計用!$I4,集計用!$I30)</f>
        <v>0</v>
      </c>
      <c r="AD28" s="17">
        <f>IF($E$4="対象",集計用!$J4,集計用!$J30)</f>
        <v>0</v>
      </c>
      <c r="AE28" s="19"/>
      <c r="AF28" s="7"/>
      <c r="AM28">
        <f t="shared" si="6"/>
        <v>0</v>
      </c>
      <c r="AN28">
        <f t="shared" si="7"/>
        <v>0</v>
      </c>
      <c r="AO28">
        <f t="shared" si="8"/>
        <v>0</v>
      </c>
      <c r="AP28">
        <f t="shared" si="9"/>
        <v>0</v>
      </c>
      <c r="AQ28">
        <f t="shared" si="10"/>
        <v>0</v>
      </c>
      <c r="AR28">
        <f t="shared" si="1"/>
        <v>0</v>
      </c>
    </row>
    <row r="29" spans="1:44" ht="18" x14ac:dyDescent="0.35">
      <c r="A29" s="13" t="s">
        <v>184</v>
      </c>
      <c r="B29" s="35">
        <f t="shared" si="11"/>
        <v>19</v>
      </c>
      <c r="C29" s="247"/>
      <c r="D29" s="42"/>
      <c r="E29" s="42"/>
      <c r="F29" s="37"/>
      <c r="G29" s="248">
        <v>0</v>
      </c>
      <c r="H29" s="101">
        <v>0.1</v>
      </c>
      <c r="I29" s="102">
        <f t="shared" si="2"/>
        <v>0</v>
      </c>
      <c r="J29" s="37"/>
      <c r="K29" s="7"/>
      <c r="L29" s="61">
        <f t="shared" si="3"/>
        <v>19</v>
      </c>
      <c r="M29" s="112" t="str">
        <f t="shared" si="0"/>
        <v/>
      </c>
      <c r="N29" s="241">
        <f t="shared" si="4"/>
        <v>0</v>
      </c>
      <c r="O29" s="74"/>
      <c r="P29" s="75"/>
      <c r="Q29" s="81"/>
      <c r="R29" s="76"/>
      <c r="S29" s="76"/>
      <c r="T29" s="268" t="str">
        <f t="shared" si="5"/>
        <v/>
      </c>
      <c r="V29" s="6"/>
      <c r="W29" s="2" t="s">
        <v>212</v>
      </c>
      <c r="X29" s="17">
        <f>IF($E$4="対象",集計用!$D5,集計用!$D31)</f>
        <v>0</v>
      </c>
      <c r="Y29" s="17">
        <f>IF($E$4="対象",集計用!$E5,集計用!$E31)</f>
        <v>0</v>
      </c>
      <c r="Z29" s="17">
        <f>集計用!$F5</f>
        <v>0</v>
      </c>
      <c r="AA29" s="21"/>
      <c r="AB29" s="2" t="s">
        <v>213</v>
      </c>
      <c r="AC29" s="17">
        <f>IF($E$4="対象",集計用!$I5,集計用!$I31)</f>
        <v>0</v>
      </c>
      <c r="AD29" s="17">
        <f>IF($E$4="対象",集計用!$J5,集計用!$J31)</f>
        <v>0</v>
      </c>
      <c r="AE29" s="19"/>
      <c r="AF29" s="7"/>
      <c r="AM29">
        <f t="shared" si="6"/>
        <v>0</v>
      </c>
      <c r="AN29">
        <f t="shared" si="7"/>
        <v>0</v>
      </c>
      <c r="AO29">
        <f t="shared" si="8"/>
        <v>0</v>
      </c>
      <c r="AP29">
        <f t="shared" si="9"/>
        <v>0</v>
      </c>
      <c r="AQ29">
        <f t="shared" si="10"/>
        <v>0</v>
      </c>
      <c r="AR29">
        <f t="shared" si="1"/>
        <v>0</v>
      </c>
    </row>
    <row r="30" spans="1:44" ht="18" x14ac:dyDescent="0.35">
      <c r="A30" s="13" t="s">
        <v>184</v>
      </c>
      <c r="B30" s="35">
        <f t="shared" si="11"/>
        <v>20</v>
      </c>
      <c r="C30" s="247"/>
      <c r="D30" s="42"/>
      <c r="E30" s="42"/>
      <c r="F30" s="37"/>
      <c r="G30" s="248">
        <v>0</v>
      </c>
      <c r="H30" s="101">
        <v>0.1</v>
      </c>
      <c r="I30" s="102">
        <f t="shared" si="2"/>
        <v>0</v>
      </c>
      <c r="J30" s="37"/>
      <c r="K30" s="7"/>
      <c r="L30" s="61">
        <f t="shared" si="3"/>
        <v>20</v>
      </c>
      <c r="M30" s="112" t="str">
        <f t="shared" si="0"/>
        <v/>
      </c>
      <c r="N30" s="241">
        <f t="shared" si="4"/>
        <v>0</v>
      </c>
      <c r="O30" s="74"/>
      <c r="P30" s="75"/>
      <c r="Q30" s="81"/>
      <c r="R30" s="76"/>
      <c r="S30" s="76"/>
      <c r="T30" s="268" t="str">
        <f t="shared" si="5"/>
        <v/>
      </c>
      <c r="V30" s="6"/>
      <c r="W30" s="2" t="s">
        <v>214</v>
      </c>
      <c r="X30" s="17">
        <f>IF($E$4="対象",集計用!$D6,集計用!$D32)</f>
        <v>0</v>
      </c>
      <c r="Y30" s="17">
        <f>IF($E$4="対象",集計用!$E6,集計用!$E32)</f>
        <v>0</v>
      </c>
      <c r="Z30" s="17">
        <f>集計用!$F6</f>
        <v>0</v>
      </c>
      <c r="AA30" s="21"/>
      <c r="AB30" s="2" t="s">
        <v>215</v>
      </c>
      <c r="AC30" s="17">
        <f>IF($E$4="対象",集計用!$I6,集計用!$I32)</f>
        <v>0</v>
      </c>
      <c r="AD30" s="17">
        <f>IF($E$4="対象",集計用!$J6,集計用!$J32)</f>
        <v>0</v>
      </c>
      <c r="AE30" s="19"/>
      <c r="AF30" s="7"/>
      <c r="AM30">
        <f t="shared" si="6"/>
        <v>0</v>
      </c>
      <c r="AN30">
        <f t="shared" si="7"/>
        <v>0</v>
      </c>
      <c r="AO30">
        <f t="shared" si="8"/>
        <v>0</v>
      </c>
      <c r="AP30">
        <f t="shared" si="9"/>
        <v>0</v>
      </c>
      <c r="AQ30">
        <f t="shared" si="10"/>
        <v>0</v>
      </c>
      <c r="AR30">
        <f t="shared" si="1"/>
        <v>0</v>
      </c>
    </row>
    <row r="31" spans="1:44" ht="18" x14ac:dyDescent="0.35">
      <c r="A31" s="13" t="s">
        <v>184</v>
      </c>
      <c r="B31" s="35">
        <f t="shared" si="11"/>
        <v>21</v>
      </c>
      <c r="C31" s="247"/>
      <c r="D31" s="42"/>
      <c r="E31" s="42"/>
      <c r="F31" s="37"/>
      <c r="G31" s="248">
        <v>0</v>
      </c>
      <c r="H31" s="101">
        <v>0.1</v>
      </c>
      <c r="I31" s="102">
        <f t="shared" si="2"/>
        <v>0</v>
      </c>
      <c r="J31" s="37"/>
      <c r="K31" s="7"/>
      <c r="L31" s="61">
        <f t="shared" si="3"/>
        <v>21</v>
      </c>
      <c r="M31" s="112" t="str">
        <f t="shared" si="0"/>
        <v/>
      </c>
      <c r="N31" s="241">
        <f t="shared" si="4"/>
        <v>0</v>
      </c>
      <c r="O31" s="74"/>
      <c r="P31" s="75"/>
      <c r="Q31" s="81"/>
      <c r="R31" s="76"/>
      <c r="S31" s="76"/>
      <c r="T31" s="268" t="str">
        <f t="shared" si="5"/>
        <v/>
      </c>
      <c r="V31" s="6"/>
      <c r="W31" s="2" t="s">
        <v>216</v>
      </c>
      <c r="X31" s="17">
        <f>IF($E$4="対象",集計用!$D7,集計用!$D33)</f>
        <v>0</v>
      </c>
      <c r="Y31" s="17">
        <f>IF($E$4="対象",集計用!$E7,集計用!$E33)</f>
        <v>0</v>
      </c>
      <c r="Z31" s="17">
        <f>集計用!$F7</f>
        <v>0</v>
      </c>
      <c r="AA31" s="21"/>
      <c r="AB31" s="2" t="s">
        <v>217</v>
      </c>
      <c r="AC31" s="17">
        <f>IF($E$4="対象",集計用!$I7,集計用!$I33)</f>
        <v>0</v>
      </c>
      <c r="AD31" s="17">
        <f>IF($E$4="対象",集計用!$J7,集計用!$J33)</f>
        <v>0</v>
      </c>
      <c r="AE31" s="19"/>
      <c r="AF31" s="7"/>
      <c r="AM31">
        <f t="shared" si="6"/>
        <v>0</v>
      </c>
      <c r="AN31">
        <f t="shared" si="7"/>
        <v>0</v>
      </c>
      <c r="AO31">
        <f t="shared" si="8"/>
        <v>0</v>
      </c>
      <c r="AP31">
        <f t="shared" si="9"/>
        <v>0</v>
      </c>
      <c r="AQ31">
        <f t="shared" si="10"/>
        <v>0</v>
      </c>
      <c r="AR31">
        <f t="shared" si="1"/>
        <v>0</v>
      </c>
    </row>
    <row r="32" spans="1:44" ht="18" x14ac:dyDescent="0.35">
      <c r="A32" s="13" t="s">
        <v>184</v>
      </c>
      <c r="B32" s="35">
        <f t="shared" si="11"/>
        <v>22</v>
      </c>
      <c r="C32" s="247"/>
      <c r="D32" s="42"/>
      <c r="E32" s="42"/>
      <c r="F32" s="37"/>
      <c r="G32" s="248">
        <v>0</v>
      </c>
      <c r="H32" s="101">
        <v>0.1</v>
      </c>
      <c r="I32" s="102">
        <f t="shared" si="2"/>
        <v>0</v>
      </c>
      <c r="J32" s="37"/>
      <c r="K32" s="7"/>
      <c r="L32" s="61">
        <f t="shared" si="3"/>
        <v>22</v>
      </c>
      <c r="M32" s="112" t="str">
        <f t="shared" si="0"/>
        <v/>
      </c>
      <c r="N32" s="241">
        <f t="shared" si="4"/>
        <v>0</v>
      </c>
      <c r="O32" s="74"/>
      <c r="P32" s="75"/>
      <c r="Q32" s="81"/>
      <c r="R32" s="76"/>
      <c r="S32" s="76"/>
      <c r="T32" s="268" t="str">
        <f t="shared" si="5"/>
        <v/>
      </c>
      <c r="V32" s="6"/>
      <c r="W32" s="2" t="s">
        <v>218</v>
      </c>
      <c r="X32" s="17">
        <f>IF($E$4="対象",集計用!$D8,集計用!$D34)</f>
        <v>0</v>
      </c>
      <c r="Y32" s="17">
        <f>IF($E$4="対象",集計用!$E8,集計用!$E34)</f>
        <v>0</v>
      </c>
      <c r="Z32" s="17">
        <f>集計用!$F8</f>
        <v>0</v>
      </c>
      <c r="AA32" s="21"/>
      <c r="AB32" s="2" t="s">
        <v>219</v>
      </c>
      <c r="AC32" s="17">
        <f>IF($E$4="対象",集計用!$I8,集計用!$I34)</f>
        <v>0</v>
      </c>
      <c r="AD32" s="17">
        <f>IF($E$4="対象",集計用!$J8,集計用!$J34)</f>
        <v>0</v>
      </c>
      <c r="AE32" s="19"/>
      <c r="AF32" s="7"/>
      <c r="AM32">
        <f t="shared" si="6"/>
        <v>0</v>
      </c>
      <c r="AN32">
        <f t="shared" si="7"/>
        <v>0</v>
      </c>
      <c r="AO32">
        <f t="shared" si="8"/>
        <v>0</v>
      </c>
      <c r="AP32">
        <f t="shared" si="9"/>
        <v>0</v>
      </c>
      <c r="AQ32">
        <f t="shared" si="10"/>
        <v>0</v>
      </c>
      <c r="AR32">
        <f t="shared" si="1"/>
        <v>0</v>
      </c>
    </row>
    <row r="33" spans="1:44" ht="18" x14ac:dyDescent="0.35">
      <c r="A33" s="13" t="s">
        <v>184</v>
      </c>
      <c r="B33" s="35">
        <f t="shared" si="11"/>
        <v>23</v>
      </c>
      <c r="C33" s="247"/>
      <c r="D33" s="42"/>
      <c r="E33" s="42"/>
      <c r="F33" s="37"/>
      <c r="G33" s="248">
        <v>0</v>
      </c>
      <c r="H33" s="101">
        <v>0.1</v>
      </c>
      <c r="I33" s="102">
        <f t="shared" si="2"/>
        <v>0</v>
      </c>
      <c r="J33" s="37"/>
      <c r="K33" s="7"/>
      <c r="L33" s="61">
        <f t="shared" si="3"/>
        <v>23</v>
      </c>
      <c r="M33" s="112" t="str">
        <f t="shared" si="0"/>
        <v/>
      </c>
      <c r="N33" s="241">
        <f t="shared" si="4"/>
        <v>0</v>
      </c>
      <c r="O33" s="74"/>
      <c r="P33" s="75"/>
      <c r="Q33" s="81"/>
      <c r="R33" s="76"/>
      <c r="S33" s="76"/>
      <c r="T33" s="268" t="str">
        <f t="shared" si="5"/>
        <v/>
      </c>
      <c r="V33" s="6"/>
      <c r="W33" s="2" t="s">
        <v>220</v>
      </c>
      <c r="X33" s="17">
        <f>IF($E$4="対象",集計用!$D9,集計用!$D35)</f>
        <v>0</v>
      </c>
      <c r="Y33" s="17">
        <f>IF($E$4="対象",集計用!$E9,集計用!$E35)</f>
        <v>0</v>
      </c>
      <c r="Z33" s="17">
        <f>集計用!$F9</f>
        <v>0</v>
      </c>
      <c r="AA33" s="21"/>
      <c r="AB33" s="2" t="s">
        <v>221</v>
      </c>
      <c r="AC33" s="17">
        <f>IF($E$4="対象",集計用!$I9,集計用!$I35)</f>
        <v>0</v>
      </c>
      <c r="AD33" s="17">
        <f>IF($E$4="対象",集計用!$J9,集計用!$J35)</f>
        <v>0</v>
      </c>
      <c r="AE33" s="19"/>
      <c r="AF33" s="7"/>
      <c r="AM33">
        <f t="shared" si="6"/>
        <v>0</v>
      </c>
      <c r="AN33">
        <f t="shared" si="7"/>
        <v>0</v>
      </c>
      <c r="AO33">
        <f t="shared" si="8"/>
        <v>0</v>
      </c>
      <c r="AP33">
        <f t="shared" si="9"/>
        <v>0</v>
      </c>
      <c r="AQ33">
        <f t="shared" si="10"/>
        <v>0</v>
      </c>
      <c r="AR33">
        <f t="shared" si="1"/>
        <v>0</v>
      </c>
    </row>
    <row r="34" spans="1:44" ht="18" x14ac:dyDescent="0.35">
      <c r="A34" s="13" t="s">
        <v>184</v>
      </c>
      <c r="B34" s="35">
        <f t="shared" si="11"/>
        <v>24</v>
      </c>
      <c r="C34" s="247"/>
      <c r="D34" s="42"/>
      <c r="E34" s="42"/>
      <c r="F34" s="37"/>
      <c r="G34" s="248">
        <v>0</v>
      </c>
      <c r="H34" s="101">
        <v>0.1</v>
      </c>
      <c r="I34" s="102">
        <f t="shared" si="2"/>
        <v>0</v>
      </c>
      <c r="J34" s="37"/>
      <c r="K34" s="7"/>
      <c r="L34" s="61">
        <f t="shared" si="3"/>
        <v>24</v>
      </c>
      <c r="M34" s="112" t="str">
        <f t="shared" si="0"/>
        <v/>
      </c>
      <c r="N34" s="241">
        <f t="shared" si="4"/>
        <v>0</v>
      </c>
      <c r="O34" s="74"/>
      <c r="P34" s="75"/>
      <c r="Q34" s="81"/>
      <c r="R34" s="76"/>
      <c r="S34" s="76"/>
      <c r="T34" s="268" t="str">
        <f t="shared" si="5"/>
        <v/>
      </c>
      <c r="V34" s="6"/>
      <c r="W34" s="2" t="s">
        <v>222</v>
      </c>
      <c r="X34" s="17">
        <f>IF($E$4="対象",集計用!$D10,集計用!$D36)</f>
        <v>0</v>
      </c>
      <c r="Y34" s="17">
        <f>IF($E$4="対象",集計用!$E10,集計用!$E36)</f>
        <v>0</v>
      </c>
      <c r="Z34" s="17">
        <f>集計用!$F10</f>
        <v>0</v>
      </c>
      <c r="AA34" s="21"/>
      <c r="AB34" s="2" t="s">
        <v>223</v>
      </c>
      <c r="AC34" s="17">
        <f>IF($E$4="対象",集計用!$I10,集計用!$I36)</f>
        <v>0</v>
      </c>
      <c r="AD34" s="17">
        <f>IF($E$4="対象",集計用!$J10,集計用!$J36)</f>
        <v>0</v>
      </c>
      <c r="AE34" s="19"/>
      <c r="AF34" s="7"/>
      <c r="AM34">
        <f t="shared" si="6"/>
        <v>0</v>
      </c>
      <c r="AN34">
        <f t="shared" si="7"/>
        <v>0</v>
      </c>
      <c r="AO34">
        <f t="shared" si="8"/>
        <v>0</v>
      </c>
      <c r="AP34">
        <f t="shared" si="9"/>
        <v>0</v>
      </c>
      <c r="AQ34">
        <f t="shared" si="10"/>
        <v>0</v>
      </c>
      <c r="AR34">
        <f t="shared" si="1"/>
        <v>0</v>
      </c>
    </row>
    <row r="35" spans="1:44" ht="18" x14ac:dyDescent="0.35">
      <c r="A35" s="13" t="s">
        <v>184</v>
      </c>
      <c r="B35" s="35">
        <f t="shared" si="11"/>
        <v>25</v>
      </c>
      <c r="C35" s="247"/>
      <c r="D35" s="42"/>
      <c r="E35" s="42"/>
      <c r="F35" s="37"/>
      <c r="G35" s="248">
        <v>0</v>
      </c>
      <c r="H35" s="101">
        <v>0.1</v>
      </c>
      <c r="I35" s="102">
        <f t="shared" si="2"/>
        <v>0</v>
      </c>
      <c r="J35" s="37"/>
      <c r="K35" s="7"/>
      <c r="L35" s="61">
        <f t="shared" si="3"/>
        <v>25</v>
      </c>
      <c r="M35" s="112" t="str">
        <f t="shared" si="0"/>
        <v/>
      </c>
      <c r="N35" s="241">
        <f t="shared" si="4"/>
        <v>0</v>
      </c>
      <c r="O35" s="74"/>
      <c r="P35" s="75"/>
      <c r="Q35" s="81"/>
      <c r="R35" s="76"/>
      <c r="S35" s="76"/>
      <c r="T35" s="268" t="str">
        <f t="shared" si="5"/>
        <v/>
      </c>
      <c r="V35" s="6"/>
      <c r="W35" s="2" t="s">
        <v>224</v>
      </c>
      <c r="X35" s="17">
        <f>IF($E$4="対象",集計用!$D11,集計用!$D37)</f>
        <v>0</v>
      </c>
      <c r="Y35" s="17">
        <f>IF($E$4="対象",集計用!$E11,集計用!$E37)</f>
        <v>0</v>
      </c>
      <c r="Z35" s="17">
        <f>集計用!$F11</f>
        <v>0</v>
      </c>
      <c r="AA35" s="21"/>
      <c r="AB35" s="2" t="s">
        <v>225</v>
      </c>
      <c r="AC35" s="17">
        <f>IF($E$4="対象",集計用!$I11,集計用!$I37)</f>
        <v>0</v>
      </c>
      <c r="AD35" s="17">
        <f>IF($E$4="対象",集計用!$J11,集計用!$J37)</f>
        <v>0</v>
      </c>
      <c r="AE35" s="19"/>
      <c r="AF35" s="7"/>
      <c r="AM35">
        <f t="shared" si="6"/>
        <v>0</v>
      </c>
      <c r="AN35">
        <f t="shared" si="7"/>
        <v>0</v>
      </c>
      <c r="AO35">
        <f t="shared" si="8"/>
        <v>0</v>
      </c>
      <c r="AP35">
        <f t="shared" si="9"/>
        <v>0</v>
      </c>
      <c r="AQ35">
        <f t="shared" si="10"/>
        <v>0</v>
      </c>
      <c r="AR35">
        <f t="shared" si="1"/>
        <v>0</v>
      </c>
    </row>
    <row r="36" spans="1:44" ht="18" x14ac:dyDescent="0.35">
      <c r="A36" s="13" t="s">
        <v>184</v>
      </c>
      <c r="B36" s="35">
        <f t="shared" si="11"/>
        <v>26</v>
      </c>
      <c r="C36" s="247"/>
      <c r="D36" s="42"/>
      <c r="E36" s="42"/>
      <c r="F36" s="37"/>
      <c r="G36" s="248">
        <v>0</v>
      </c>
      <c r="H36" s="101">
        <v>0.1</v>
      </c>
      <c r="I36" s="102">
        <f t="shared" si="2"/>
        <v>0</v>
      </c>
      <c r="J36" s="37"/>
      <c r="K36" s="7"/>
      <c r="L36" s="61">
        <f t="shared" si="3"/>
        <v>26</v>
      </c>
      <c r="M36" s="112" t="str">
        <f t="shared" si="0"/>
        <v/>
      </c>
      <c r="N36" s="241">
        <f t="shared" si="4"/>
        <v>0</v>
      </c>
      <c r="O36" s="74"/>
      <c r="P36" s="75"/>
      <c r="Q36" s="81"/>
      <c r="R36" s="76"/>
      <c r="S36" s="76"/>
      <c r="T36" s="268" t="str">
        <f t="shared" si="5"/>
        <v/>
      </c>
      <c r="V36" s="6"/>
      <c r="W36" s="2" t="s">
        <v>226</v>
      </c>
      <c r="X36" s="17">
        <f>IF($E$4="対象",集計用!$D12,集計用!$D38)</f>
        <v>0</v>
      </c>
      <c r="Y36" s="17">
        <f>IF($E$4="対象",集計用!$E12,集計用!$E38)</f>
        <v>0</v>
      </c>
      <c r="Z36" s="17">
        <f>集計用!$F12</f>
        <v>0</v>
      </c>
      <c r="AA36" s="21"/>
      <c r="AB36" s="2" t="s">
        <v>227</v>
      </c>
      <c r="AC36" s="17">
        <f>IF($E$4="対象",集計用!$I12,集計用!$I38)</f>
        <v>0</v>
      </c>
      <c r="AD36" s="17">
        <f>IF($E$4="対象",集計用!$J12,集計用!$J38)</f>
        <v>0</v>
      </c>
      <c r="AE36" s="19"/>
      <c r="AF36" s="7"/>
      <c r="AM36">
        <f t="shared" si="6"/>
        <v>0</v>
      </c>
      <c r="AN36">
        <f t="shared" si="7"/>
        <v>0</v>
      </c>
      <c r="AO36">
        <f t="shared" si="8"/>
        <v>0</v>
      </c>
      <c r="AP36">
        <f t="shared" si="9"/>
        <v>0</v>
      </c>
      <c r="AQ36">
        <f t="shared" si="10"/>
        <v>0</v>
      </c>
      <c r="AR36">
        <f t="shared" si="1"/>
        <v>0</v>
      </c>
    </row>
    <row r="37" spans="1:44" ht="18.5" thickBot="1" x14ac:dyDescent="0.4">
      <c r="A37" s="13" t="s">
        <v>184</v>
      </c>
      <c r="B37" s="35">
        <f t="shared" si="11"/>
        <v>27</v>
      </c>
      <c r="C37" s="247"/>
      <c r="D37" s="42"/>
      <c r="E37" s="42"/>
      <c r="F37" s="37"/>
      <c r="G37" s="248">
        <v>0</v>
      </c>
      <c r="H37" s="101">
        <v>0.1</v>
      </c>
      <c r="I37" s="102">
        <f t="shared" si="2"/>
        <v>0</v>
      </c>
      <c r="J37" s="37"/>
      <c r="K37" s="7"/>
      <c r="L37" s="61">
        <f t="shared" si="3"/>
        <v>27</v>
      </c>
      <c r="M37" s="112" t="str">
        <f t="shared" si="0"/>
        <v/>
      </c>
      <c r="N37" s="241">
        <f t="shared" si="4"/>
        <v>0</v>
      </c>
      <c r="O37" s="74"/>
      <c r="P37" s="75"/>
      <c r="Q37" s="81"/>
      <c r="R37" s="76"/>
      <c r="S37" s="76"/>
      <c r="T37" s="268" t="str">
        <f t="shared" si="5"/>
        <v/>
      </c>
      <c r="V37" s="6"/>
      <c r="W37" s="2" t="s">
        <v>228</v>
      </c>
      <c r="X37" s="17">
        <f>IF($E$4="対象",集計用!$D13,集計用!$D39)</f>
        <v>0</v>
      </c>
      <c r="Y37" s="17">
        <f>IF($E$4="対象",集計用!$E13,集計用!$E39)</f>
        <v>0</v>
      </c>
      <c r="Z37" s="17">
        <f>集計用!$F13</f>
        <v>0</v>
      </c>
      <c r="AA37" s="21"/>
      <c r="AB37" s="27" t="s">
        <v>229</v>
      </c>
      <c r="AC37" s="28">
        <f>IF($E$4="対象",集計用!$I13,集計用!$I39)</f>
        <v>0</v>
      </c>
      <c r="AD37" s="28">
        <f>IF($E$4="対象",集計用!$J13,集計用!$J39)</f>
        <v>0</v>
      </c>
      <c r="AE37" s="19"/>
      <c r="AF37" s="7"/>
      <c r="AM37">
        <f t="shared" si="6"/>
        <v>0</v>
      </c>
      <c r="AN37">
        <f t="shared" si="7"/>
        <v>0</v>
      </c>
      <c r="AO37">
        <f t="shared" si="8"/>
        <v>0</v>
      </c>
      <c r="AP37">
        <f t="shared" si="9"/>
        <v>0</v>
      </c>
      <c r="AQ37">
        <f t="shared" si="10"/>
        <v>0</v>
      </c>
      <c r="AR37">
        <f t="shared" si="1"/>
        <v>0</v>
      </c>
    </row>
    <row r="38" spans="1:44" ht="18.5" thickBot="1" x14ac:dyDescent="0.4">
      <c r="A38" s="13" t="s">
        <v>184</v>
      </c>
      <c r="B38" s="35">
        <f t="shared" si="11"/>
        <v>28</v>
      </c>
      <c r="C38" s="247"/>
      <c r="D38" s="42"/>
      <c r="E38" s="42"/>
      <c r="F38" s="37"/>
      <c r="G38" s="248">
        <v>0</v>
      </c>
      <c r="H38" s="101">
        <v>0.1</v>
      </c>
      <c r="I38" s="102">
        <f t="shared" si="2"/>
        <v>0</v>
      </c>
      <c r="J38" s="37"/>
      <c r="K38" s="7"/>
      <c r="L38" s="61">
        <f t="shared" si="3"/>
        <v>28</v>
      </c>
      <c r="M38" s="112" t="str">
        <f t="shared" si="0"/>
        <v/>
      </c>
      <c r="N38" s="241">
        <f t="shared" si="4"/>
        <v>0</v>
      </c>
      <c r="O38" s="74"/>
      <c r="P38" s="75"/>
      <c r="Q38" s="81"/>
      <c r="R38" s="76"/>
      <c r="S38" s="76"/>
      <c r="T38" s="268" t="str">
        <f t="shared" si="5"/>
        <v/>
      </c>
      <c r="V38" s="6"/>
      <c r="W38" s="2" t="s">
        <v>230</v>
      </c>
      <c r="X38" s="17">
        <f>IF($E$4="対象",集計用!$D14,集計用!$D40)</f>
        <v>0</v>
      </c>
      <c r="Y38" s="17">
        <f>IF($E$4="対象",集計用!$E14,集計用!$E40)</f>
        <v>0</v>
      </c>
      <c r="Z38" s="17">
        <f>集計用!$F14</f>
        <v>0</v>
      </c>
      <c r="AA38" s="21"/>
      <c r="AB38" s="25" t="s">
        <v>231</v>
      </c>
      <c r="AC38" s="461">
        <f>SUM(AC28:AC37)</f>
        <v>0</v>
      </c>
      <c r="AD38" s="26">
        <f>SUM(AD28:AD37)</f>
        <v>0</v>
      </c>
      <c r="AE38" s="59"/>
      <c r="AF38" s="7"/>
      <c r="AM38">
        <f t="shared" si="6"/>
        <v>0</v>
      </c>
      <c r="AN38">
        <f t="shared" si="7"/>
        <v>0</v>
      </c>
      <c r="AO38">
        <f t="shared" si="8"/>
        <v>0</v>
      </c>
      <c r="AP38">
        <f t="shared" si="9"/>
        <v>0</v>
      </c>
      <c r="AQ38">
        <f t="shared" si="10"/>
        <v>0</v>
      </c>
      <c r="AR38">
        <f t="shared" si="1"/>
        <v>0</v>
      </c>
    </row>
    <row r="39" spans="1:44" ht="18.5" thickTop="1" x14ac:dyDescent="0.35">
      <c r="A39" s="13" t="s">
        <v>184</v>
      </c>
      <c r="B39" s="35">
        <f t="shared" si="11"/>
        <v>29</v>
      </c>
      <c r="C39" s="247"/>
      <c r="D39" s="42"/>
      <c r="E39" s="42"/>
      <c r="F39" s="37"/>
      <c r="G39" s="248">
        <v>0</v>
      </c>
      <c r="H39" s="101">
        <v>0.1</v>
      </c>
      <c r="I39" s="102">
        <f t="shared" si="2"/>
        <v>0</v>
      </c>
      <c r="J39" s="37"/>
      <c r="K39" s="7"/>
      <c r="L39" s="61">
        <f t="shared" si="3"/>
        <v>29</v>
      </c>
      <c r="M39" s="112" t="str">
        <f t="shared" si="0"/>
        <v/>
      </c>
      <c r="N39" s="241">
        <f t="shared" si="4"/>
        <v>0</v>
      </c>
      <c r="O39" s="74"/>
      <c r="P39" s="75"/>
      <c r="Q39" s="81"/>
      <c r="R39" s="76"/>
      <c r="S39" s="76"/>
      <c r="T39" s="268" t="str">
        <f t="shared" si="5"/>
        <v/>
      </c>
      <c r="V39" s="6"/>
      <c r="W39" s="2" t="s">
        <v>232</v>
      </c>
      <c r="X39" s="17">
        <f>IF($E$4="対象",集計用!$D15,集計用!$D41)</f>
        <v>0</v>
      </c>
      <c r="Y39" s="17">
        <f>IF($E$4="対象",集計用!$E15,集計用!$E41)</f>
        <v>0</v>
      </c>
      <c r="Z39" s="17">
        <f>集計用!$F15</f>
        <v>0</v>
      </c>
      <c r="AA39" s="22"/>
      <c r="AF39" s="7"/>
      <c r="AM39">
        <f t="shared" si="6"/>
        <v>0</v>
      </c>
      <c r="AN39">
        <f t="shared" si="7"/>
        <v>0</v>
      </c>
      <c r="AO39">
        <f t="shared" si="8"/>
        <v>0</v>
      </c>
      <c r="AP39">
        <f t="shared" si="9"/>
        <v>0</v>
      </c>
      <c r="AQ39">
        <f t="shared" si="10"/>
        <v>0</v>
      </c>
      <c r="AR39">
        <f t="shared" si="1"/>
        <v>0</v>
      </c>
    </row>
    <row r="40" spans="1:44" ht="18" x14ac:dyDescent="0.35">
      <c r="A40" s="13" t="s">
        <v>184</v>
      </c>
      <c r="B40" s="35">
        <f t="shared" si="11"/>
        <v>30</v>
      </c>
      <c r="C40" s="247"/>
      <c r="D40" s="42"/>
      <c r="E40" s="42"/>
      <c r="F40" s="37"/>
      <c r="G40" s="248">
        <v>0</v>
      </c>
      <c r="H40" s="101">
        <v>0.1</v>
      </c>
      <c r="I40" s="102">
        <f t="shared" si="2"/>
        <v>0</v>
      </c>
      <c r="J40" s="37"/>
      <c r="K40" s="7"/>
      <c r="L40" s="61">
        <f t="shared" si="3"/>
        <v>30</v>
      </c>
      <c r="M40" s="112" t="str">
        <f t="shared" si="0"/>
        <v/>
      </c>
      <c r="N40" s="241">
        <f>IF($Q$3="対象外",$I40,$G40)</f>
        <v>0</v>
      </c>
      <c r="O40" s="74"/>
      <c r="P40" s="75"/>
      <c r="Q40" s="81"/>
      <c r="R40" s="76"/>
      <c r="S40" s="76"/>
      <c r="T40" s="268" t="str">
        <f t="shared" si="5"/>
        <v/>
      </c>
      <c r="V40" s="6"/>
      <c r="W40" s="2" t="s">
        <v>233</v>
      </c>
      <c r="X40" s="17">
        <f>IF($E$4="対象",集計用!$D16,集計用!$D42)</f>
        <v>0</v>
      </c>
      <c r="Y40" s="17">
        <f>IF($E$4="対象",集計用!$E16,集計用!$E42)</f>
        <v>0</v>
      </c>
      <c r="Z40" s="17">
        <f>集計用!$F16</f>
        <v>0</v>
      </c>
      <c r="AA40" s="22"/>
      <c r="AF40" s="7"/>
      <c r="AM40">
        <f t="shared" si="6"/>
        <v>0</v>
      </c>
      <c r="AN40">
        <f t="shared" si="7"/>
        <v>0</v>
      </c>
      <c r="AO40">
        <f t="shared" si="8"/>
        <v>0</v>
      </c>
      <c r="AP40">
        <f t="shared" si="9"/>
        <v>0</v>
      </c>
      <c r="AQ40">
        <f t="shared" si="10"/>
        <v>0</v>
      </c>
      <c r="AR40">
        <f t="shared" si="1"/>
        <v>0</v>
      </c>
    </row>
    <row r="41" spans="1:44" ht="18" x14ac:dyDescent="0.35">
      <c r="A41" s="13" t="s">
        <v>184</v>
      </c>
      <c r="B41" s="35">
        <f t="shared" si="11"/>
        <v>31</v>
      </c>
      <c r="C41" s="247"/>
      <c r="D41" s="42"/>
      <c r="E41" s="42"/>
      <c r="F41" s="37"/>
      <c r="G41" s="248">
        <v>0</v>
      </c>
      <c r="H41" s="101">
        <v>0.1</v>
      </c>
      <c r="I41" s="102">
        <f t="shared" si="2"/>
        <v>0</v>
      </c>
      <c r="J41" s="37"/>
      <c r="K41" s="7"/>
      <c r="L41" s="61">
        <f t="shared" si="3"/>
        <v>31</v>
      </c>
      <c r="M41" s="112" t="str">
        <f t="shared" si="0"/>
        <v/>
      </c>
      <c r="N41" s="241">
        <f t="shared" si="4"/>
        <v>0</v>
      </c>
      <c r="O41" s="74"/>
      <c r="P41" s="75"/>
      <c r="Q41" s="81"/>
      <c r="R41" s="76"/>
      <c r="S41" s="76"/>
      <c r="T41" s="268" t="str">
        <f t="shared" si="5"/>
        <v/>
      </c>
      <c r="V41" s="6"/>
      <c r="W41" s="2" t="s">
        <v>234</v>
      </c>
      <c r="X41" s="17">
        <f>IF($E$4="対象",集計用!$D17,集計用!$D43)</f>
        <v>0</v>
      </c>
      <c r="Y41" s="17">
        <f>IF($E$4="対象",集計用!$E17,集計用!$E43)</f>
        <v>0</v>
      </c>
      <c r="Z41" s="17">
        <f>集計用!$F17</f>
        <v>0</v>
      </c>
      <c r="AA41" s="22"/>
      <c r="AF41" s="7"/>
      <c r="AM41">
        <f t="shared" si="6"/>
        <v>0</v>
      </c>
      <c r="AN41">
        <f t="shared" si="7"/>
        <v>0</v>
      </c>
      <c r="AO41">
        <f t="shared" si="8"/>
        <v>0</v>
      </c>
      <c r="AP41">
        <f t="shared" si="9"/>
        <v>0</v>
      </c>
      <c r="AQ41">
        <f t="shared" si="10"/>
        <v>0</v>
      </c>
      <c r="AR41">
        <f t="shared" si="1"/>
        <v>0</v>
      </c>
    </row>
    <row r="42" spans="1:44" ht="18" x14ac:dyDescent="0.35">
      <c r="A42" s="13" t="s">
        <v>184</v>
      </c>
      <c r="B42" s="35">
        <f t="shared" si="11"/>
        <v>32</v>
      </c>
      <c r="C42" s="247"/>
      <c r="D42" s="42"/>
      <c r="E42" s="42"/>
      <c r="F42" s="37"/>
      <c r="G42" s="248">
        <v>0</v>
      </c>
      <c r="H42" s="101">
        <v>0.1</v>
      </c>
      <c r="I42" s="102">
        <f t="shared" si="2"/>
        <v>0</v>
      </c>
      <c r="J42" s="37"/>
      <c r="K42" s="7"/>
      <c r="L42" s="61">
        <f t="shared" si="3"/>
        <v>32</v>
      </c>
      <c r="M42" s="112" t="str">
        <f t="shared" si="0"/>
        <v/>
      </c>
      <c r="N42" s="241">
        <f t="shared" si="4"/>
        <v>0</v>
      </c>
      <c r="O42" s="74"/>
      <c r="P42" s="75"/>
      <c r="Q42" s="81"/>
      <c r="R42" s="76"/>
      <c r="S42" s="76"/>
      <c r="T42" s="268" t="str">
        <f t="shared" si="5"/>
        <v/>
      </c>
      <c r="V42" s="6"/>
      <c r="W42" s="2" t="s">
        <v>235</v>
      </c>
      <c r="X42" s="17">
        <f>IF($E$4="対象",集計用!$D18,集計用!$D44)</f>
        <v>0</v>
      </c>
      <c r="Y42" s="17">
        <f>IF($E$4="対象",集計用!$E18,集計用!$E44)</f>
        <v>0</v>
      </c>
      <c r="Z42" s="17">
        <f>集計用!$F18</f>
        <v>0</v>
      </c>
      <c r="AA42" s="22"/>
      <c r="AF42" s="7"/>
      <c r="AM42">
        <f t="shared" si="6"/>
        <v>0</v>
      </c>
      <c r="AN42">
        <f t="shared" si="7"/>
        <v>0</v>
      </c>
      <c r="AO42">
        <f t="shared" si="8"/>
        <v>0</v>
      </c>
      <c r="AP42">
        <f t="shared" si="9"/>
        <v>0</v>
      </c>
      <c r="AQ42">
        <f t="shared" si="10"/>
        <v>0</v>
      </c>
      <c r="AR42">
        <f t="shared" si="1"/>
        <v>0</v>
      </c>
    </row>
    <row r="43" spans="1:44" ht="18" x14ac:dyDescent="0.35">
      <c r="A43" s="13" t="s">
        <v>184</v>
      </c>
      <c r="B43" s="35">
        <f t="shared" si="11"/>
        <v>33</v>
      </c>
      <c r="C43" s="247"/>
      <c r="D43" s="42"/>
      <c r="E43" s="42"/>
      <c r="F43" s="37"/>
      <c r="G43" s="248">
        <v>0</v>
      </c>
      <c r="H43" s="101">
        <v>0.1</v>
      </c>
      <c r="I43" s="102">
        <f t="shared" si="2"/>
        <v>0</v>
      </c>
      <c r="J43" s="37"/>
      <c r="K43" s="7"/>
      <c r="L43" s="61">
        <f t="shared" si="3"/>
        <v>33</v>
      </c>
      <c r="M43" s="112" t="str">
        <f t="shared" si="0"/>
        <v/>
      </c>
      <c r="N43" s="241">
        <f t="shared" si="4"/>
        <v>0</v>
      </c>
      <c r="O43" s="74"/>
      <c r="P43" s="75"/>
      <c r="Q43" s="81"/>
      <c r="R43" s="76"/>
      <c r="S43" s="76"/>
      <c r="T43" s="268" t="str">
        <f t="shared" si="5"/>
        <v/>
      </c>
      <c r="V43" s="6"/>
      <c r="W43" s="2" t="s">
        <v>236</v>
      </c>
      <c r="X43" s="17">
        <f>IF($E$4="対象",集計用!$D19,集計用!$D45)</f>
        <v>0</v>
      </c>
      <c r="Y43" s="17">
        <f>IF($E$4="対象",集計用!$E19,集計用!$E45)</f>
        <v>0</v>
      </c>
      <c r="Z43" s="17">
        <f>集計用!$F19</f>
        <v>0</v>
      </c>
      <c r="AA43" s="19"/>
      <c r="AF43" s="7"/>
      <c r="AM43">
        <f t="shared" si="6"/>
        <v>0</v>
      </c>
      <c r="AN43">
        <f t="shared" si="7"/>
        <v>0</v>
      </c>
      <c r="AO43">
        <f t="shared" si="8"/>
        <v>0</v>
      </c>
      <c r="AP43">
        <f t="shared" si="9"/>
        <v>0</v>
      </c>
      <c r="AQ43">
        <f t="shared" si="10"/>
        <v>0</v>
      </c>
      <c r="AR43">
        <f t="shared" si="1"/>
        <v>0</v>
      </c>
    </row>
    <row r="44" spans="1:44" ht="18" x14ac:dyDescent="0.35">
      <c r="A44" s="13" t="s">
        <v>184</v>
      </c>
      <c r="B44" s="35">
        <f t="shared" si="11"/>
        <v>34</v>
      </c>
      <c r="C44" s="247"/>
      <c r="D44" s="42"/>
      <c r="E44" s="42"/>
      <c r="F44" s="37"/>
      <c r="G44" s="248">
        <v>0</v>
      </c>
      <c r="H44" s="101">
        <v>0.1</v>
      </c>
      <c r="I44" s="102">
        <f t="shared" si="2"/>
        <v>0</v>
      </c>
      <c r="J44" s="37"/>
      <c r="K44" s="7"/>
      <c r="L44" s="61">
        <f t="shared" si="3"/>
        <v>34</v>
      </c>
      <c r="M44" s="112" t="str">
        <f t="shared" si="0"/>
        <v/>
      </c>
      <c r="N44" s="241">
        <f t="shared" si="4"/>
        <v>0</v>
      </c>
      <c r="O44" s="74"/>
      <c r="P44" s="75"/>
      <c r="Q44" s="81"/>
      <c r="R44" s="76"/>
      <c r="S44" s="76"/>
      <c r="T44" s="268" t="str">
        <f t="shared" si="5"/>
        <v/>
      </c>
      <c r="V44" s="6"/>
      <c r="W44" s="2" t="s">
        <v>237</v>
      </c>
      <c r="X44" s="17">
        <f>IF($E$4="対象",集計用!$D20,集計用!$D46)</f>
        <v>0</v>
      </c>
      <c r="Y44" s="17">
        <f>IF($E$4="対象",集計用!$E20,集計用!$E46)</f>
        <v>0</v>
      </c>
      <c r="Z44" s="17">
        <f>集計用!$F20</f>
        <v>0</v>
      </c>
      <c r="AA44" s="19"/>
      <c r="AF44" s="7"/>
      <c r="AM44">
        <f t="shared" si="6"/>
        <v>0</v>
      </c>
      <c r="AN44">
        <f t="shared" si="7"/>
        <v>0</v>
      </c>
      <c r="AO44">
        <f t="shared" si="8"/>
        <v>0</v>
      </c>
      <c r="AP44">
        <f t="shared" si="9"/>
        <v>0</v>
      </c>
      <c r="AQ44">
        <f t="shared" si="10"/>
        <v>0</v>
      </c>
      <c r="AR44">
        <f t="shared" si="1"/>
        <v>0</v>
      </c>
    </row>
    <row r="45" spans="1:44" ht="18" x14ac:dyDescent="0.35">
      <c r="A45" s="13" t="s">
        <v>184</v>
      </c>
      <c r="B45" s="35">
        <f t="shared" si="11"/>
        <v>35</v>
      </c>
      <c r="C45" s="247"/>
      <c r="D45" s="42"/>
      <c r="E45" s="42"/>
      <c r="F45" s="37"/>
      <c r="G45" s="248">
        <v>0</v>
      </c>
      <c r="H45" s="101">
        <v>0.1</v>
      </c>
      <c r="I45" s="102">
        <f t="shared" si="2"/>
        <v>0</v>
      </c>
      <c r="J45" s="37"/>
      <c r="K45" s="7"/>
      <c r="L45" s="61">
        <f t="shared" si="3"/>
        <v>35</v>
      </c>
      <c r="M45" s="112" t="str">
        <f t="shared" si="0"/>
        <v/>
      </c>
      <c r="N45" s="241">
        <f t="shared" si="4"/>
        <v>0</v>
      </c>
      <c r="O45" s="74"/>
      <c r="P45" s="75"/>
      <c r="Q45" s="81"/>
      <c r="R45" s="76"/>
      <c r="S45" s="76"/>
      <c r="T45" s="268" t="str">
        <f t="shared" si="5"/>
        <v/>
      </c>
      <c r="V45" s="6"/>
      <c r="W45" s="2" t="s">
        <v>238</v>
      </c>
      <c r="X45" s="17">
        <f>IF($E$4="対象",集計用!$D21,集計用!$D47)</f>
        <v>0</v>
      </c>
      <c r="Y45" s="17">
        <f>IF($E$4="対象",集計用!$E21,集計用!$E47)</f>
        <v>0</v>
      </c>
      <c r="Z45" s="17">
        <f>集計用!$F21</f>
        <v>0</v>
      </c>
      <c r="AA45" s="19"/>
      <c r="AF45" s="7"/>
      <c r="AM45">
        <f t="shared" si="6"/>
        <v>0</v>
      </c>
      <c r="AN45">
        <f t="shared" si="7"/>
        <v>0</v>
      </c>
      <c r="AO45">
        <f t="shared" si="8"/>
        <v>0</v>
      </c>
      <c r="AP45">
        <f t="shared" si="9"/>
        <v>0</v>
      </c>
      <c r="AQ45">
        <f t="shared" si="10"/>
        <v>0</v>
      </c>
      <c r="AR45">
        <f t="shared" si="1"/>
        <v>0</v>
      </c>
    </row>
    <row r="46" spans="1:44" ht="18" x14ac:dyDescent="0.35">
      <c r="A46" s="13" t="s">
        <v>184</v>
      </c>
      <c r="B46" s="35">
        <f t="shared" si="11"/>
        <v>36</v>
      </c>
      <c r="C46" s="247"/>
      <c r="D46" s="42"/>
      <c r="E46" s="42"/>
      <c r="F46" s="37"/>
      <c r="G46" s="248">
        <v>0</v>
      </c>
      <c r="H46" s="101">
        <v>0.1</v>
      </c>
      <c r="I46" s="102">
        <f t="shared" si="2"/>
        <v>0</v>
      </c>
      <c r="J46" s="37"/>
      <c r="K46" s="7"/>
      <c r="L46" s="61">
        <f t="shared" si="3"/>
        <v>36</v>
      </c>
      <c r="M46" s="112" t="str">
        <f t="shared" si="0"/>
        <v/>
      </c>
      <c r="N46" s="241">
        <f t="shared" si="4"/>
        <v>0</v>
      </c>
      <c r="O46" s="74"/>
      <c r="P46" s="75"/>
      <c r="Q46" s="81"/>
      <c r="R46" s="76"/>
      <c r="S46" s="76"/>
      <c r="T46" s="268" t="str">
        <f t="shared" si="5"/>
        <v/>
      </c>
      <c r="V46" s="6"/>
      <c r="W46" s="2" t="s">
        <v>239</v>
      </c>
      <c r="X46" s="17">
        <f>IF($E$4="対象",集計用!$D22,集計用!$D48)</f>
        <v>0</v>
      </c>
      <c r="Y46" s="17">
        <f>IF($E$4="対象",集計用!$E22,集計用!$E48)</f>
        <v>0</v>
      </c>
      <c r="Z46" s="17">
        <f>集計用!$F22</f>
        <v>0</v>
      </c>
      <c r="AA46" s="19"/>
      <c r="AF46" s="7"/>
      <c r="AM46">
        <f t="shared" si="6"/>
        <v>0</v>
      </c>
      <c r="AN46">
        <f t="shared" si="7"/>
        <v>0</v>
      </c>
      <c r="AO46">
        <f t="shared" si="8"/>
        <v>0</v>
      </c>
      <c r="AP46">
        <f t="shared" si="9"/>
        <v>0</v>
      </c>
      <c r="AQ46">
        <f t="shared" si="10"/>
        <v>0</v>
      </c>
      <c r="AR46">
        <f t="shared" si="1"/>
        <v>0</v>
      </c>
    </row>
    <row r="47" spans="1:44" ht="18.5" thickBot="1" x14ac:dyDescent="0.4">
      <c r="A47" s="13" t="s">
        <v>184</v>
      </c>
      <c r="B47" s="35">
        <f>B46+1</f>
        <v>37</v>
      </c>
      <c r="C47" s="247"/>
      <c r="D47" s="42"/>
      <c r="E47" s="42"/>
      <c r="F47" s="37"/>
      <c r="G47" s="248">
        <v>0</v>
      </c>
      <c r="H47" s="101">
        <v>0.1</v>
      </c>
      <c r="I47" s="102">
        <f t="shared" si="2"/>
        <v>0</v>
      </c>
      <c r="J47" s="37"/>
      <c r="K47" s="7"/>
      <c r="L47" s="61">
        <f t="shared" si="3"/>
        <v>37</v>
      </c>
      <c r="M47" s="112" t="str">
        <f t="shared" si="0"/>
        <v/>
      </c>
      <c r="N47" s="241">
        <f t="shared" si="4"/>
        <v>0</v>
      </c>
      <c r="O47" s="74"/>
      <c r="P47" s="75"/>
      <c r="Q47" s="81"/>
      <c r="R47" s="76"/>
      <c r="S47" s="76"/>
      <c r="T47" s="268" t="str">
        <f t="shared" si="5"/>
        <v/>
      </c>
      <c r="V47" s="6"/>
      <c r="W47" s="27" t="s">
        <v>240</v>
      </c>
      <c r="X47" s="28">
        <f>IF($E$4="対象",集計用!$D23,集計用!$D49)</f>
        <v>0</v>
      </c>
      <c r="Y47" s="28">
        <f>IF($E$4="対象",集計用!$E23,集計用!$E49)</f>
        <v>0</v>
      </c>
      <c r="Z47" s="28">
        <f>集計用!$F23</f>
        <v>0</v>
      </c>
      <c r="AA47" s="19"/>
      <c r="AF47" s="7"/>
      <c r="AM47">
        <f t="shared" si="6"/>
        <v>0</v>
      </c>
      <c r="AN47">
        <f t="shared" si="7"/>
        <v>0</v>
      </c>
      <c r="AO47">
        <f t="shared" si="8"/>
        <v>0</v>
      </c>
      <c r="AP47">
        <f t="shared" si="9"/>
        <v>0</v>
      </c>
      <c r="AQ47">
        <f t="shared" si="10"/>
        <v>0</v>
      </c>
      <c r="AR47">
        <f t="shared" si="1"/>
        <v>0</v>
      </c>
    </row>
    <row r="48" spans="1:44" ht="18.5" thickBot="1" x14ac:dyDescent="0.4">
      <c r="A48" s="13" t="s">
        <v>184</v>
      </c>
      <c r="B48" s="35">
        <f t="shared" si="11"/>
        <v>38</v>
      </c>
      <c r="C48" s="247"/>
      <c r="D48" s="42"/>
      <c r="E48" s="42"/>
      <c r="F48" s="37"/>
      <c r="G48" s="248">
        <v>0</v>
      </c>
      <c r="H48" s="101">
        <v>0.1</v>
      </c>
      <c r="I48" s="102">
        <f t="shared" si="2"/>
        <v>0</v>
      </c>
      <c r="J48" s="37"/>
      <c r="K48" s="7"/>
      <c r="L48" s="61">
        <f t="shared" si="3"/>
        <v>38</v>
      </c>
      <c r="M48" s="112" t="str">
        <f t="shared" si="0"/>
        <v/>
      </c>
      <c r="N48" s="241">
        <f t="shared" si="4"/>
        <v>0</v>
      </c>
      <c r="O48" s="74"/>
      <c r="P48" s="75"/>
      <c r="Q48" s="81"/>
      <c r="R48" s="76"/>
      <c r="S48" s="76"/>
      <c r="T48" s="268" t="str">
        <f t="shared" si="5"/>
        <v/>
      </c>
      <c r="V48" s="6"/>
      <c r="W48" s="25" t="s">
        <v>231</v>
      </c>
      <c r="X48" s="26">
        <f>SUM(X28:X47)</f>
        <v>0</v>
      </c>
      <c r="Y48" s="26">
        <f>SUM(Y28:Y47)</f>
        <v>0</v>
      </c>
      <c r="Z48" s="26">
        <f>SUM(Z28:Z47)</f>
        <v>0</v>
      </c>
      <c r="AA48" s="19"/>
      <c r="AF48" s="7"/>
      <c r="AM48">
        <f t="shared" si="6"/>
        <v>0</v>
      </c>
      <c r="AN48">
        <f t="shared" si="7"/>
        <v>0</v>
      </c>
      <c r="AO48">
        <f t="shared" si="8"/>
        <v>0</v>
      </c>
      <c r="AP48">
        <f t="shared" si="9"/>
        <v>0</v>
      </c>
      <c r="AQ48">
        <f t="shared" si="10"/>
        <v>0</v>
      </c>
      <c r="AR48">
        <f t="shared" si="1"/>
        <v>0</v>
      </c>
    </row>
    <row r="49" spans="1:44" ht="19" thickTop="1" thickBot="1" x14ac:dyDescent="0.4">
      <c r="A49" s="13" t="s">
        <v>184</v>
      </c>
      <c r="B49" s="35">
        <f t="shared" si="11"/>
        <v>39</v>
      </c>
      <c r="C49" s="247"/>
      <c r="D49" s="42"/>
      <c r="E49" s="42"/>
      <c r="F49" s="37"/>
      <c r="G49" s="248">
        <v>0</v>
      </c>
      <c r="H49" s="101">
        <v>0.1</v>
      </c>
      <c r="I49" s="102">
        <f t="shared" si="2"/>
        <v>0</v>
      </c>
      <c r="J49" s="37"/>
      <c r="K49" s="7"/>
      <c r="L49" s="61">
        <f t="shared" si="3"/>
        <v>39</v>
      </c>
      <c r="M49" s="112" t="str">
        <f t="shared" si="0"/>
        <v/>
      </c>
      <c r="N49" s="241">
        <f t="shared" si="4"/>
        <v>0</v>
      </c>
      <c r="O49" s="74"/>
      <c r="P49" s="75"/>
      <c r="Q49" s="81"/>
      <c r="R49" s="76"/>
      <c r="S49" s="76"/>
      <c r="T49" s="268" t="str">
        <f t="shared" si="5"/>
        <v/>
      </c>
      <c r="V49" s="8"/>
      <c r="W49" s="9"/>
      <c r="X49" s="9"/>
      <c r="Y49" s="9"/>
      <c r="Z49" s="9"/>
      <c r="AA49" s="9"/>
      <c r="AB49" s="9"/>
      <c r="AC49" s="9"/>
      <c r="AD49" s="9"/>
      <c r="AE49" s="9"/>
      <c r="AF49" s="10"/>
      <c r="AM49">
        <f t="shared" si="6"/>
        <v>0</v>
      </c>
      <c r="AN49">
        <f t="shared" si="7"/>
        <v>0</v>
      </c>
      <c r="AO49">
        <f t="shared" si="8"/>
        <v>0</v>
      </c>
      <c r="AP49">
        <f t="shared" si="9"/>
        <v>0</v>
      </c>
      <c r="AQ49">
        <f t="shared" si="10"/>
        <v>0</v>
      </c>
      <c r="AR49">
        <f t="shared" si="1"/>
        <v>0</v>
      </c>
    </row>
    <row r="50" spans="1:44" ht="18" x14ac:dyDescent="0.35">
      <c r="A50" s="13" t="s">
        <v>184</v>
      </c>
      <c r="B50" s="35">
        <f t="shared" si="11"/>
        <v>40</v>
      </c>
      <c r="C50" s="247"/>
      <c r="D50" s="42"/>
      <c r="E50" s="42"/>
      <c r="F50" s="37"/>
      <c r="G50" s="248">
        <v>0</v>
      </c>
      <c r="H50" s="101">
        <v>0.1</v>
      </c>
      <c r="I50" s="102">
        <f t="shared" si="2"/>
        <v>0</v>
      </c>
      <c r="J50" s="37"/>
      <c r="K50" s="7"/>
      <c r="L50" s="61">
        <f t="shared" si="3"/>
        <v>40</v>
      </c>
      <c r="M50" s="112" t="str">
        <f t="shared" si="0"/>
        <v/>
      </c>
      <c r="N50" s="241">
        <f t="shared" si="4"/>
        <v>0</v>
      </c>
      <c r="O50" s="74"/>
      <c r="P50" s="75"/>
      <c r="Q50" s="81"/>
      <c r="R50" s="76"/>
      <c r="S50" s="76"/>
      <c r="T50" s="268" t="str">
        <f t="shared" si="5"/>
        <v/>
      </c>
      <c r="AM50">
        <f t="shared" si="6"/>
        <v>0</v>
      </c>
      <c r="AN50">
        <f t="shared" si="7"/>
        <v>0</v>
      </c>
      <c r="AO50">
        <f t="shared" si="8"/>
        <v>0</v>
      </c>
      <c r="AP50">
        <f t="shared" si="9"/>
        <v>0</v>
      </c>
      <c r="AQ50">
        <f t="shared" si="10"/>
        <v>0</v>
      </c>
      <c r="AR50">
        <f t="shared" si="1"/>
        <v>0</v>
      </c>
    </row>
    <row r="51" spans="1:44" ht="18" x14ac:dyDescent="0.35">
      <c r="A51" s="13" t="s">
        <v>184</v>
      </c>
      <c r="B51" s="35">
        <f t="shared" si="11"/>
        <v>41</v>
      </c>
      <c r="C51" s="247"/>
      <c r="D51" s="42"/>
      <c r="E51" s="42"/>
      <c r="F51" s="37"/>
      <c r="G51" s="248">
        <v>0</v>
      </c>
      <c r="H51" s="101">
        <v>0.1</v>
      </c>
      <c r="I51" s="102">
        <f t="shared" si="2"/>
        <v>0</v>
      </c>
      <c r="J51" s="37"/>
      <c r="K51" s="7"/>
      <c r="L51" s="61">
        <f t="shared" si="3"/>
        <v>41</v>
      </c>
      <c r="M51" s="112" t="str">
        <f t="shared" si="0"/>
        <v/>
      </c>
      <c r="N51" s="241">
        <f t="shared" si="4"/>
        <v>0</v>
      </c>
      <c r="O51" s="74"/>
      <c r="P51" s="75"/>
      <c r="Q51" s="81"/>
      <c r="R51" s="76"/>
      <c r="S51" s="76"/>
      <c r="T51" s="268" t="str">
        <f t="shared" si="5"/>
        <v/>
      </c>
      <c r="AM51">
        <f t="shared" si="6"/>
        <v>0</v>
      </c>
      <c r="AN51">
        <f t="shared" si="7"/>
        <v>0</v>
      </c>
      <c r="AO51">
        <f t="shared" si="8"/>
        <v>0</v>
      </c>
      <c r="AP51">
        <f t="shared" si="9"/>
        <v>0</v>
      </c>
      <c r="AQ51">
        <f t="shared" si="10"/>
        <v>0</v>
      </c>
      <c r="AR51">
        <f t="shared" si="1"/>
        <v>0</v>
      </c>
    </row>
    <row r="52" spans="1:44" ht="18" x14ac:dyDescent="0.35">
      <c r="A52" s="13" t="s">
        <v>184</v>
      </c>
      <c r="B52" s="35">
        <f t="shared" si="11"/>
        <v>42</v>
      </c>
      <c r="C52" s="247"/>
      <c r="D52" s="42"/>
      <c r="E52" s="42"/>
      <c r="F52" s="37"/>
      <c r="G52" s="248">
        <v>0</v>
      </c>
      <c r="H52" s="101">
        <v>0.1</v>
      </c>
      <c r="I52" s="102">
        <f t="shared" si="2"/>
        <v>0</v>
      </c>
      <c r="J52" s="37"/>
      <c r="K52" s="7"/>
      <c r="L52" s="61">
        <f t="shared" si="3"/>
        <v>42</v>
      </c>
      <c r="M52" s="112" t="str">
        <f t="shared" si="0"/>
        <v/>
      </c>
      <c r="N52" s="241">
        <f t="shared" si="4"/>
        <v>0</v>
      </c>
      <c r="O52" s="74"/>
      <c r="P52" s="75"/>
      <c r="Q52" s="81"/>
      <c r="R52" s="76"/>
      <c r="S52" s="76"/>
      <c r="T52" s="268" t="str">
        <f t="shared" si="5"/>
        <v/>
      </c>
      <c r="AM52">
        <f t="shared" si="6"/>
        <v>0</v>
      </c>
      <c r="AN52">
        <f t="shared" si="7"/>
        <v>0</v>
      </c>
      <c r="AO52">
        <f t="shared" si="8"/>
        <v>0</v>
      </c>
      <c r="AP52">
        <f t="shared" si="9"/>
        <v>0</v>
      </c>
      <c r="AQ52">
        <f t="shared" si="10"/>
        <v>0</v>
      </c>
      <c r="AR52">
        <f t="shared" si="1"/>
        <v>0</v>
      </c>
    </row>
    <row r="53" spans="1:44" ht="18" x14ac:dyDescent="0.35">
      <c r="A53" s="13" t="s">
        <v>184</v>
      </c>
      <c r="B53" s="35">
        <f t="shared" si="11"/>
        <v>43</v>
      </c>
      <c r="C53" s="247"/>
      <c r="D53" s="42"/>
      <c r="E53" s="42"/>
      <c r="F53" s="37"/>
      <c r="G53" s="248">
        <v>0</v>
      </c>
      <c r="H53" s="101">
        <v>0.1</v>
      </c>
      <c r="I53" s="102">
        <f t="shared" si="2"/>
        <v>0</v>
      </c>
      <c r="J53" s="37"/>
      <c r="K53" s="7"/>
      <c r="L53" s="61">
        <f t="shared" si="3"/>
        <v>43</v>
      </c>
      <c r="M53" s="112" t="str">
        <f t="shared" si="0"/>
        <v/>
      </c>
      <c r="N53" s="241">
        <f t="shared" si="4"/>
        <v>0</v>
      </c>
      <c r="O53" s="74"/>
      <c r="P53" s="75"/>
      <c r="Q53" s="81"/>
      <c r="R53" s="76"/>
      <c r="S53" s="76"/>
      <c r="T53" s="268" t="str">
        <f t="shared" si="5"/>
        <v/>
      </c>
      <c r="AM53">
        <f t="shared" si="6"/>
        <v>0</v>
      </c>
      <c r="AN53">
        <f t="shared" si="7"/>
        <v>0</v>
      </c>
      <c r="AO53">
        <f t="shared" si="8"/>
        <v>0</v>
      </c>
      <c r="AP53">
        <f t="shared" si="9"/>
        <v>0</v>
      </c>
      <c r="AQ53">
        <f t="shared" si="10"/>
        <v>0</v>
      </c>
      <c r="AR53">
        <f t="shared" si="1"/>
        <v>0</v>
      </c>
    </row>
    <row r="54" spans="1:44" ht="18" x14ac:dyDescent="0.35">
      <c r="A54" s="13" t="s">
        <v>184</v>
      </c>
      <c r="B54" s="35">
        <f t="shared" si="11"/>
        <v>44</v>
      </c>
      <c r="C54" s="247"/>
      <c r="D54" s="42"/>
      <c r="E54" s="42"/>
      <c r="F54" s="37"/>
      <c r="G54" s="248">
        <v>0</v>
      </c>
      <c r="H54" s="101">
        <v>0.1</v>
      </c>
      <c r="I54" s="102">
        <f t="shared" si="2"/>
        <v>0</v>
      </c>
      <c r="J54" s="37"/>
      <c r="K54" s="7"/>
      <c r="L54" s="61">
        <f t="shared" si="3"/>
        <v>44</v>
      </c>
      <c r="M54" s="112" t="str">
        <f t="shared" si="0"/>
        <v/>
      </c>
      <c r="N54" s="241">
        <f t="shared" si="4"/>
        <v>0</v>
      </c>
      <c r="O54" s="74"/>
      <c r="P54" s="75"/>
      <c r="Q54" s="81"/>
      <c r="R54" s="76"/>
      <c r="S54" s="76"/>
      <c r="T54" s="268" t="str">
        <f t="shared" si="5"/>
        <v/>
      </c>
      <c r="AM54">
        <f t="shared" si="6"/>
        <v>0</v>
      </c>
      <c r="AN54">
        <f t="shared" si="7"/>
        <v>0</v>
      </c>
      <c r="AO54">
        <f t="shared" si="8"/>
        <v>0</v>
      </c>
      <c r="AP54">
        <f t="shared" si="9"/>
        <v>0</v>
      </c>
      <c r="AQ54">
        <f t="shared" si="10"/>
        <v>0</v>
      </c>
      <c r="AR54">
        <f t="shared" si="1"/>
        <v>0</v>
      </c>
    </row>
    <row r="55" spans="1:44" ht="18" x14ac:dyDescent="0.35">
      <c r="A55" s="13" t="s">
        <v>184</v>
      </c>
      <c r="B55" s="35">
        <f t="shared" si="11"/>
        <v>45</v>
      </c>
      <c r="C55" s="247"/>
      <c r="D55" s="42"/>
      <c r="E55" s="42"/>
      <c r="F55" s="37"/>
      <c r="G55" s="248">
        <v>0</v>
      </c>
      <c r="H55" s="101">
        <v>0.1</v>
      </c>
      <c r="I55" s="102">
        <f t="shared" si="2"/>
        <v>0</v>
      </c>
      <c r="J55" s="37"/>
      <c r="K55" s="7"/>
      <c r="L55" s="61">
        <f t="shared" si="3"/>
        <v>45</v>
      </c>
      <c r="M55" s="112" t="str">
        <f t="shared" si="0"/>
        <v/>
      </c>
      <c r="N55" s="241">
        <f t="shared" si="4"/>
        <v>0</v>
      </c>
      <c r="O55" s="74"/>
      <c r="P55" s="75"/>
      <c r="Q55" s="81"/>
      <c r="R55" s="76"/>
      <c r="S55" s="76"/>
      <c r="T55" s="268" t="str">
        <f t="shared" si="5"/>
        <v/>
      </c>
      <c r="AM55">
        <f t="shared" si="6"/>
        <v>0</v>
      </c>
      <c r="AN55">
        <f t="shared" si="7"/>
        <v>0</v>
      </c>
      <c r="AO55">
        <f t="shared" si="8"/>
        <v>0</v>
      </c>
      <c r="AP55">
        <f t="shared" si="9"/>
        <v>0</v>
      </c>
      <c r="AQ55">
        <f t="shared" si="10"/>
        <v>0</v>
      </c>
      <c r="AR55">
        <f t="shared" si="1"/>
        <v>0</v>
      </c>
    </row>
    <row r="56" spans="1:44" ht="18" x14ac:dyDescent="0.35">
      <c r="A56" s="13" t="s">
        <v>184</v>
      </c>
      <c r="B56" s="35">
        <f t="shared" si="11"/>
        <v>46</v>
      </c>
      <c r="C56" s="247"/>
      <c r="D56" s="42"/>
      <c r="E56" s="42"/>
      <c r="F56" s="37"/>
      <c r="G56" s="248">
        <v>0</v>
      </c>
      <c r="H56" s="101">
        <v>0.1</v>
      </c>
      <c r="I56" s="102">
        <f t="shared" si="2"/>
        <v>0</v>
      </c>
      <c r="J56" s="37"/>
      <c r="K56" s="7"/>
      <c r="L56" s="61">
        <f t="shared" si="3"/>
        <v>46</v>
      </c>
      <c r="M56" s="112" t="str">
        <f t="shared" si="0"/>
        <v/>
      </c>
      <c r="N56" s="241">
        <f t="shared" si="4"/>
        <v>0</v>
      </c>
      <c r="O56" s="74"/>
      <c r="P56" s="75"/>
      <c r="Q56" s="81"/>
      <c r="R56" s="76"/>
      <c r="S56" s="76"/>
      <c r="T56" s="268" t="str">
        <f t="shared" si="5"/>
        <v/>
      </c>
      <c r="AM56">
        <f t="shared" si="6"/>
        <v>0</v>
      </c>
      <c r="AN56">
        <f t="shared" si="7"/>
        <v>0</v>
      </c>
      <c r="AO56">
        <f t="shared" si="8"/>
        <v>0</v>
      </c>
      <c r="AP56">
        <f t="shared" si="9"/>
        <v>0</v>
      </c>
      <c r="AQ56">
        <f t="shared" si="10"/>
        <v>0</v>
      </c>
      <c r="AR56">
        <f t="shared" si="1"/>
        <v>0</v>
      </c>
    </row>
    <row r="57" spans="1:44" ht="18" x14ac:dyDescent="0.35">
      <c r="A57" s="13" t="s">
        <v>184</v>
      </c>
      <c r="B57" s="35">
        <f t="shared" si="11"/>
        <v>47</v>
      </c>
      <c r="C57" s="247"/>
      <c r="D57" s="42"/>
      <c r="E57" s="42"/>
      <c r="F57" s="37"/>
      <c r="G57" s="248">
        <v>0</v>
      </c>
      <c r="H57" s="101">
        <v>0.1</v>
      </c>
      <c r="I57" s="102">
        <f t="shared" si="2"/>
        <v>0</v>
      </c>
      <c r="J57" s="37"/>
      <c r="K57" s="7"/>
      <c r="L57" s="61">
        <f t="shared" si="3"/>
        <v>47</v>
      </c>
      <c r="M57" s="112" t="str">
        <f t="shared" si="0"/>
        <v/>
      </c>
      <c r="N57" s="241">
        <f t="shared" si="4"/>
        <v>0</v>
      </c>
      <c r="O57" s="74"/>
      <c r="P57" s="75"/>
      <c r="Q57" s="81"/>
      <c r="R57" s="76"/>
      <c r="S57" s="76"/>
      <c r="T57" s="268" t="str">
        <f t="shared" si="5"/>
        <v/>
      </c>
      <c r="AM57">
        <f t="shared" si="6"/>
        <v>0</v>
      </c>
      <c r="AN57">
        <f t="shared" si="7"/>
        <v>0</v>
      </c>
      <c r="AO57">
        <f t="shared" si="8"/>
        <v>0</v>
      </c>
      <c r="AP57">
        <f t="shared" si="9"/>
        <v>0</v>
      </c>
      <c r="AQ57">
        <f t="shared" si="10"/>
        <v>0</v>
      </c>
      <c r="AR57">
        <f t="shared" si="1"/>
        <v>0</v>
      </c>
    </row>
    <row r="58" spans="1:44" ht="18" x14ac:dyDescent="0.35">
      <c r="A58" s="13" t="s">
        <v>184</v>
      </c>
      <c r="B58" s="35">
        <f t="shared" si="11"/>
        <v>48</v>
      </c>
      <c r="C58" s="247"/>
      <c r="D58" s="42"/>
      <c r="E58" s="42"/>
      <c r="F58" s="37"/>
      <c r="G58" s="248">
        <v>0</v>
      </c>
      <c r="H58" s="101">
        <v>0.1</v>
      </c>
      <c r="I58" s="102">
        <f t="shared" si="2"/>
        <v>0</v>
      </c>
      <c r="J58" s="37"/>
      <c r="K58" s="7"/>
      <c r="L58" s="61">
        <f t="shared" si="3"/>
        <v>48</v>
      </c>
      <c r="M58" s="112" t="str">
        <f t="shared" si="0"/>
        <v/>
      </c>
      <c r="N58" s="241">
        <f t="shared" si="4"/>
        <v>0</v>
      </c>
      <c r="O58" s="74"/>
      <c r="P58" s="75"/>
      <c r="Q58" s="81"/>
      <c r="R58" s="76"/>
      <c r="S58" s="76"/>
      <c r="T58" s="268" t="str">
        <f t="shared" si="5"/>
        <v/>
      </c>
      <c r="AM58">
        <f t="shared" si="6"/>
        <v>0</v>
      </c>
      <c r="AN58">
        <f t="shared" si="7"/>
        <v>0</v>
      </c>
      <c r="AO58">
        <f t="shared" si="8"/>
        <v>0</v>
      </c>
      <c r="AP58">
        <f t="shared" si="9"/>
        <v>0</v>
      </c>
      <c r="AQ58">
        <f t="shared" si="10"/>
        <v>0</v>
      </c>
      <c r="AR58">
        <f t="shared" si="1"/>
        <v>0</v>
      </c>
    </row>
    <row r="59" spans="1:44" ht="18" x14ac:dyDescent="0.35">
      <c r="A59" s="13" t="s">
        <v>184</v>
      </c>
      <c r="B59" s="35">
        <f t="shared" si="11"/>
        <v>49</v>
      </c>
      <c r="C59" s="247"/>
      <c r="D59" s="42"/>
      <c r="E59" s="42"/>
      <c r="F59" s="37"/>
      <c r="G59" s="248">
        <v>0</v>
      </c>
      <c r="H59" s="101">
        <v>0.1</v>
      </c>
      <c r="I59" s="102">
        <f t="shared" si="2"/>
        <v>0</v>
      </c>
      <c r="J59" s="37"/>
      <c r="K59" s="7"/>
      <c r="L59" s="61">
        <f t="shared" si="3"/>
        <v>49</v>
      </c>
      <c r="M59" s="112" t="str">
        <f t="shared" si="0"/>
        <v/>
      </c>
      <c r="N59" s="241">
        <f t="shared" si="4"/>
        <v>0</v>
      </c>
      <c r="O59" s="74"/>
      <c r="P59" s="75"/>
      <c r="Q59" s="81"/>
      <c r="R59" s="76"/>
      <c r="S59" s="76"/>
      <c r="T59" s="268" t="str">
        <f t="shared" si="5"/>
        <v/>
      </c>
      <c r="AM59">
        <f t="shared" si="6"/>
        <v>0</v>
      </c>
      <c r="AN59">
        <f t="shared" si="7"/>
        <v>0</v>
      </c>
      <c r="AO59">
        <f t="shared" si="8"/>
        <v>0</v>
      </c>
      <c r="AP59">
        <f t="shared" si="9"/>
        <v>0</v>
      </c>
      <c r="AQ59">
        <f t="shared" si="10"/>
        <v>0</v>
      </c>
      <c r="AR59">
        <f t="shared" si="1"/>
        <v>0</v>
      </c>
    </row>
    <row r="60" spans="1:44" ht="18" x14ac:dyDescent="0.35">
      <c r="A60" s="13" t="s">
        <v>184</v>
      </c>
      <c r="B60" s="35">
        <f t="shared" si="11"/>
        <v>50</v>
      </c>
      <c r="C60" s="247"/>
      <c r="D60" s="42"/>
      <c r="E60" s="42"/>
      <c r="F60" s="37"/>
      <c r="G60" s="248">
        <v>0</v>
      </c>
      <c r="H60" s="101">
        <v>0.1</v>
      </c>
      <c r="I60" s="102">
        <f t="shared" si="2"/>
        <v>0</v>
      </c>
      <c r="J60" s="37"/>
      <c r="K60" s="7"/>
      <c r="L60" s="61">
        <f t="shared" si="3"/>
        <v>50</v>
      </c>
      <c r="M60" s="112" t="str">
        <f t="shared" si="0"/>
        <v/>
      </c>
      <c r="N60" s="241">
        <f t="shared" si="4"/>
        <v>0</v>
      </c>
      <c r="O60" s="74"/>
      <c r="P60" s="75"/>
      <c r="Q60" s="81"/>
      <c r="R60" s="76"/>
      <c r="S60" s="76"/>
      <c r="T60" s="268" t="str">
        <f t="shared" si="5"/>
        <v/>
      </c>
      <c r="AM60">
        <f t="shared" si="6"/>
        <v>0</v>
      </c>
      <c r="AN60">
        <f t="shared" si="7"/>
        <v>0</v>
      </c>
      <c r="AO60">
        <f t="shared" si="8"/>
        <v>0</v>
      </c>
      <c r="AP60">
        <f t="shared" si="9"/>
        <v>0</v>
      </c>
      <c r="AQ60">
        <f t="shared" si="10"/>
        <v>0</v>
      </c>
      <c r="AR60">
        <f t="shared" si="1"/>
        <v>0</v>
      </c>
    </row>
    <row r="61" spans="1:44" ht="18" hidden="1" outlineLevel="1" x14ac:dyDescent="0.35">
      <c r="A61" s="13" t="s">
        <v>184</v>
      </c>
      <c r="B61" s="35">
        <f>B60+1</f>
        <v>51</v>
      </c>
      <c r="C61" s="247"/>
      <c r="D61" s="42"/>
      <c r="E61" s="42"/>
      <c r="F61" s="37"/>
      <c r="G61" s="248">
        <v>0</v>
      </c>
      <c r="H61" s="101">
        <v>0.1</v>
      </c>
      <c r="I61" s="102">
        <f t="shared" si="2"/>
        <v>0</v>
      </c>
      <c r="J61" s="37"/>
      <c r="K61" s="7"/>
      <c r="L61" s="61">
        <f t="shared" si="3"/>
        <v>51</v>
      </c>
      <c r="M61" s="112" t="str">
        <f t="shared" si="0"/>
        <v/>
      </c>
      <c r="N61" s="241">
        <f t="shared" si="4"/>
        <v>0</v>
      </c>
      <c r="O61" s="74"/>
      <c r="P61" s="75"/>
      <c r="Q61" s="81"/>
      <c r="R61" s="76"/>
      <c r="S61" s="76"/>
      <c r="T61" s="268" t="str">
        <f t="shared" si="5"/>
        <v/>
      </c>
      <c r="AM61">
        <f t="shared" si="6"/>
        <v>0</v>
      </c>
      <c r="AN61">
        <f t="shared" si="7"/>
        <v>0</v>
      </c>
      <c r="AO61">
        <f t="shared" si="8"/>
        <v>0</v>
      </c>
      <c r="AP61">
        <f t="shared" si="9"/>
        <v>0</v>
      </c>
      <c r="AQ61">
        <f t="shared" si="10"/>
        <v>0</v>
      </c>
      <c r="AR61">
        <f t="shared" si="1"/>
        <v>0</v>
      </c>
    </row>
    <row r="62" spans="1:44" ht="18" hidden="1" outlineLevel="1" x14ac:dyDescent="0.35">
      <c r="A62" s="13" t="s">
        <v>184</v>
      </c>
      <c r="B62" s="35">
        <f t="shared" si="11"/>
        <v>52</v>
      </c>
      <c r="C62" s="247"/>
      <c r="D62" s="42"/>
      <c r="E62" s="42"/>
      <c r="F62" s="37"/>
      <c r="G62" s="248">
        <v>0</v>
      </c>
      <c r="H62" s="101">
        <v>0.1</v>
      </c>
      <c r="I62" s="102">
        <f t="shared" si="2"/>
        <v>0</v>
      </c>
      <c r="J62" s="37"/>
      <c r="K62" s="7"/>
      <c r="L62" s="61">
        <f t="shared" si="3"/>
        <v>52</v>
      </c>
      <c r="M62" s="112" t="str">
        <f t="shared" si="0"/>
        <v/>
      </c>
      <c r="N62" s="241">
        <f t="shared" si="4"/>
        <v>0</v>
      </c>
      <c r="O62" s="74"/>
      <c r="P62" s="75"/>
      <c r="Q62" s="81"/>
      <c r="R62" s="76"/>
      <c r="S62" s="76"/>
      <c r="T62" s="268" t="str">
        <f t="shared" si="5"/>
        <v/>
      </c>
      <c r="AM62">
        <f t="shared" si="6"/>
        <v>0</v>
      </c>
      <c r="AN62">
        <f t="shared" si="7"/>
        <v>0</v>
      </c>
      <c r="AO62">
        <f t="shared" si="8"/>
        <v>0</v>
      </c>
      <c r="AP62">
        <f t="shared" si="9"/>
        <v>0</v>
      </c>
      <c r="AQ62">
        <f t="shared" si="10"/>
        <v>0</v>
      </c>
      <c r="AR62">
        <f t="shared" si="1"/>
        <v>0</v>
      </c>
    </row>
    <row r="63" spans="1:44" ht="18" hidden="1" outlineLevel="1" x14ac:dyDescent="0.35">
      <c r="A63" s="13" t="s">
        <v>184</v>
      </c>
      <c r="B63" s="35">
        <f t="shared" si="11"/>
        <v>53</v>
      </c>
      <c r="C63" s="247"/>
      <c r="D63" s="42"/>
      <c r="E63" s="42"/>
      <c r="F63" s="37"/>
      <c r="G63" s="248">
        <v>0</v>
      </c>
      <c r="H63" s="101">
        <v>0.1</v>
      </c>
      <c r="I63" s="102">
        <f t="shared" si="2"/>
        <v>0</v>
      </c>
      <c r="J63" s="37"/>
      <c r="K63" s="7"/>
      <c r="L63" s="61">
        <f t="shared" si="3"/>
        <v>53</v>
      </c>
      <c r="M63" s="112" t="str">
        <f t="shared" si="0"/>
        <v/>
      </c>
      <c r="N63" s="241">
        <f t="shared" si="4"/>
        <v>0</v>
      </c>
      <c r="O63" s="74"/>
      <c r="P63" s="75"/>
      <c r="Q63" s="81"/>
      <c r="R63" s="76"/>
      <c r="S63" s="76"/>
      <c r="T63" s="268" t="str">
        <f t="shared" si="5"/>
        <v/>
      </c>
      <c r="AM63">
        <f t="shared" si="6"/>
        <v>0</v>
      </c>
      <c r="AN63">
        <f t="shared" si="7"/>
        <v>0</v>
      </c>
      <c r="AO63">
        <f t="shared" si="8"/>
        <v>0</v>
      </c>
      <c r="AP63">
        <f t="shared" si="9"/>
        <v>0</v>
      </c>
      <c r="AQ63">
        <f t="shared" si="10"/>
        <v>0</v>
      </c>
      <c r="AR63">
        <f t="shared" si="1"/>
        <v>0</v>
      </c>
    </row>
    <row r="64" spans="1:44" ht="18" hidden="1" outlineLevel="1" x14ac:dyDescent="0.35">
      <c r="A64" s="13" t="s">
        <v>184</v>
      </c>
      <c r="B64" s="35">
        <f t="shared" si="11"/>
        <v>54</v>
      </c>
      <c r="C64" s="247"/>
      <c r="D64" s="42"/>
      <c r="E64" s="42"/>
      <c r="F64" s="37"/>
      <c r="G64" s="248">
        <v>0</v>
      </c>
      <c r="H64" s="101">
        <v>0.1</v>
      </c>
      <c r="I64" s="102">
        <f t="shared" si="2"/>
        <v>0</v>
      </c>
      <c r="J64" s="37"/>
      <c r="K64" s="7"/>
      <c r="L64" s="61">
        <f t="shared" si="3"/>
        <v>54</v>
      </c>
      <c r="M64" s="112" t="str">
        <f t="shared" si="0"/>
        <v/>
      </c>
      <c r="N64" s="241">
        <f t="shared" si="4"/>
        <v>0</v>
      </c>
      <c r="O64" s="74"/>
      <c r="P64" s="75"/>
      <c r="Q64" s="81"/>
      <c r="R64" s="76"/>
      <c r="S64" s="76"/>
      <c r="T64" s="268" t="str">
        <f t="shared" si="5"/>
        <v/>
      </c>
      <c r="AM64">
        <f t="shared" si="6"/>
        <v>0</v>
      </c>
      <c r="AN64">
        <f t="shared" si="7"/>
        <v>0</v>
      </c>
      <c r="AO64">
        <f t="shared" si="8"/>
        <v>0</v>
      </c>
      <c r="AP64">
        <f t="shared" si="9"/>
        <v>0</v>
      </c>
      <c r="AQ64">
        <f t="shared" si="10"/>
        <v>0</v>
      </c>
      <c r="AR64">
        <f t="shared" si="1"/>
        <v>0</v>
      </c>
    </row>
    <row r="65" spans="1:44" ht="18" hidden="1" outlineLevel="1" x14ac:dyDescent="0.35">
      <c r="A65" s="13" t="s">
        <v>184</v>
      </c>
      <c r="B65" s="35">
        <f t="shared" si="11"/>
        <v>55</v>
      </c>
      <c r="C65" s="247"/>
      <c r="D65" s="42"/>
      <c r="E65" s="42"/>
      <c r="F65" s="37"/>
      <c r="G65" s="248">
        <v>0</v>
      </c>
      <c r="H65" s="101">
        <v>0.1</v>
      </c>
      <c r="I65" s="102">
        <f t="shared" si="2"/>
        <v>0</v>
      </c>
      <c r="J65" s="37"/>
      <c r="K65" s="7"/>
      <c r="L65" s="61">
        <f t="shared" si="3"/>
        <v>55</v>
      </c>
      <c r="M65" s="112" t="str">
        <f t="shared" si="0"/>
        <v/>
      </c>
      <c r="N65" s="241">
        <f t="shared" si="4"/>
        <v>0</v>
      </c>
      <c r="O65" s="74"/>
      <c r="P65" s="75"/>
      <c r="Q65" s="81"/>
      <c r="R65" s="76"/>
      <c r="S65" s="76"/>
      <c r="T65" s="268" t="str">
        <f t="shared" si="5"/>
        <v/>
      </c>
      <c r="AM65">
        <f t="shared" si="6"/>
        <v>0</v>
      </c>
      <c r="AN65">
        <f t="shared" si="7"/>
        <v>0</v>
      </c>
      <c r="AO65">
        <f t="shared" si="8"/>
        <v>0</v>
      </c>
      <c r="AP65">
        <f t="shared" si="9"/>
        <v>0</v>
      </c>
      <c r="AQ65">
        <f t="shared" si="10"/>
        <v>0</v>
      </c>
      <c r="AR65">
        <f t="shared" si="1"/>
        <v>0</v>
      </c>
    </row>
    <row r="66" spans="1:44" ht="18" hidden="1" outlineLevel="1" x14ac:dyDescent="0.35">
      <c r="A66" s="13" t="s">
        <v>184</v>
      </c>
      <c r="B66" s="35">
        <f t="shared" si="11"/>
        <v>56</v>
      </c>
      <c r="C66" s="247"/>
      <c r="D66" s="42"/>
      <c r="E66" s="42"/>
      <c r="F66" s="37"/>
      <c r="G66" s="248">
        <v>0</v>
      </c>
      <c r="H66" s="101">
        <v>0.1</v>
      </c>
      <c r="I66" s="102">
        <f t="shared" si="2"/>
        <v>0</v>
      </c>
      <c r="J66" s="37"/>
      <c r="K66" s="7"/>
      <c r="L66" s="61">
        <f t="shared" si="3"/>
        <v>56</v>
      </c>
      <c r="M66" s="112" t="str">
        <f t="shared" si="0"/>
        <v/>
      </c>
      <c r="N66" s="241">
        <f t="shared" si="4"/>
        <v>0</v>
      </c>
      <c r="O66" s="74"/>
      <c r="P66" s="75"/>
      <c r="Q66" s="81"/>
      <c r="R66" s="76"/>
      <c r="S66" s="76"/>
      <c r="T66" s="268" t="str">
        <f t="shared" si="5"/>
        <v/>
      </c>
      <c r="AM66">
        <f t="shared" si="6"/>
        <v>0</v>
      </c>
      <c r="AN66">
        <f t="shared" si="7"/>
        <v>0</v>
      </c>
      <c r="AO66">
        <f t="shared" si="8"/>
        <v>0</v>
      </c>
      <c r="AP66">
        <f t="shared" si="9"/>
        <v>0</v>
      </c>
      <c r="AQ66">
        <f t="shared" si="10"/>
        <v>0</v>
      </c>
      <c r="AR66">
        <f t="shared" si="1"/>
        <v>0</v>
      </c>
    </row>
    <row r="67" spans="1:44" ht="18" hidden="1" outlineLevel="1" x14ac:dyDescent="0.35">
      <c r="A67" s="13" t="s">
        <v>184</v>
      </c>
      <c r="B67" s="35">
        <f t="shared" si="11"/>
        <v>57</v>
      </c>
      <c r="C67" s="247"/>
      <c r="D67" s="42"/>
      <c r="E67" s="42"/>
      <c r="F67" s="37"/>
      <c r="G67" s="248">
        <v>0</v>
      </c>
      <c r="H67" s="101">
        <v>0.1</v>
      </c>
      <c r="I67" s="102">
        <f t="shared" si="2"/>
        <v>0</v>
      </c>
      <c r="J67" s="37"/>
      <c r="K67" s="7"/>
      <c r="L67" s="61">
        <f t="shared" si="3"/>
        <v>57</v>
      </c>
      <c r="M67" s="112" t="str">
        <f t="shared" si="0"/>
        <v/>
      </c>
      <c r="N67" s="241">
        <f t="shared" si="4"/>
        <v>0</v>
      </c>
      <c r="O67" s="74"/>
      <c r="P67" s="75"/>
      <c r="Q67" s="81"/>
      <c r="R67" s="76"/>
      <c r="S67" s="76"/>
      <c r="T67" s="268" t="str">
        <f t="shared" si="5"/>
        <v/>
      </c>
      <c r="AM67">
        <f t="shared" si="6"/>
        <v>0</v>
      </c>
      <c r="AN67">
        <f t="shared" si="7"/>
        <v>0</v>
      </c>
      <c r="AO67">
        <f t="shared" si="8"/>
        <v>0</v>
      </c>
      <c r="AP67">
        <f t="shared" si="9"/>
        <v>0</v>
      </c>
      <c r="AQ67">
        <f t="shared" si="10"/>
        <v>0</v>
      </c>
      <c r="AR67">
        <f t="shared" si="1"/>
        <v>0</v>
      </c>
    </row>
    <row r="68" spans="1:44" ht="18" hidden="1" outlineLevel="1" x14ac:dyDescent="0.35">
      <c r="A68" s="13" t="s">
        <v>184</v>
      </c>
      <c r="B68" s="35">
        <f t="shared" si="11"/>
        <v>58</v>
      </c>
      <c r="C68" s="247"/>
      <c r="D68" s="42"/>
      <c r="E68" s="42"/>
      <c r="F68" s="37"/>
      <c r="G68" s="248">
        <v>0</v>
      </c>
      <c r="H68" s="101">
        <v>0.1</v>
      </c>
      <c r="I68" s="102">
        <f t="shared" si="2"/>
        <v>0</v>
      </c>
      <c r="J68" s="37"/>
      <c r="K68" s="7"/>
      <c r="L68" s="61">
        <f t="shared" si="3"/>
        <v>58</v>
      </c>
      <c r="M68" s="112" t="str">
        <f t="shared" si="0"/>
        <v/>
      </c>
      <c r="N68" s="241">
        <f t="shared" si="4"/>
        <v>0</v>
      </c>
      <c r="O68" s="74"/>
      <c r="P68" s="75"/>
      <c r="Q68" s="81"/>
      <c r="R68" s="76"/>
      <c r="S68" s="76"/>
      <c r="T68" s="268" t="str">
        <f t="shared" si="5"/>
        <v/>
      </c>
      <c r="AM68">
        <f t="shared" si="6"/>
        <v>0</v>
      </c>
      <c r="AN68">
        <f t="shared" si="7"/>
        <v>0</v>
      </c>
      <c r="AO68">
        <f t="shared" si="8"/>
        <v>0</v>
      </c>
      <c r="AP68">
        <f t="shared" si="9"/>
        <v>0</v>
      </c>
      <c r="AQ68">
        <f t="shared" si="10"/>
        <v>0</v>
      </c>
      <c r="AR68">
        <f t="shared" si="1"/>
        <v>0</v>
      </c>
    </row>
    <row r="69" spans="1:44" ht="18" hidden="1" outlineLevel="1" x14ac:dyDescent="0.35">
      <c r="A69" s="13" t="s">
        <v>184</v>
      </c>
      <c r="B69" s="35">
        <f t="shared" si="11"/>
        <v>59</v>
      </c>
      <c r="C69" s="247"/>
      <c r="D69" s="42"/>
      <c r="E69" s="42"/>
      <c r="F69" s="37"/>
      <c r="G69" s="248">
        <v>0</v>
      </c>
      <c r="H69" s="101">
        <v>0.1</v>
      </c>
      <c r="I69" s="102">
        <f t="shared" si="2"/>
        <v>0</v>
      </c>
      <c r="J69" s="37"/>
      <c r="K69" s="7"/>
      <c r="L69" s="61">
        <f t="shared" si="3"/>
        <v>59</v>
      </c>
      <c r="M69" s="112" t="str">
        <f t="shared" si="0"/>
        <v/>
      </c>
      <c r="N69" s="241">
        <f t="shared" si="4"/>
        <v>0</v>
      </c>
      <c r="O69" s="74"/>
      <c r="P69" s="75"/>
      <c r="Q69" s="81"/>
      <c r="R69" s="76"/>
      <c r="S69" s="76"/>
      <c r="T69" s="268" t="str">
        <f t="shared" si="5"/>
        <v/>
      </c>
      <c r="AM69">
        <f t="shared" si="6"/>
        <v>0</v>
      </c>
      <c r="AN69">
        <f t="shared" si="7"/>
        <v>0</v>
      </c>
      <c r="AO69">
        <f t="shared" si="8"/>
        <v>0</v>
      </c>
      <c r="AP69">
        <f t="shared" si="9"/>
        <v>0</v>
      </c>
      <c r="AQ69">
        <f t="shared" si="10"/>
        <v>0</v>
      </c>
      <c r="AR69">
        <f t="shared" si="1"/>
        <v>0</v>
      </c>
    </row>
    <row r="70" spans="1:44" ht="18" hidden="1" outlineLevel="1" x14ac:dyDescent="0.35">
      <c r="A70" s="13" t="s">
        <v>184</v>
      </c>
      <c r="B70" s="35">
        <f t="shared" si="11"/>
        <v>60</v>
      </c>
      <c r="C70" s="247"/>
      <c r="D70" s="42"/>
      <c r="E70" s="42"/>
      <c r="F70" s="37"/>
      <c r="G70" s="248">
        <v>0</v>
      </c>
      <c r="H70" s="101">
        <v>0.1</v>
      </c>
      <c r="I70" s="102">
        <f t="shared" si="2"/>
        <v>0</v>
      </c>
      <c r="J70" s="37"/>
      <c r="K70" s="7"/>
      <c r="L70" s="61">
        <f t="shared" si="3"/>
        <v>60</v>
      </c>
      <c r="M70" s="112" t="str">
        <f t="shared" si="0"/>
        <v/>
      </c>
      <c r="N70" s="241">
        <f t="shared" si="4"/>
        <v>0</v>
      </c>
      <c r="O70" s="74"/>
      <c r="P70" s="75"/>
      <c r="Q70" s="81"/>
      <c r="R70" s="76"/>
      <c r="S70" s="76"/>
      <c r="T70" s="268" t="str">
        <f t="shared" si="5"/>
        <v/>
      </c>
      <c r="AM70">
        <f t="shared" si="6"/>
        <v>0</v>
      </c>
      <c r="AN70">
        <f t="shared" si="7"/>
        <v>0</v>
      </c>
      <c r="AO70">
        <f t="shared" si="8"/>
        <v>0</v>
      </c>
      <c r="AP70">
        <f t="shared" si="9"/>
        <v>0</v>
      </c>
      <c r="AQ70">
        <f t="shared" si="10"/>
        <v>0</v>
      </c>
      <c r="AR70">
        <f t="shared" si="1"/>
        <v>0</v>
      </c>
    </row>
    <row r="71" spans="1:44" ht="18" hidden="1" outlineLevel="1" x14ac:dyDescent="0.35">
      <c r="A71" s="13" t="s">
        <v>184</v>
      </c>
      <c r="B71" s="35">
        <f t="shared" si="11"/>
        <v>61</v>
      </c>
      <c r="C71" s="247"/>
      <c r="D71" s="42"/>
      <c r="E71" s="42"/>
      <c r="F71" s="37"/>
      <c r="G71" s="248">
        <v>0</v>
      </c>
      <c r="H71" s="101">
        <v>0.1</v>
      </c>
      <c r="I71" s="102">
        <f t="shared" si="2"/>
        <v>0</v>
      </c>
      <c r="J71" s="37"/>
      <c r="K71" s="7"/>
      <c r="L71" s="61">
        <f t="shared" si="3"/>
        <v>61</v>
      </c>
      <c r="M71" s="112" t="str">
        <f t="shared" si="0"/>
        <v/>
      </c>
      <c r="N71" s="241">
        <f t="shared" si="4"/>
        <v>0</v>
      </c>
      <c r="O71" s="74"/>
      <c r="P71" s="75"/>
      <c r="Q71" s="81"/>
      <c r="R71" s="76"/>
      <c r="S71" s="76"/>
      <c r="T71" s="268" t="str">
        <f t="shared" si="5"/>
        <v/>
      </c>
      <c r="AM71">
        <f t="shared" si="6"/>
        <v>0</v>
      </c>
      <c r="AN71">
        <f t="shared" si="7"/>
        <v>0</v>
      </c>
      <c r="AO71">
        <f t="shared" si="8"/>
        <v>0</v>
      </c>
      <c r="AP71">
        <f t="shared" si="9"/>
        <v>0</v>
      </c>
      <c r="AQ71">
        <f t="shared" si="10"/>
        <v>0</v>
      </c>
      <c r="AR71">
        <f t="shared" si="1"/>
        <v>0</v>
      </c>
    </row>
    <row r="72" spans="1:44" ht="18" hidden="1" outlineLevel="1" x14ac:dyDescent="0.35">
      <c r="A72" s="13" t="s">
        <v>184</v>
      </c>
      <c r="B72" s="35">
        <f t="shared" si="11"/>
        <v>62</v>
      </c>
      <c r="C72" s="247"/>
      <c r="D72" s="42"/>
      <c r="E72" s="42"/>
      <c r="F72" s="37"/>
      <c r="G72" s="248">
        <v>0</v>
      </c>
      <c r="H72" s="101">
        <v>0.1</v>
      </c>
      <c r="I72" s="102">
        <f t="shared" si="2"/>
        <v>0</v>
      </c>
      <c r="J72" s="37"/>
      <c r="K72" s="7"/>
      <c r="L72" s="61">
        <f t="shared" si="3"/>
        <v>62</v>
      </c>
      <c r="M72" s="112" t="str">
        <f t="shared" si="0"/>
        <v/>
      </c>
      <c r="N72" s="241">
        <f t="shared" si="4"/>
        <v>0</v>
      </c>
      <c r="O72" s="74"/>
      <c r="P72" s="75"/>
      <c r="Q72" s="81"/>
      <c r="R72" s="76"/>
      <c r="S72" s="76"/>
      <c r="T72" s="268" t="str">
        <f t="shared" si="5"/>
        <v/>
      </c>
      <c r="AM72">
        <f t="shared" si="6"/>
        <v>0</v>
      </c>
      <c r="AN72">
        <f t="shared" si="7"/>
        <v>0</v>
      </c>
      <c r="AO72">
        <f t="shared" si="8"/>
        <v>0</v>
      </c>
      <c r="AP72">
        <f t="shared" si="9"/>
        <v>0</v>
      </c>
      <c r="AQ72">
        <f t="shared" si="10"/>
        <v>0</v>
      </c>
      <c r="AR72">
        <f t="shared" si="1"/>
        <v>0</v>
      </c>
    </row>
    <row r="73" spans="1:44" ht="18" hidden="1" outlineLevel="1" x14ac:dyDescent="0.35">
      <c r="A73" s="13" t="s">
        <v>184</v>
      </c>
      <c r="B73" s="35">
        <f t="shared" si="11"/>
        <v>63</v>
      </c>
      <c r="C73" s="247"/>
      <c r="D73" s="42"/>
      <c r="E73" s="42"/>
      <c r="F73" s="37"/>
      <c r="G73" s="248">
        <v>0</v>
      </c>
      <c r="H73" s="101">
        <v>0.1</v>
      </c>
      <c r="I73" s="102">
        <f t="shared" si="2"/>
        <v>0</v>
      </c>
      <c r="J73" s="37"/>
      <c r="K73" s="7"/>
      <c r="L73" s="61">
        <f t="shared" si="3"/>
        <v>63</v>
      </c>
      <c r="M73" s="112" t="str">
        <f t="shared" si="0"/>
        <v/>
      </c>
      <c r="N73" s="241">
        <f t="shared" si="4"/>
        <v>0</v>
      </c>
      <c r="O73" s="74"/>
      <c r="P73" s="75"/>
      <c r="Q73" s="81"/>
      <c r="R73" s="76"/>
      <c r="S73" s="76"/>
      <c r="T73" s="268" t="str">
        <f t="shared" si="5"/>
        <v/>
      </c>
      <c r="AM73">
        <f t="shared" si="6"/>
        <v>0</v>
      </c>
      <c r="AN73">
        <f t="shared" si="7"/>
        <v>0</v>
      </c>
      <c r="AO73">
        <f t="shared" si="8"/>
        <v>0</v>
      </c>
      <c r="AP73">
        <f t="shared" si="9"/>
        <v>0</v>
      </c>
      <c r="AQ73">
        <f t="shared" si="10"/>
        <v>0</v>
      </c>
      <c r="AR73">
        <f t="shared" si="1"/>
        <v>0</v>
      </c>
    </row>
    <row r="74" spans="1:44" ht="18" hidden="1" outlineLevel="1" x14ac:dyDescent="0.35">
      <c r="A74" s="13" t="s">
        <v>184</v>
      </c>
      <c r="B74" s="35">
        <f t="shared" si="11"/>
        <v>64</v>
      </c>
      <c r="C74" s="247"/>
      <c r="D74" s="42"/>
      <c r="E74" s="42"/>
      <c r="F74" s="37"/>
      <c r="G74" s="248">
        <v>0</v>
      </c>
      <c r="H74" s="101">
        <v>0.1</v>
      </c>
      <c r="I74" s="102">
        <f t="shared" si="2"/>
        <v>0</v>
      </c>
      <c r="J74" s="37"/>
      <c r="K74" s="7"/>
      <c r="L74" s="61">
        <f t="shared" si="3"/>
        <v>64</v>
      </c>
      <c r="M74" s="112" t="str">
        <f t="shared" si="0"/>
        <v/>
      </c>
      <c r="N74" s="241">
        <f t="shared" si="4"/>
        <v>0</v>
      </c>
      <c r="O74" s="74"/>
      <c r="P74" s="75"/>
      <c r="Q74" s="81"/>
      <c r="R74" s="76"/>
      <c r="S74" s="76"/>
      <c r="T74" s="268" t="str">
        <f t="shared" si="5"/>
        <v/>
      </c>
      <c r="AM74">
        <f t="shared" si="6"/>
        <v>0</v>
      </c>
      <c r="AN74">
        <f t="shared" si="7"/>
        <v>0</v>
      </c>
      <c r="AO74">
        <f t="shared" si="8"/>
        <v>0</v>
      </c>
      <c r="AP74">
        <f t="shared" si="9"/>
        <v>0</v>
      </c>
      <c r="AQ74">
        <f t="shared" si="10"/>
        <v>0</v>
      </c>
      <c r="AR74">
        <f t="shared" si="1"/>
        <v>0</v>
      </c>
    </row>
    <row r="75" spans="1:44" ht="18" hidden="1" outlineLevel="1" x14ac:dyDescent="0.35">
      <c r="A75" s="13" t="s">
        <v>184</v>
      </c>
      <c r="B75" s="35">
        <f t="shared" si="11"/>
        <v>65</v>
      </c>
      <c r="C75" s="247"/>
      <c r="D75" s="42"/>
      <c r="E75" s="42"/>
      <c r="F75" s="37"/>
      <c r="G75" s="248">
        <v>0</v>
      </c>
      <c r="H75" s="101">
        <v>0.1</v>
      </c>
      <c r="I75" s="102">
        <f t="shared" si="2"/>
        <v>0</v>
      </c>
      <c r="J75" s="37"/>
      <c r="K75" s="7"/>
      <c r="L75" s="61">
        <f t="shared" si="3"/>
        <v>65</v>
      </c>
      <c r="M75" s="112" t="str">
        <f t="shared" ref="M75:M138" si="12">IF(C75="","",C75)</f>
        <v/>
      </c>
      <c r="N75" s="241">
        <f t="shared" si="4"/>
        <v>0</v>
      </c>
      <c r="O75" s="74"/>
      <c r="P75" s="75"/>
      <c r="Q75" s="81"/>
      <c r="R75" s="76"/>
      <c r="S75" s="76"/>
      <c r="T75" s="268" t="str">
        <f t="shared" si="5"/>
        <v/>
      </c>
      <c r="AM75">
        <f t="shared" si="6"/>
        <v>0</v>
      </c>
      <c r="AN75">
        <f t="shared" si="7"/>
        <v>0</v>
      </c>
      <c r="AO75">
        <f t="shared" si="8"/>
        <v>0</v>
      </c>
      <c r="AP75">
        <f t="shared" si="9"/>
        <v>0</v>
      </c>
      <c r="AQ75">
        <f t="shared" si="10"/>
        <v>0</v>
      </c>
      <c r="AR75">
        <f t="shared" ref="AR75:AR138" si="13">IF(OR(E75="その他",COUNTIF(E75,"*(詳細備考)*")),1,0)</f>
        <v>0</v>
      </c>
    </row>
    <row r="76" spans="1:44" ht="18" hidden="1" outlineLevel="1" x14ac:dyDescent="0.35">
      <c r="A76" s="13" t="s">
        <v>184</v>
      </c>
      <c r="B76" s="35">
        <f t="shared" si="11"/>
        <v>66</v>
      </c>
      <c r="C76" s="247"/>
      <c r="D76" s="42"/>
      <c r="E76" s="42"/>
      <c r="F76" s="37"/>
      <c r="G76" s="248">
        <v>0</v>
      </c>
      <c r="H76" s="101">
        <v>0.1</v>
      </c>
      <c r="I76" s="102">
        <f t="shared" ref="I76:I110" si="14">IFERROR(ROUNDDOWN(G76/(1+H76),0),G76)</f>
        <v>0</v>
      </c>
      <c r="J76" s="37"/>
      <c r="K76" s="7"/>
      <c r="L76" s="61">
        <f t="shared" ref="L76:L139" si="15">$B76</f>
        <v>66</v>
      </c>
      <c r="M76" s="112" t="str">
        <f t="shared" si="12"/>
        <v/>
      </c>
      <c r="N76" s="241">
        <f t="shared" ref="N76:N110" si="16">IF($Q$3="対象外",$I76,$G76)</f>
        <v>0</v>
      </c>
      <c r="O76" s="74"/>
      <c r="P76" s="75"/>
      <c r="Q76" s="81"/>
      <c r="R76" s="76"/>
      <c r="S76" s="76"/>
      <c r="T76" s="268" t="str">
        <f t="shared" ref="T76:T139" si="17">IF($Q76="","","No."&amp;$L76&amp;"："&amp;$Q76&amp;IF($O76="OK","",IF($O76="対象外","（"&amp;TEXT($N76,"#,##0")&amp;"円/"&amp;P76&amp;"）","（"&amp;TEXT($N76,"#,##0")&amp;"円/"&amp;$P76&amp;"）")))</f>
        <v/>
      </c>
      <c r="AM76">
        <f t="shared" ref="AM76:AM139" si="18">IF(C76="",IF(OR(D76&lt;&gt;"",E76&lt;&gt;"",,F76&lt;&gt;"",G76&lt;&gt;0)=TRUE,1,0),0)</f>
        <v>0</v>
      </c>
      <c r="AN76">
        <f t="shared" ref="AN76:AN139" si="19">IF(D76="",IF(OR(C76&lt;&gt;"",E76&lt;&gt;"",F76&lt;&gt;"",G76&lt;&gt;0)=TRUE,1,0),0)</f>
        <v>0</v>
      </c>
      <c r="AO76">
        <f t="shared" ref="AO76:AO139" si="20">IF(E76="",IF(OR(C76&lt;&gt;"",D76&lt;&gt;"",F76&lt;&gt;"",G76&lt;&gt;0)=TRUE,1,0),0)</f>
        <v>0</v>
      </c>
      <c r="AP76">
        <f t="shared" ref="AP76:AP139" si="21">IF(F76="",IF(OR(C76&lt;&gt;"",D76&lt;&gt;"",E76&lt;&gt;"",G76&lt;&gt;0)=TRUE,1,0),0)</f>
        <v>0</v>
      </c>
      <c r="AQ76">
        <f t="shared" ref="AQ76:AQ139" si="22">IF(G76=0,IF(OR(C76&lt;&gt;"",D76&lt;&gt;"",E76&lt;&gt;"",F76&lt;&gt;"")=TRUE,1,0),0)</f>
        <v>0</v>
      </c>
      <c r="AR76">
        <f t="shared" si="13"/>
        <v>0</v>
      </c>
    </row>
    <row r="77" spans="1:44" ht="18" hidden="1" outlineLevel="1" x14ac:dyDescent="0.35">
      <c r="A77" s="13" t="s">
        <v>184</v>
      </c>
      <c r="B77" s="35">
        <f t="shared" ref="B77:B140" si="23">B76+1</f>
        <v>67</v>
      </c>
      <c r="C77" s="247"/>
      <c r="D77" s="42"/>
      <c r="E77" s="42"/>
      <c r="F77" s="37"/>
      <c r="G77" s="248">
        <v>0</v>
      </c>
      <c r="H77" s="101">
        <v>0.1</v>
      </c>
      <c r="I77" s="102">
        <f t="shared" si="14"/>
        <v>0</v>
      </c>
      <c r="J77" s="37"/>
      <c r="K77" s="7"/>
      <c r="L77" s="61">
        <f t="shared" si="15"/>
        <v>67</v>
      </c>
      <c r="M77" s="112" t="str">
        <f t="shared" si="12"/>
        <v/>
      </c>
      <c r="N77" s="241">
        <f t="shared" si="16"/>
        <v>0</v>
      </c>
      <c r="O77" s="74"/>
      <c r="P77" s="75"/>
      <c r="Q77" s="81"/>
      <c r="R77" s="76"/>
      <c r="S77" s="76"/>
      <c r="T77" s="268" t="str">
        <f t="shared" si="17"/>
        <v/>
      </c>
      <c r="AM77">
        <f t="shared" si="18"/>
        <v>0</v>
      </c>
      <c r="AN77">
        <f t="shared" si="19"/>
        <v>0</v>
      </c>
      <c r="AO77">
        <f t="shared" si="20"/>
        <v>0</v>
      </c>
      <c r="AP77">
        <f t="shared" si="21"/>
        <v>0</v>
      </c>
      <c r="AQ77">
        <f t="shared" si="22"/>
        <v>0</v>
      </c>
      <c r="AR77">
        <f t="shared" si="13"/>
        <v>0</v>
      </c>
    </row>
    <row r="78" spans="1:44" ht="18" hidden="1" outlineLevel="1" x14ac:dyDescent="0.35">
      <c r="A78" s="13" t="s">
        <v>184</v>
      </c>
      <c r="B78" s="35">
        <f t="shared" si="23"/>
        <v>68</v>
      </c>
      <c r="C78" s="247"/>
      <c r="D78" s="42"/>
      <c r="E78" s="42"/>
      <c r="F78" s="37"/>
      <c r="G78" s="248">
        <v>0</v>
      </c>
      <c r="H78" s="101">
        <v>0.1</v>
      </c>
      <c r="I78" s="102">
        <f t="shared" si="14"/>
        <v>0</v>
      </c>
      <c r="J78" s="37"/>
      <c r="K78" s="7"/>
      <c r="L78" s="61">
        <f t="shared" si="15"/>
        <v>68</v>
      </c>
      <c r="M78" s="112" t="str">
        <f t="shared" si="12"/>
        <v/>
      </c>
      <c r="N78" s="241">
        <f t="shared" si="16"/>
        <v>0</v>
      </c>
      <c r="O78" s="74"/>
      <c r="P78" s="75"/>
      <c r="Q78" s="81"/>
      <c r="R78" s="76"/>
      <c r="S78" s="76"/>
      <c r="T78" s="268" t="str">
        <f t="shared" si="17"/>
        <v/>
      </c>
      <c r="AM78">
        <f t="shared" si="18"/>
        <v>0</v>
      </c>
      <c r="AN78">
        <f t="shared" si="19"/>
        <v>0</v>
      </c>
      <c r="AO78">
        <f t="shared" si="20"/>
        <v>0</v>
      </c>
      <c r="AP78">
        <f t="shared" si="21"/>
        <v>0</v>
      </c>
      <c r="AQ78">
        <f t="shared" si="22"/>
        <v>0</v>
      </c>
      <c r="AR78">
        <f t="shared" si="13"/>
        <v>0</v>
      </c>
    </row>
    <row r="79" spans="1:44" ht="18" hidden="1" outlineLevel="1" x14ac:dyDescent="0.35">
      <c r="A79" s="13" t="s">
        <v>184</v>
      </c>
      <c r="B79" s="35">
        <f t="shared" si="23"/>
        <v>69</v>
      </c>
      <c r="C79" s="247"/>
      <c r="D79" s="42"/>
      <c r="E79" s="42"/>
      <c r="F79" s="37"/>
      <c r="G79" s="248">
        <v>0</v>
      </c>
      <c r="H79" s="101">
        <v>0.1</v>
      </c>
      <c r="I79" s="102">
        <f t="shared" si="14"/>
        <v>0</v>
      </c>
      <c r="J79" s="37"/>
      <c r="K79" s="7"/>
      <c r="L79" s="61">
        <f t="shared" si="15"/>
        <v>69</v>
      </c>
      <c r="M79" s="112" t="str">
        <f t="shared" si="12"/>
        <v/>
      </c>
      <c r="N79" s="241">
        <f t="shared" si="16"/>
        <v>0</v>
      </c>
      <c r="O79" s="74"/>
      <c r="P79" s="75"/>
      <c r="Q79" s="81"/>
      <c r="R79" s="76"/>
      <c r="S79" s="76"/>
      <c r="T79" s="268" t="str">
        <f t="shared" si="17"/>
        <v/>
      </c>
      <c r="AM79">
        <f t="shared" si="18"/>
        <v>0</v>
      </c>
      <c r="AN79">
        <f t="shared" si="19"/>
        <v>0</v>
      </c>
      <c r="AO79">
        <f t="shared" si="20"/>
        <v>0</v>
      </c>
      <c r="AP79">
        <f t="shared" si="21"/>
        <v>0</v>
      </c>
      <c r="AQ79">
        <f t="shared" si="22"/>
        <v>0</v>
      </c>
      <c r="AR79">
        <f t="shared" si="13"/>
        <v>0</v>
      </c>
    </row>
    <row r="80" spans="1:44" ht="18" hidden="1" outlineLevel="1" x14ac:dyDescent="0.35">
      <c r="A80" s="13" t="s">
        <v>184</v>
      </c>
      <c r="B80" s="35">
        <f t="shared" si="23"/>
        <v>70</v>
      </c>
      <c r="C80" s="247"/>
      <c r="D80" s="42"/>
      <c r="E80" s="42"/>
      <c r="F80" s="37"/>
      <c r="G80" s="248">
        <v>0</v>
      </c>
      <c r="H80" s="101">
        <v>0.1</v>
      </c>
      <c r="I80" s="102">
        <f t="shared" si="14"/>
        <v>0</v>
      </c>
      <c r="J80" s="37"/>
      <c r="K80" s="7"/>
      <c r="L80" s="61">
        <f t="shared" si="15"/>
        <v>70</v>
      </c>
      <c r="M80" s="112" t="str">
        <f t="shared" si="12"/>
        <v/>
      </c>
      <c r="N80" s="241">
        <f t="shared" si="16"/>
        <v>0</v>
      </c>
      <c r="O80" s="74"/>
      <c r="P80" s="75"/>
      <c r="Q80" s="81"/>
      <c r="R80" s="76"/>
      <c r="S80" s="76"/>
      <c r="T80" s="268" t="str">
        <f t="shared" si="17"/>
        <v/>
      </c>
      <c r="AM80">
        <f t="shared" si="18"/>
        <v>0</v>
      </c>
      <c r="AN80">
        <f t="shared" si="19"/>
        <v>0</v>
      </c>
      <c r="AO80">
        <f t="shared" si="20"/>
        <v>0</v>
      </c>
      <c r="AP80">
        <f t="shared" si="21"/>
        <v>0</v>
      </c>
      <c r="AQ80">
        <f t="shared" si="22"/>
        <v>0</v>
      </c>
      <c r="AR80">
        <f t="shared" si="13"/>
        <v>0</v>
      </c>
    </row>
    <row r="81" spans="1:44" ht="18" hidden="1" outlineLevel="1" x14ac:dyDescent="0.35">
      <c r="A81" s="13" t="s">
        <v>184</v>
      </c>
      <c r="B81" s="35">
        <f t="shared" si="23"/>
        <v>71</v>
      </c>
      <c r="C81" s="247"/>
      <c r="D81" s="42"/>
      <c r="E81" s="42"/>
      <c r="F81" s="37"/>
      <c r="G81" s="248">
        <v>0</v>
      </c>
      <c r="H81" s="101">
        <v>0.1</v>
      </c>
      <c r="I81" s="102">
        <f t="shared" si="14"/>
        <v>0</v>
      </c>
      <c r="J81" s="37"/>
      <c r="K81" s="7"/>
      <c r="L81" s="61">
        <f t="shared" si="15"/>
        <v>71</v>
      </c>
      <c r="M81" s="112" t="str">
        <f t="shared" si="12"/>
        <v/>
      </c>
      <c r="N81" s="241">
        <f t="shared" si="16"/>
        <v>0</v>
      </c>
      <c r="O81" s="74"/>
      <c r="P81" s="75"/>
      <c r="Q81" s="81"/>
      <c r="R81" s="76"/>
      <c r="S81" s="76"/>
      <c r="T81" s="268" t="str">
        <f t="shared" si="17"/>
        <v/>
      </c>
      <c r="AM81">
        <f t="shared" si="18"/>
        <v>0</v>
      </c>
      <c r="AN81">
        <f t="shared" si="19"/>
        <v>0</v>
      </c>
      <c r="AO81">
        <f t="shared" si="20"/>
        <v>0</v>
      </c>
      <c r="AP81">
        <f t="shared" si="21"/>
        <v>0</v>
      </c>
      <c r="AQ81">
        <f t="shared" si="22"/>
        <v>0</v>
      </c>
      <c r="AR81">
        <f t="shared" si="13"/>
        <v>0</v>
      </c>
    </row>
    <row r="82" spans="1:44" ht="18" hidden="1" outlineLevel="1" x14ac:dyDescent="0.35">
      <c r="A82" s="13" t="s">
        <v>184</v>
      </c>
      <c r="B82" s="35">
        <f t="shared" si="23"/>
        <v>72</v>
      </c>
      <c r="C82" s="247"/>
      <c r="D82" s="42"/>
      <c r="E82" s="42"/>
      <c r="F82" s="37"/>
      <c r="G82" s="248">
        <v>0</v>
      </c>
      <c r="H82" s="101">
        <v>0.1</v>
      </c>
      <c r="I82" s="102">
        <f t="shared" si="14"/>
        <v>0</v>
      </c>
      <c r="J82" s="37"/>
      <c r="K82" s="7"/>
      <c r="L82" s="61">
        <f t="shared" si="15"/>
        <v>72</v>
      </c>
      <c r="M82" s="112" t="str">
        <f t="shared" si="12"/>
        <v/>
      </c>
      <c r="N82" s="241">
        <f t="shared" si="16"/>
        <v>0</v>
      </c>
      <c r="O82" s="74"/>
      <c r="P82" s="75"/>
      <c r="Q82" s="81"/>
      <c r="R82" s="76"/>
      <c r="S82" s="76"/>
      <c r="T82" s="268" t="str">
        <f t="shared" si="17"/>
        <v/>
      </c>
      <c r="AM82">
        <f t="shared" si="18"/>
        <v>0</v>
      </c>
      <c r="AN82">
        <f t="shared" si="19"/>
        <v>0</v>
      </c>
      <c r="AO82">
        <f t="shared" si="20"/>
        <v>0</v>
      </c>
      <c r="AP82">
        <f t="shared" si="21"/>
        <v>0</v>
      </c>
      <c r="AQ82">
        <f t="shared" si="22"/>
        <v>0</v>
      </c>
      <c r="AR82">
        <f t="shared" si="13"/>
        <v>0</v>
      </c>
    </row>
    <row r="83" spans="1:44" ht="18" hidden="1" outlineLevel="1" x14ac:dyDescent="0.35">
      <c r="A83" s="13" t="s">
        <v>184</v>
      </c>
      <c r="B83" s="35">
        <f t="shared" si="23"/>
        <v>73</v>
      </c>
      <c r="C83" s="247"/>
      <c r="D83" s="42"/>
      <c r="E83" s="42"/>
      <c r="F83" s="37"/>
      <c r="G83" s="248">
        <v>0</v>
      </c>
      <c r="H83" s="101">
        <v>0.1</v>
      </c>
      <c r="I83" s="102">
        <f t="shared" si="14"/>
        <v>0</v>
      </c>
      <c r="J83" s="37"/>
      <c r="K83" s="7"/>
      <c r="L83" s="61">
        <f t="shared" si="15"/>
        <v>73</v>
      </c>
      <c r="M83" s="112" t="str">
        <f t="shared" si="12"/>
        <v/>
      </c>
      <c r="N83" s="241">
        <f t="shared" si="16"/>
        <v>0</v>
      </c>
      <c r="O83" s="74"/>
      <c r="P83" s="75"/>
      <c r="Q83" s="81"/>
      <c r="R83" s="76"/>
      <c r="S83" s="76"/>
      <c r="T83" s="268" t="str">
        <f t="shared" si="17"/>
        <v/>
      </c>
      <c r="AM83">
        <f t="shared" si="18"/>
        <v>0</v>
      </c>
      <c r="AN83">
        <f t="shared" si="19"/>
        <v>0</v>
      </c>
      <c r="AO83">
        <f t="shared" si="20"/>
        <v>0</v>
      </c>
      <c r="AP83">
        <f t="shared" si="21"/>
        <v>0</v>
      </c>
      <c r="AQ83">
        <f t="shared" si="22"/>
        <v>0</v>
      </c>
      <c r="AR83">
        <f t="shared" si="13"/>
        <v>0</v>
      </c>
    </row>
    <row r="84" spans="1:44" ht="18" hidden="1" outlineLevel="1" x14ac:dyDescent="0.35">
      <c r="A84" s="13" t="s">
        <v>184</v>
      </c>
      <c r="B84" s="35">
        <f t="shared" si="23"/>
        <v>74</v>
      </c>
      <c r="C84" s="247"/>
      <c r="D84" s="42"/>
      <c r="E84" s="42"/>
      <c r="F84" s="37"/>
      <c r="G84" s="248">
        <v>0</v>
      </c>
      <c r="H84" s="101">
        <v>0.1</v>
      </c>
      <c r="I84" s="102">
        <f t="shared" si="14"/>
        <v>0</v>
      </c>
      <c r="J84" s="37"/>
      <c r="K84" s="7"/>
      <c r="L84" s="61">
        <f t="shared" si="15"/>
        <v>74</v>
      </c>
      <c r="M84" s="112" t="str">
        <f t="shared" si="12"/>
        <v/>
      </c>
      <c r="N84" s="241">
        <f t="shared" si="16"/>
        <v>0</v>
      </c>
      <c r="O84" s="74"/>
      <c r="P84" s="75"/>
      <c r="Q84" s="81"/>
      <c r="R84" s="76"/>
      <c r="S84" s="76"/>
      <c r="T84" s="268" t="str">
        <f t="shared" si="17"/>
        <v/>
      </c>
      <c r="AM84">
        <f t="shared" si="18"/>
        <v>0</v>
      </c>
      <c r="AN84">
        <f t="shared" si="19"/>
        <v>0</v>
      </c>
      <c r="AO84">
        <f t="shared" si="20"/>
        <v>0</v>
      </c>
      <c r="AP84">
        <f t="shared" si="21"/>
        <v>0</v>
      </c>
      <c r="AQ84">
        <f t="shared" si="22"/>
        <v>0</v>
      </c>
      <c r="AR84">
        <f t="shared" si="13"/>
        <v>0</v>
      </c>
    </row>
    <row r="85" spans="1:44" ht="18" hidden="1" outlineLevel="1" x14ac:dyDescent="0.35">
      <c r="A85" s="13" t="s">
        <v>184</v>
      </c>
      <c r="B85" s="35">
        <f t="shared" si="23"/>
        <v>75</v>
      </c>
      <c r="C85" s="247"/>
      <c r="D85" s="42"/>
      <c r="E85" s="42"/>
      <c r="F85" s="37"/>
      <c r="G85" s="248">
        <v>0</v>
      </c>
      <c r="H85" s="101">
        <v>0.1</v>
      </c>
      <c r="I85" s="102">
        <f t="shared" si="14"/>
        <v>0</v>
      </c>
      <c r="J85" s="37"/>
      <c r="K85" s="7"/>
      <c r="L85" s="61">
        <f t="shared" si="15"/>
        <v>75</v>
      </c>
      <c r="M85" s="112" t="str">
        <f t="shared" si="12"/>
        <v/>
      </c>
      <c r="N85" s="241">
        <f t="shared" si="16"/>
        <v>0</v>
      </c>
      <c r="O85" s="74"/>
      <c r="P85" s="75"/>
      <c r="Q85" s="81"/>
      <c r="R85" s="76"/>
      <c r="S85" s="76"/>
      <c r="T85" s="268" t="str">
        <f t="shared" si="17"/>
        <v/>
      </c>
      <c r="AM85">
        <f t="shared" si="18"/>
        <v>0</v>
      </c>
      <c r="AN85">
        <f t="shared" si="19"/>
        <v>0</v>
      </c>
      <c r="AO85">
        <f t="shared" si="20"/>
        <v>0</v>
      </c>
      <c r="AP85">
        <f t="shared" si="21"/>
        <v>0</v>
      </c>
      <c r="AQ85">
        <f t="shared" si="22"/>
        <v>0</v>
      </c>
      <c r="AR85">
        <f t="shared" si="13"/>
        <v>0</v>
      </c>
    </row>
    <row r="86" spans="1:44" ht="18" hidden="1" outlineLevel="1" x14ac:dyDescent="0.35">
      <c r="A86" s="13" t="s">
        <v>184</v>
      </c>
      <c r="B86" s="35">
        <f t="shared" si="23"/>
        <v>76</v>
      </c>
      <c r="C86" s="247"/>
      <c r="D86" s="42"/>
      <c r="E86" s="42"/>
      <c r="F86" s="37"/>
      <c r="G86" s="248">
        <v>0</v>
      </c>
      <c r="H86" s="101">
        <v>0.1</v>
      </c>
      <c r="I86" s="102">
        <f t="shared" si="14"/>
        <v>0</v>
      </c>
      <c r="J86" s="37"/>
      <c r="K86" s="7"/>
      <c r="L86" s="61">
        <f t="shared" si="15"/>
        <v>76</v>
      </c>
      <c r="M86" s="112" t="str">
        <f t="shared" si="12"/>
        <v/>
      </c>
      <c r="N86" s="241">
        <f t="shared" si="16"/>
        <v>0</v>
      </c>
      <c r="O86" s="74"/>
      <c r="P86" s="75"/>
      <c r="Q86" s="81"/>
      <c r="R86" s="76"/>
      <c r="S86" s="76"/>
      <c r="T86" s="268" t="str">
        <f t="shared" si="17"/>
        <v/>
      </c>
      <c r="AM86">
        <f t="shared" si="18"/>
        <v>0</v>
      </c>
      <c r="AN86">
        <f t="shared" si="19"/>
        <v>0</v>
      </c>
      <c r="AO86">
        <f t="shared" si="20"/>
        <v>0</v>
      </c>
      <c r="AP86">
        <f t="shared" si="21"/>
        <v>0</v>
      </c>
      <c r="AQ86">
        <f t="shared" si="22"/>
        <v>0</v>
      </c>
      <c r="AR86">
        <f t="shared" si="13"/>
        <v>0</v>
      </c>
    </row>
    <row r="87" spans="1:44" ht="18" hidden="1" outlineLevel="1" x14ac:dyDescent="0.35">
      <c r="A87" s="13" t="s">
        <v>184</v>
      </c>
      <c r="B87" s="35">
        <f t="shared" si="23"/>
        <v>77</v>
      </c>
      <c r="C87" s="247"/>
      <c r="D87" s="42"/>
      <c r="E87" s="42"/>
      <c r="F87" s="37"/>
      <c r="G87" s="248">
        <v>0</v>
      </c>
      <c r="H87" s="101">
        <v>0.1</v>
      </c>
      <c r="I87" s="102">
        <f t="shared" si="14"/>
        <v>0</v>
      </c>
      <c r="J87" s="37"/>
      <c r="K87" s="7"/>
      <c r="L87" s="61">
        <f t="shared" si="15"/>
        <v>77</v>
      </c>
      <c r="M87" s="112" t="str">
        <f t="shared" si="12"/>
        <v/>
      </c>
      <c r="N87" s="241">
        <f t="shared" si="16"/>
        <v>0</v>
      </c>
      <c r="O87" s="74"/>
      <c r="P87" s="75"/>
      <c r="Q87" s="81"/>
      <c r="R87" s="76"/>
      <c r="S87" s="76"/>
      <c r="T87" s="268" t="str">
        <f t="shared" si="17"/>
        <v/>
      </c>
      <c r="AM87">
        <f t="shared" si="18"/>
        <v>0</v>
      </c>
      <c r="AN87">
        <f t="shared" si="19"/>
        <v>0</v>
      </c>
      <c r="AO87">
        <f t="shared" si="20"/>
        <v>0</v>
      </c>
      <c r="AP87">
        <f t="shared" si="21"/>
        <v>0</v>
      </c>
      <c r="AQ87">
        <f t="shared" si="22"/>
        <v>0</v>
      </c>
      <c r="AR87">
        <f t="shared" si="13"/>
        <v>0</v>
      </c>
    </row>
    <row r="88" spans="1:44" ht="18" hidden="1" outlineLevel="1" x14ac:dyDescent="0.35">
      <c r="A88" s="13" t="s">
        <v>184</v>
      </c>
      <c r="B88" s="35">
        <f t="shared" si="23"/>
        <v>78</v>
      </c>
      <c r="C88" s="247"/>
      <c r="D88" s="42"/>
      <c r="E88" s="42"/>
      <c r="F88" s="37"/>
      <c r="G88" s="248">
        <v>0</v>
      </c>
      <c r="H88" s="101">
        <v>0.1</v>
      </c>
      <c r="I88" s="102">
        <f t="shared" si="14"/>
        <v>0</v>
      </c>
      <c r="J88" s="37"/>
      <c r="K88" s="7"/>
      <c r="L88" s="61">
        <f t="shared" si="15"/>
        <v>78</v>
      </c>
      <c r="M88" s="112" t="str">
        <f t="shared" si="12"/>
        <v/>
      </c>
      <c r="N88" s="241">
        <f t="shared" si="16"/>
        <v>0</v>
      </c>
      <c r="O88" s="74"/>
      <c r="P88" s="75"/>
      <c r="Q88" s="81"/>
      <c r="R88" s="76"/>
      <c r="S88" s="76"/>
      <c r="T88" s="268" t="str">
        <f t="shared" si="17"/>
        <v/>
      </c>
      <c r="AM88">
        <f t="shared" si="18"/>
        <v>0</v>
      </c>
      <c r="AN88">
        <f t="shared" si="19"/>
        <v>0</v>
      </c>
      <c r="AO88">
        <f t="shared" si="20"/>
        <v>0</v>
      </c>
      <c r="AP88">
        <f t="shared" si="21"/>
        <v>0</v>
      </c>
      <c r="AQ88">
        <f t="shared" si="22"/>
        <v>0</v>
      </c>
      <c r="AR88">
        <f t="shared" si="13"/>
        <v>0</v>
      </c>
    </row>
    <row r="89" spans="1:44" ht="18" hidden="1" outlineLevel="1" x14ac:dyDescent="0.35">
      <c r="A89" s="13" t="s">
        <v>184</v>
      </c>
      <c r="B89" s="35">
        <f t="shared" si="23"/>
        <v>79</v>
      </c>
      <c r="C89" s="247"/>
      <c r="D89" s="42"/>
      <c r="E89" s="42"/>
      <c r="F89" s="37"/>
      <c r="G89" s="248">
        <v>0</v>
      </c>
      <c r="H89" s="101">
        <v>0.1</v>
      </c>
      <c r="I89" s="102">
        <f t="shared" si="14"/>
        <v>0</v>
      </c>
      <c r="J89" s="37"/>
      <c r="K89" s="7"/>
      <c r="L89" s="61">
        <f t="shared" si="15"/>
        <v>79</v>
      </c>
      <c r="M89" s="112" t="str">
        <f t="shared" si="12"/>
        <v/>
      </c>
      <c r="N89" s="241">
        <f t="shared" si="16"/>
        <v>0</v>
      </c>
      <c r="O89" s="74"/>
      <c r="P89" s="75"/>
      <c r="Q89" s="81"/>
      <c r="R89" s="76"/>
      <c r="S89" s="76"/>
      <c r="T89" s="268" t="str">
        <f t="shared" si="17"/>
        <v/>
      </c>
      <c r="AM89">
        <f t="shared" si="18"/>
        <v>0</v>
      </c>
      <c r="AN89">
        <f t="shared" si="19"/>
        <v>0</v>
      </c>
      <c r="AO89">
        <f t="shared" si="20"/>
        <v>0</v>
      </c>
      <c r="AP89">
        <f t="shared" si="21"/>
        <v>0</v>
      </c>
      <c r="AQ89">
        <f t="shared" si="22"/>
        <v>0</v>
      </c>
      <c r="AR89">
        <f t="shared" si="13"/>
        <v>0</v>
      </c>
    </row>
    <row r="90" spans="1:44" ht="18" hidden="1" outlineLevel="1" x14ac:dyDescent="0.35">
      <c r="A90" s="13" t="s">
        <v>184</v>
      </c>
      <c r="B90" s="35">
        <f t="shared" si="23"/>
        <v>80</v>
      </c>
      <c r="C90" s="247"/>
      <c r="D90" s="42"/>
      <c r="E90" s="42"/>
      <c r="F90" s="37"/>
      <c r="G90" s="248">
        <v>0</v>
      </c>
      <c r="H90" s="101">
        <v>0.1</v>
      </c>
      <c r="I90" s="102">
        <f t="shared" si="14"/>
        <v>0</v>
      </c>
      <c r="J90" s="37"/>
      <c r="K90" s="7"/>
      <c r="L90" s="61">
        <f t="shared" si="15"/>
        <v>80</v>
      </c>
      <c r="M90" s="112" t="str">
        <f t="shared" si="12"/>
        <v/>
      </c>
      <c r="N90" s="241">
        <f t="shared" si="16"/>
        <v>0</v>
      </c>
      <c r="O90" s="74"/>
      <c r="P90" s="75"/>
      <c r="Q90" s="81"/>
      <c r="R90" s="76"/>
      <c r="S90" s="76"/>
      <c r="T90" s="268" t="str">
        <f t="shared" si="17"/>
        <v/>
      </c>
      <c r="AM90">
        <f t="shared" si="18"/>
        <v>0</v>
      </c>
      <c r="AN90">
        <f t="shared" si="19"/>
        <v>0</v>
      </c>
      <c r="AO90">
        <f t="shared" si="20"/>
        <v>0</v>
      </c>
      <c r="AP90">
        <f t="shared" si="21"/>
        <v>0</v>
      </c>
      <c r="AQ90">
        <f t="shared" si="22"/>
        <v>0</v>
      </c>
      <c r="AR90">
        <f t="shared" si="13"/>
        <v>0</v>
      </c>
    </row>
    <row r="91" spans="1:44" ht="18" hidden="1" outlineLevel="1" x14ac:dyDescent="0.35">
      <c r="A91" s="13" t="s">
        <v>184</v>
      </c>
      <c r="B91" s="35">
        <f t="shared" si="23"/>
        <v>81</v>
      </c>
      <c r="C91" s="247"/>
      <c r="D91" s="42"/>
      <c r="E91" s="42"/>
      <c r="F91" s="37"/>
      <c r="G91" s="248">
        <v>0</v>
      </c>
      <c r="H91" s="101">
        <v>0.1</v>
      </c>
      <c r="I91" s="102">
        <f t="shared" si="14"/>
        <v>0</v>
      </c>
      <c r="J91" s="37"/>
      <c r="K91" s="7"/>
      <c r="L91" s="61">
        <f t="shared" si="15"/>
        <v>81</v>
      </c>
      <c r="M91" s="112" t="str">
        <f t="shared" si="12"/>
        <v/>
      </c>
      <c r="N91" s="241">
        <f t="shared" si="16"/>
        <v>0</v>
      </c>
      <c r="O91" s="74"/>
      <c r="P91" s="75"/>
      <c r="Q91" s="81"/>
      <c r="R91" s="76"/>
      <c r="S91" s="76"/>
      <c r="T91" s="268" t="str">
        <f t="shared" si="17"/>
        <v/>
      </c>
      <c r="AM91">
        <f t="shared" si="18"/>
        <v>0</v>
      </c>
      <c r="AN91">
        <f t="shared" si="19"/>
        <v>0</v>
      </c>
      <c r="AO91">
        <f t="shared" si="20"/>
        <v>0</v>
      </c>
      <c r="AP91">
        <f t="shared" si="21"/>
        <v>0</v>
      </c>
      <c r="AQ91">
        <f t="shared" si="22"/>
        <v>0</v>
      </c>
      <c r="AR91">
        <f t="shared" si="13"/>
        <v>0</v>
      </c>
    </row>
    <row r="92" spans="1:44" ht="18" hidden="1" outlineLevel="1" x14ac:dyDescent="0.35">
      <c r="A92" s="13" t="s">
        <v>184</v>
      </c>
      <c r="B92" s="35">
        <f t="shared" si="23"/>
        <v>82</v>
      </c>
      <c r="C92" s="247"/>
      <c r="D92" s="42"/>
      <c r="E92" s="42"/>
      <c r="F92" s="37"/>
      <c r="G92" s="248">
        <v>0</v>
      </c>
      <c r="H92" s="101">
        <v>0.1</v>
      </c>
      <c r="I92" s="102">
        <f t="shared" si="14"/>
        <v>0</v>
      </c>
      <c r="J92" s="37"/>
      <c r="K92" s="7"/>
      <c r="L92" s="61">
        <f t="shared" si="15"/>
        <v>82</v>
      </c>
      <c r="M92" s="112" t="str">
        <f t="shared" si="12"/>
        <v/>
      </c>
      <c r="N92" s="241">
        <f t="shared" si="16"/>
        <v>0</v>
      </c>
      <c r="O92" s="74"/>
      <c r="P92" s="75"/>
      <c r="Q92" s="81"/>
      <c r="R92" s="76"/>
      <c r="S92" s="76"/>
      <c r="T92" s="268" t="str">
        <f t="shared" si="17"/>
        <v/>
      </c>
      <c r="AM92">
        <f t="shared" si="18"/>
        <v>0</v>
      </c>
      <c r="AN92">
        <f t="shared" si="19"/>
        <v>0</v>
      </c>
      <c r="AO92">
        <f t="shared" si="20"/>
        <v>0</v>
      </c>
      <c r="AP92">
        <f t="shared" si="21"/>
        <v>0</v>
      </c>
      <c r="AQ92">
        <f t="shared" si="22"/>
        <v>0</v>
      </c>
      <c r="AR92">
        <f t="shared" si="13"/>
        <v>0</v>
      </c>
    </row>
    <row r="93" spans="1:44" ht="18" hidden="1" outlineLevel="1" x14ac:dyDescent="0.35">
      <c r="A93" s="13" t="s">
        <v>184</v>
      </c>
      <c r="B93" s="35">
        <f t="shared" si="23"/>
        <v>83</v>
      </c>
      <c r="C93" s="247"/>
      <c r="D93" s="42"/>
      <c r="E93" s="42"/>
      <c r="F93" s="37"/>
      <c r="G93" s="248">
        <v>0</v>
      </c>
      <c r="H93" s="101">
        <v>0.1</v>
      </c>
      <c r="I93" s="102">
        <f t="shared" si="14"/>
        <v>0</v>
      </c>
      <c r="J93" s="37"/>
      <c r="K93" s="7"/>
      <c r="L93" s="61">
        <f t="shared" si="15"/>
        <v>83</v>
      </c>
      <c r="M93" s="112" t="str">
        <f t="shared" si="12"/>
        <v/>
      </c>
      <c r="N93" s="241">
        <f t="shared" si="16"/>
        <v>0</v>
      </c>
      <c r="O93" s="74"/>
      <c r="P93" s="75"/>
      <c r="Q93" s="81"/>
      <c r="R93" s="76"/>
      <c r="S93" s="76"/>
      <c r="T93" s="268" t="str">
        <f t="shared" si="17"/>
        <v/>
      </c>
      <c r="AM93">
        <f t="shared" si="18"/>
        <v>0</v>
      </c>
      <c r="AN93">
        <f t="shared" si="19"/>
        <v>0</v>
      </c>
      <c r="AO93">
        <f t="shared" si="20"/>
        <v>0</v>
      </c>
      <c r="AP93">
        <f t="shared" si="21"/>
        <v>0</v>
      </c>
      <c r="AQ93">
        <f t="shared" si="22"/>
        <v>0</v>
      </c>
      <c r="AR93">
        <f t="shared" si="13"/>
        <v>0</v>
      </c>
    </row>
    <row r="94" spans="1:44" ht="18" hidden="1" outlineLevel="1" x14ac:dyDescent="0.35">
      <c r="A94" s="13" t="s">
        <v>184</v>
      </c>
      <c r="B94" s="35">
        <f t="shared" si="23"/>
        <v>84</v>
      </c>
      <c r="C94" s="247"/>
      <c r="D94" s="42"/>
      <c r="E94" s="42"/>
      <c r="F94" s="37"/>
      <c r="G94" s="248">
        <v>0</v>
      </c>
      <c r="H94" s="101">
        <v>0.1</v>
      </c>
      <c r="I94" s="102">
        <f t="shared" si="14"/>
        <v>0</v>
      </c>
      <c r="J94" s="37"/>
      <c r="K94" s="7"/>
      <c r="L94" s="61">
        <f t="shared" si="15"/>
        <v>84</v>
      </c>
      <c r="M94" s="112" t="str">
        <f t="shared" si="12"/>
        <v/>
      </c>
      <c r="N94" s="241">
        <f t="shared" si="16"/>
        <v>0</v>
      </c>
      <c r="O94" s="74"/>
      <c r="P94" s="75"/>
      <c r="Q94" s="81"/>
      <c r="R94" s="76"/>
      <c r="S94" s="76"/>
      <c r="T94" s="268" t="str">
        <f t="shared" si="17"/>
        <v/>
      </c>
      <c r="AM94">
        <f t="shared" si="18"/>
        <v>0</v>
      </c>
      <c r="AN94">
        <f t="shared" si="19"/>
        <v>0</v>
      </c>
      <c r="AO94">
        <f t="shared" si="20"/>
        <v>0</v>
      </c>
      <c r="AP94">
        <f t="shared" si="21"/>
        <v>0</v>
      </c>
      <c r="AQ94">
        <f t="shared" si="22"/>
        <v>0</v>
      </c>
      <c r="AR94">
        <f t="shared" si="13"/>
        <v>0</v>
      </c>
    </row>
    <row r="95" spans="1:44" ht="18" hidden="1" outlineLevel="1" x14ac:dyDescent="0.35">
      <c r="A95" s="13" t="s">
        <v>184</v>
      </c>
      <c r="B95" s="35">
        <f t="shared" si="23"/>
        <v>85</v>
      </c>
      <c r="C95" s="247"/>
      <c r="D95" s="42"/>
      <c r="E95" s="42"/>
      <c r="F95" s="37"/>
      <c r="G95" s="248">
        <v>0</v>
      </c>
      <c r="H95" s="101">
        <v>0.1</v>
      </c>
      <c r="I95" s="102">
        <f t="shared" si="14"/>
        <v>0</v>
      </c>
      <c r="J95" s="37"/>
      <c r="K95" s="7"/>
      <c r="L95" s="61">
        <f t="shared" si="15"/>
        <v>85</v>
      </c>
      <c r="M95" s="112" t="str">
        <f t="shared" si="12"/>
        <v/>
      </c>
      <c r="N95" s="241">
        <f t="shared" si="16"/>
        <v>0</v>
      </c>
      <c r="O95" s="74"/>
      <c r="P95" s="75"/>
      <c r="Q95" s="81"/>
      <c r="R95" s="76"/>
      <c r="S95" s="76"/>
      <c r="T95" s="268" t="str">
        <f t="shared" si="17"/>
        <v/>
      </c>
      <c r="AM95">
        <f t="shared" si="18"/>
        <v>0</v>
      </c>
      <c r="AN95">
        <f t="shared" si="19"/>
        <v>0</v>
      </c>
      <c r="AO95">
        <f t="shared" si="20"/>
        <v>0</v>
      </c>
      <c r="AP95">
        <f t="shared" si="21"/>
        <v>0</v>
      </c>
      <c r="AQ95">
        <f t="shared" si="22"/>
        <v>0</v>
      </c>
      <c r="AR95">
        <f t="shared" si="13"/>
        <v>0</v>
      </c>
    </row>
    <row r="96" spans="1:44" ht="18" hidden="1" outlineLevel="1" x14ac:dyDescent="0.35">
      <c r="A96" s="13" t="s">
        <v>184</v>
      </c>
      <c r="B96" s="35">
        <f t="shared" si="23"/>
        <v>86</v>
      </c>
      <c r="C96" s="247"/>
      <c r="D96" s="42"/>
      <c r="E96" s="42"/>
      <c r="F96" s="37"/>
      <c r="G96" s="248">
        <v>0</v>
      </c>
      <c r="H96" s="101">
        <v>0.1</v>
      </c>
      <c r="I96" s="102">
        <f t="shared" si="14"/>
        <v>0</v>
      </c>
      <c r="J96" s="37"/>
      <c r="K96" s="7"/>
      <c r="L96" s="61">
        <f t="shared" si="15"/>
        <v>86</v>
      </c>
      <c r="M96" s="112" t="str">
        <f t="shared" si="12"/>
        <v/>
      </c>
      <c r="N96" s="241">
        <f t="shared" si="16"/>
        <v>0</v>
      </c>
      <c r="O96" s="74"/>
      <c r="P96" s="75"/>
      <c r="Q96" s="81"/>
      <c r="R96" s="76"/>
      <c r="S96" s="76"/>
      <c r="T96" s="268" t="str">
        <f t="shared" si="17"/>
        <v/>
      </c>
      <c r="AM96">
        <f t="shared" si="18"/>
        <v>0</v>
      </c>
      <c r="AN96">
        <f t="shared" si="19"/>
        <v>0</v>
      </c>
      <c r="AO96">
        <f t="shared" si="20"/>
        <v>0</v>
      </c>
      <c r="AP96">
        <f t="shared" si="21"/>
        <v>0</v>
      </c>
      <c r="AQ96">
        <f t="shared" si="22"/>
        <v>0</v>
      </c>
      <c r="AR96">
        <f t="shared" si="13"/>
        <v>0</v>
      </c>
    </row>
    <row r="97" spans="1:44" ht="18" hidden="1" outlineLevel="1" x14ac:dyDescent="0.35">
      <c r="A97" s="13" t="s">
        <v>184</v>
      </c>
      <c r="B97" s="35">
        <f t="shared" si="23"/>
        <v>87</v>
      </c>
      <c r="C97" s="247"/>
      <c r="D97" s="42"/>
      <c r="E97" s="42"/>
      <c r="F97" s="37"/>
      <c r="G97" s="248">
        <v>0</v>
      </c>
      <c r="H97" s="101">
        <v>0.1</v>
      </c>
      <c r="I97" s="102">
        <f t="shared" si="14"/>
        <v>0</v>
      </c>
      <c r="J97" s="37"/>
      <c r="K97" s="7"/>
      <c r="L97" s="61">
        <f t="shared" si="15"/>
        <v>87</v>
      </c>
      <c r="M97" s="112" t="str">
        <f t="shared" si="12"/>
        <v/>
      </c>
      <c r="N97" s="241">
        <f t="shared" si="16"/>
        <v>0</v>
      </c>
      <c r="O97" s="74"/>
      <c r="P97" s="75"/>
      <c r="Q97" s="81"/>
      <c r="R97" s="76"/>
      <c r="S97" s="76"/>
      <c r="T97" s="268" t="str">
        <f t="shared" si="17"/>
        <v/>
      </c>
      <c r="AM97">
        <f t="shared" si="18"/>
        <v>0</v>
      </c>
      <c r="AN97">
        <f t="shared" si="19"/>
        <v>0</v>
      </c>
      <c r="AO97">
        <f t="shared" si="20"/>
        <v>0</v>
      </c>
      <c r="AP97">
        <f t="shared" si="21"/>
        <v>0</v>
      </c>
      <c r="AQ97">
        <f t="shared" si="22"/>
        <v>0</v>
      </c>
      <c r="AR97">
        <f t="shared" si="13"/>
        <v>0</v>
      </c>
    </row>
    <row r="98" spans="1:44" ht="18" hidden="1" outlineLevel="1" x14ac:dyDescent="0.35">
      <c r="A98" s="13" t="s">
        <v>184</v>
      </c>
      <c r="B98" s="35">
        <f t="shared" si="23"/>
        <v>88</v>
      </c>
      <c r="C98" s="247"/>
      <c r="D98" s="42"/>
      <c r="E98" s="42"/>
      <c r="F98" s="37"/>
      <c r="G98" s="248">
        <v>0</v>
      </c>
      <c r="H98" s="101">
        <v>0.1</v>
      </c>
      <c r="I98" s="102">
        <f t="shared" si="14"/>
        <v>0</v>
      </c>
      <c r="J98" s="37"/>
      <c r="K98" s="7"/>
      <c r="L98" s="61">
        <f t="shared" si="15"/>
        <v>88</v>
      </c>
      <c r="M98" s="112" t="str">
        <f t="shared" si="12"/>
        <v/>
      </c>
      <c r="N98" s="241">
        <f t="shared" si="16"/>
        <v>0</v>
      </c>
      <c r="O98" s="74"/>
      <c r="P98" s="75"/>
      <c r="Q98" s="81"/>
      <c r="R98" s="76"/>
      <c r="S98" s="76"/>
      <c r="T98" s="268" t="str">
        <f t="shared" si="17"/>
        <v/>
      </c>
      <c r="AM98">
        <f t="shared" si="18"/>
        <v>0</v>
      </c>
      <c r="AN98">
        <f t="shared" si="19"/>
        <v>0</v>
      </c>
      <c r="AO98">
        <f t="shared" si="20"/>
        <v>0</v>
      </c>
      <c r="AP98">
        <f t="shared" si="21"/>
        <v>0</v>
      </c>
      <c r="AQ98">
        <f t="shared" si="22"/>
        <v>0</v>
      </c>
      <c r="AR98">
        <f t="shared" si="13"/>
        <v>0</v>
      </c>
    </row>
    <row r="99" spans="1:44" ht="18" hidden="1" outlineLevel="1" x14ac:dyDescent="0.35">
      <c r="A99" s="13" t="s">
        <v>184</v>
      </c>
      <c r="B99" s="35">
        <f t="shared" si="23"/>
        <v>89</v>
      </c>
      <c r="C99" s="247"/>
      <c r="D99" s="42"/>
      <c r="E99" s="42"/>
      <c r="F99" s="37"/>
      <c r="G99" s="248">
        <v>0</v>
      </c>
      <c r="H99" s="101">
        <v>0.1</v>
      </c>
      <c r="I99" s="102">
        <f t="shared" si="14"/>
        <v>0</v>
      </c>
      <c r="J99" s="37"/>
      <c r="K99" s="7"/>
      <c r="L99" s="61">
        <f t="shared" si="15"/>
        <v>89</v>
      </c>
      <c r="M99" s="112" t="str">
        <f t="shared" si="12"/>
        <v/>
      </c>
      <c r="N99" s="241">
        <f t="shared" si="16"/>
        <v>0</v>
      </c>
      <c r="O99" s="74"/>
      <c r="P99" s="75"/>
      <c r="Q99" s="81"/>
      <c r="R99" s="76"/>
      <c r="S99" s="76"/>
      <c r="T99" s="268" t="str">
        <f t="shared" si="17"/>
        <v/>
      </c>
      <c r="AM99">
        <f t="shared" si="18"/>
        <v>0</v>
      </c>
      <c r="AN99">
        <f t="shared" si="19"/>
        <v>0</v>
      </c>
      <c r="AO99">
        <f t="shared" si="20"/>
        <v>0</v>
      </c>
      <c r="AP99">
        <f t="shared" si="21"/>
        <v>0</v>
      </c>
      <c r="AQ99">
        <f t="shared" si="22"/>
        <v>0</v>
      </c>
      <c r="AR99">
        <f t="shared" si="13"/>
        <v>0</v>
      </c>
    </row>
    <row r="100" spans="1:44" ht="18" hidden="1" outlineLevel="1" x14ac:dyDescent="0.35">
      <c r="A100" s="13" t="s">
        <v>184</v>
      </c>
      <c r="B100" s="35">
        <f t="shared" si="23"/>
        <v>90</v>
      </c>
      <c r="C100" s="247"/>
      <c r="D100" s="42"/>
      <c r="E100" s="42"/>
      <c r="F100" s="37"/>
      <c r="G100" s="248">
        <v>0</v>
      </c>
      <c r="H100" s="101">
        <v>0.1</v>
      </c>
      <c r="I100" s="102">
        <f t="shared" si="14"/>
        <v>0</v>
      </c>
      <c r="J100" s="37"/>
      <c r="K100" s="7"/>
      <c r="L100" s="61">
        <f t="shared" si="15"/>
        <v>90</v>
      </c>
      <c r="M100" s="112" t="str">
        <f t="shared" si="12"/>
        <v/>
      </c>
      <c r="N100" s="241">
        <f t="shared" si="16"/>
        <v>0</v>
      </c>
      <c r="O100" s="74"/>
      <c r="P100" s="75"/>
      <c r="Q100" s="81"/>
      <c r="R100" s="76"/>
      <c r="S100" s="76"/>
      <c r="T100" s="268" t="str">
        <f t="shared" si="17"/>
        <v/>
      </c>
      <c r="AM100">
        <f t="shared" si="18"/>
        <v>0</v>
      </c>
      <c r="AN100">
        <f t="shared" si="19"/>
        <v>0</v>
      </c>
      <c r="AO100">
        <f t="shared" si="20"/>
        <v>0</v>
      </c>
      <c r="AP100">
        <f t="shared" si="21"/>
        <v>0</v>
      </c>
      <c r="AQ100">
        <f t="shared" si="22"/>
        <v>0</v>
      </c>
      <c r="AR100">
        <f t="shared" si="13"/>
        <v>0</v>
      </c>
    </row>
    <row r="101" spans="1:44" ht="18" hidden="1" outlineLevel="1" x14ac:dyDescent="0.35">
      <c r="A101" s="13" t="s">
        <v>184</v>
      </c>
      <c r="B101" s="35">
        <f t="shared" si="23"/>
        <v>91</v>
      </c>
      <c r="C101" s="247"/>
      <c r="D101" s="42"/>
      <c r="E101" s="42"/>
      <c r="F101" s="37"/>
      <c r="G101" s="248">
        <v>0</v>
      </c>
      <c r="H101" s="101">
        <v>0.1</v>
      </c>
      <c r="I101" s="102">
        <f t="shared" si="14"/>
        <v>0</v>
      </c>
      <c r="J101" s="37"/>
      <c r="K101" s="7"/>
      <c r="L101" s="61">
        <f t="shared" si="15"/>
        <v>91</v>
      </c>
      <c r="M101" s="112" t="str">
        <f t="shared" si="12"/>
        <v/>
      </c>
      <c r="N101" s="241">
        <f t="shared" si="16"/>
        <v>0</v>
      </c>
      <c r="O101" s="74"/>
      <c r="P101" s="75"/>
      <c r="Q101" s="81"/>
      <c r="R101" s="76"/>
      <c r="S101" s="76"/>
      <c r="T101" s="268" t="str">
        <f t="shared" si="17"/>
        <v/>
      </c>
      <c r="AM101">
        <f t="shared" si="18"/>
        <v>0</v>
      </c>
      <c r="AN101">
        <f t="shared" si="19"/>
        <v>0</v>
      </c>
      <c r="AO101">
        <f t="shared" si="20"/>
        <v>0</v>
      </c>
      <c r="AP101">
        <f t="shared" si="21"/>
        <v>0</v>
      </c>
      <c r="AQ101">
        <f t="shared" si="22"/>
        <v>0</v>
      </c>
      <c r="AR101">
        <f t="shared" si="13"/>
        <v>0</v>
      </c>
    </row>
    <row r="102" spans="1:44" ht="18" hidden="1" outlineLevel="1" x14ac:dyDescent="0.35">
      <c r="A102" s="13" t="s">
        <v>184</v>
      </c>
      <c r="B102" s="35">
        <f t="shared" si="23"/>
        <v>92</v>
      </c>
      <c r="C102" s="247"/>
      <c r="D102" s="42"/>
      <c r="E102" s="42"/>
      <c r="F102" s="37"/>
      <c r="G102" s="248">
        <v>0</v>
      </c>
      <c r="H102" s="101">
        <v>0.1</v>
      </c>
      <c r="I102" s="102">
        <f t="shared" si="14"/>
        <v>0</v>
      </c>
      <c r="J102" s="37"/>
      <c r="K102" s="7"/>
      <c r="L102" s="61">
        <f t="shared" si="15"/>
        <v>92</v>
      </c>
      <c r="M102" s="112" t="str">
        <f t="shared" si="12"/>
        <v/>
      </c>
      <c r="N102" s="241">
        <f t="shared" si="16"/>
        <v>0</v>
      </c>
      <c r="O102" s="74"/>
      <c r="P102" s="75"/>
      <c r="Q102" s="81"/>
      <c r="R102" s="76"/>
      <c r="S102" s="76"/>
      <c r="T102" s="268" t="str">
        <f t="shared" si="17"/>
        <v/>
      </c>
      <c r="AM102">
        <f t="shared" si="18"/>
        <v>0</v>
      </c>
      <c r="AN102">
        <f t="shared" si="19"/>
        <v>0</v>
      </c>
      <c r="AO102">
        <f t="shared" si="20"/>
        <v>0</v>
      </c>
      <c r="AP102">
        <f t="shared" si="21"/>
        <v>0</v>
      </c>
      <c r="AQ102">
        <f t="shared" si="22"/>
        <v>0</v>
      </c>
      <c r="AR102">
        <f t="shared" si="13"/>
        <v>0</v>
      </c>
    </row>
    <row r="103" spans="1:44" ht="18" hidden="1" outlineLevel="1" x14ac:dyDescent="0.35">
      <c r="A103" s="13" t="s">
        <v>184</v>
      </c>
      <c r="B103" s="35">
        <f t="shared" si="23"/>
        <v>93</v>
      </c>
      <c r="C103" s="247"/>
      <c r="D103" s="42"/>
      <c r="E103" s="42"/>
      <c r="F103" s="37"/>
      <c r="G103" s="248">
        <v>0</v>
      </c>
      <c r="H103" s="101">
        <v>0.1</v>
      </c>
      <c r="I103" s="102">
        <f t="shared" si="14"/>
        <v>0</v>
      </c>
      <c r="J103" s="37"/>
      <c r="K103" s="7"/>
      <c r="L103" s="61">
        <f t="shared" si="15"/>
        <v>93</v>
      </c>
      <c r="M103" s="112" t="str">
        <f t="shared" si="12"/>
        <v/>
      </c>
      <c r="N103" s="241">
        <f t="shared" si="16"/>
        <v>0</v>
      </c>
      <c r="O103" s="74"/>
      <c r="P103" s="75"/>
      <c r="Q103" s="81"/>
      <c r="R103" s="76"/>
      <c r="S103" s="76"/>
      <c r="T103" s="268" t="str">
        <f t="shared" si="17"/>
        <v/>
      </c>
      <c r="AM103">
        <f t="shared" si="18"/>
        <v>0</v>
      </c>
      <c r="AN103">
        <f t="shared" si="19"/>
        <v>0</v>
      </c>
      <c r="AO103">
        <f t="shared" si="20"/>
        <v>0</v>
      </c>
      <c r="AP103">
        <f t="shared" si="21"/>
        <v>0</v>
      </c>
      <c r="AQ103">
        <f t="shared" si="22"/>
        <v>0</v>
      </c>
      <c r="AR103">
        <f t="shared" si="13"/>
        <v>0</v>
      </c>
    </row>
    <row r="104" spans="1:44" ht="18" hidden="1" outlineLevel="1" x14ac:dyDescent="0.35">
      <c r="A104" s="13" t="s">
        <v>184</v>
      </c>
      <c r="B104" s="35">
        <f t="shared" si="23"/>
        <v>94</v>
      </c>
      <c r="C104" s="247"/>
      <c r="D104" s="42"/>
      <c r="E104" s="42"/>
      <c r="F104" s="37"/>
      <c r="G104" s="248">
        <v>0</v>
      </c>
      <c r="H104" s="101">
        <v>0.1</v>
      </c>
      <c r="I104" s="102">
        <f t="shared" si="14"/>
        <v>0</v>
      </c>
      <c r="J104" s="37"/>
      <c r="K104" s="7"/>
      <c r="L104" s="61">
        <f t="shared" si="15"/>
        <v>94</v>
      </c>
      <c r="M104" s="112" t="str">
        <f t="shared" si="12"/>
        <v/>
      </c>
      <c r="N104" s="241">
        <f t="shared" si="16"/>
        <v>0</v>
      </c>
      <c r="O104" s="74"/>
      <c r="P104" s="75"/>
      <c r="Q104" s="81"/>
      <c r="R104" s="76"/>
      <c r="S104" s="76"/>
      <c r="T104" s="268" t="str">
        <f t="shared" si="17"/>
        <v/>
      </c>
      <c r="AM104">
        <f t="shared" si="18"/>
        <v>0</v>
      </c>
      <c r="AN104">
        <f t="shared" si="19"/>
        <v>0</v>
      </c>
      <c r="AO104">
        <f t="shared" si="20"/>
        <v>0</v>
      </c>
      <c r="AP104">
        <f t="shared" si="21"/>
        <v>0</v>
      </c>
      <c r="AQ104">
        <f t="shared" si="22"/>
        <v>0</v>
      </c>
      <c r="AR104">
        <f t="shared" si="13"/>
        <v>0</v>
      </c>
    </row>
    <row r="105" spans="1:44" ht="18" hidden="1" outlineLevel="1" x14ac:dyDescent="0.35">
      <c r="A105" s="13" t="s">
        <v>184</v>
      </c>
      <c r="B105" s="35">
        <f t="shared" si="23"/>
        <v>95</v>
      </c>
      <c r="C105" s="247"/>
      <c r="D105" s="42"/>
      <c r="E105" s="42"/>
      <c r="F105" s="37"/>
      <c r="G105" s="248">
        <v>0</v>
      </c>
      <c r="H105" s="101">
        <v>0.1</v>
      </c>
      <c r="I105" s="102">
        <f t="shared" si="14"/>
        <v>0</v>
      </c>
      <c r="J105" s="37"/>
      <c r="K105" s="7"/>
      <c r="L105" s="61">
        <f t="shared" si="15"/>
        <v>95</v>
      </c>
      <c r="M105" s="112" t="str">
        <f t="shared" si="12"/>
        <v/>
      </c>
      <c r="N105" s="241">
        <f t="shared" si="16"/>
        <v>0</v>
      </c>
      <c r="O105" s="74"/>
      <c r="P105" s="75"/>
      <c r="Q105" s="81"/>
      <c r="R105" s="76"/>
      <c r="S105" s="76"/>
      <c r="T105" s="268" t="str">
        <f t="shared" si="17"/>
        <v/>
      </c>
      <c r="AM105">
        <f t="shared" si="18"/>
        <v>0</v>
      </c>
      <c r="AN105">
        <f t="shared" si="19"/>
        <v>0</v>
      </c>
      <c r="AO105">
        <f t="shared" si="20"/>
        <v>0</v>
      </c>
      <c r="AP105">
        <f t="shared" si="21"/>
        <v>0</v>
      </c>
      <c r="AQ105">
        <f t="shared" si="22"/>
        <v>0</v>
      </c>
      <c r="AR105">
        <f t="shared" si="13"/>
        <v>0</v>
      </c>
    </row>
    <row r="106" spans="1:44" ht="18" hidden="1" outlineLevel="1" x14ac:dyDescent="0.35">
      <c r="A106" s="13" t="s">
        <v>184</v>
      </c>
      <c r="B106" s="35">
        <f t="shared" si="23"/>
        <v>96</v>
      </c>
      <c r="C106" s="247"/>
      <c r="D106" s="42"/>
      <c r="E106" s="42"/>
      <c r="F106" s="37"/>
      <c r="G106" s="248">
        <v>0</v>
      </c>
      <c r="H106" s="101">
        <v>0.1</v>
      </c>
      <c r="I106" s="102">
        <f t="shared" si="14"/>
        <v>0</v>
      </c>
      <c r="J106" s="37"/>
      <c r="K106" s="7"/>
      <c r="L106" s="61">
        <f t="shared" si="15"/>
        <v>96</v>
      </c>
      <c r="M106" s="112" t="str">
        <f t="shared" si="12"/>
        <v/>
      </c>
      <c r="N106" s="241">
        <f t="shared" si="16"/>
        <v>0</v>
      </c>
      <c r="O106" s="74"/>
      <c r="P106" s="75"/>
      <c r="Q106" s="81"/>
      <c r="R106" s="76"/>
      <c r="S106" s="76"/>
      <c r="T106" s="268" t="str">
        <f t="shared" si="17"/>
        <v/>
      </c>
      <c r="AM106">
        <f t="shared" si="18"/>
        <v>0</v>
      </c>
      <c r="AN106">
        <f t="shared" si="19"/>
        <v>0</v>
      </c>
      <c r="AO106">
        <f t="shared" si="20"/>
        <v>0</v>
      </c>
      <c r="AP106">
        <f t="shared" si="21"/>
        <v>0</v>
      </c>
      <c r="AQ106">
        <f t="shared" si="22"/>
        <v>0</v>
      </c>
      <c r="AR106">
        <f t="shared" si="13"/>
        <v>0</v>
      </c>
    </row>
    <row r="107" spans="1:44" ht="18" hidden="1" outlineLevel="1" x14ac:dyDescent="0.35">
      <c r="A107" s="13" t="s">
        <v>184</v>
      </c>
      <c r="B107" s="35">
        <f t="shared" si="23"/>
        <v>97</v>
      </c>
      <c r="C107" s="247"/>
      <c r="D107" s="42"/>
      <c r="E107" s="42"/>
      <c r="F107" s="37"/>
      <c r="G107" s="248">
        <v>0</v>
      </c>
      <c r="H107" s="101">
        <v>0.1</v>
      </c>
      <c r="I107" s="102">
        <f t="shared" si="14"/>
        <v>0</v>
      </c>
      <c r="J107" s="37"/>
      <c r="K107" s="7"/>
      <c r="L107" s="61">
        <f t="shared" si="15"/>
        <v>97</v>
      </c>
      <c r="M107" s="112" t="str">
        <f t="shared" si="12"/>
        <v/>
      </c>
      <c r="N107" s="241">
        <f t="shared" si="16"/>
        <v>0</v>
      </c>
      <c r="O107" s="74"/>
      <c r="P107" s="75"/>
      <c r="Q107" s="81"/>
      <c r="R107" s="76"/>
      <c r="S107" s="76"/>
      <c r="T107" s="268" t="str">
        <f t="shared" si="17"/>
        <v/>
      </c>
      <c r="AM107">
        <f t="shared" si="18"/>
        <v>0</v>
      </c>
      <c r="AN107">
        <f t="shared" si="19"/>
        <v>0</v>
      </c>
      <c r="AO107">
        <f t="shared" si="20"/>
        <v>0</v>
      </c>
      <c r="AP107">
        <f t="shared" si="21"/>
        <v>0</v>
      </c>
      <c r="AQ107">
        <f t="shared" si="22"/>
        <v>0</v>
      </c>
      <c r="AR107">
        <f t="shared" si="13"/>
        <v>0</v>
      </c>
    </row>
    <row r="108" spans="1:44" ht="18" hidden="1" outlineLevel="1" x14ac:dyDescent="0.35">
      <c r="A108" s="13" t="s">
        <v>184</v>
      </c>
      <c r="B108" s="35">
        <f t="shared" si="23"/>
        <v>98</v>
      </c>
      <c r="C108" s="247"/>
      <c r="D108" s="42"/>
      <c r="E108" s="42"/>
      <c r="F108" s="37"/>
      <c r="G108" s="248">
        <v>0</v>
      </c>
      <c r="H108" s="101">
        <v>0.1</v>
      </c>
      <c r="I108" s="102">
        <f t="shared" si="14"/>
        <v>0</v>
      </c>
      <c r="J108" s="37"/>
      <c r="K108" s="7"/>
      <c r="L108" s="61">
        <f t="shared" si="15"/>
        <v>98</v>
      </c>
      <c r="M108" s="112" t="str">
        <f t="shared" si="12"/>
        <v/>
      </c>
      <c r="N108" s="241">
        <f t="shared" si="16"/>
        <v>0</v>
      </c>
      <c r="O108" s="74"/>
      <c r="P108" s="75"/>
      <c r="Q108" s="81"/>
      <c r="R108" s="76"/>
      <c r="S108" s="76"/>
      <c r="T108" s="268" t="str">
        <f t="shared" si="17"/>
        <v/>
      </c>
      <c r="AM108">
        <f t="shared" si="18"/>
        <v>0</v>
      </c>
      <c r="AN108">
        <f t="shared" si="19"/>
        <v>0</v>
      </c>
      <c r="AO108">
        <f t="shared" si="20"/>
        <v>0</v>
      </c>
      <c r="AP108">
        <f t="shared" si="21"/>
        <v>0</v>
      </c>
      <c r="AQ108">
        <f t="shared" si="22"/>
        <v>0</v>
      </c>
      <c r="AR108">
        <f t="shared" si="13"/>
        <v>0</v>
      </c>
    </row>
    <row r="109" spans="1:44" ht="18" hidden="1" outlineLevel="1" x14ac:dyDescent="0.35">
      <c r="A109" s="13" t="s">
        <v>184</v>
      </c>
      <c r="B109" s="35">
        <f t="shared" si="23"/>
        <v>99</v>
      </c>
      <c r="C109" s="247"/>
      <c r="D109" s="42"/>
      <c r="E109" s="42"/>
      <c r="F109" s="37"/>
      <c r="G109" s="248">
        <v>0</v>
      </c>
      <c r="H109" s="101">
        <v>0.1</v>
      </c>
      <c r="I109" s="102">
        <f t="shared" si="14"/>
        <v>0</v>
      </c>
      <c r="J109" s="37"/>
      <c r="K109" s="7"/>
      <c r="L109" s="61">
        <f t="shared" si="15"/>
        <v>99</v>
      </c>
      <c r="M109" s="112" t="str">
        <f t="shared" si="12"/>
        <v/>
      </c>
      <c r="N109" s="241">
        <f t="shared" si="16"/>
        <v>0</v>
      </c>
      <c r="O109" s="74"/>
      <c r="P109" s="75"/>
      <c r="Q109" s="81"/>
      <c r="R109" s="76"/>
      <c r="S109" s="76"/>
      <c r="T109" s="268" t="str">
        <f t="shared" si="17"/>
        <v/>
      </c>
      <c r="AM109">
        <f t="shared" si="18"/>
        <v>0</v>
      </c>
      <c r="AN109">
        <f t="shared" si="19"/>
        <v>0</v>
      </c>
      <c r="AO109">
        <f t="shared" si="20"/>
        <v>0</v>
      </c>
      <c r="AP109">
        <f t="shared" si="21"/>
        <v>0</v>
      </c>
      <c r="AQ109">
        <f t="shared" si="22"/>
        <v>0</v>
      </c>
      <c r="AR109">
        <f t="shared" si="13"/>
        <v>0</v>
      </c>
    </row>
    <row r="110" spans="1:44" ht="18" hidden="1" outlineLevel="1" x14ac:dyDescent="0.35">
      <c r="A110" s="13" t="s">
        <v>184</v>
      </c>
      <c r="B110" s="35">
        <f t="shared" si="23"/>
        <v>100</v>
      </c>
      <c r="C110" s="247"/>
      <c r="D110" s="42"/>
      <c r="E110" s="42"/>
      <c r="F110" s="37"/>
      <c r="G110" s="248">
        <v>0</v>
      </c>
      <c r="H110" s="101">
        <v>0.1</v>
      </c>
      <c r="I110" s="102">
        <f t="shared" si="14"/>
        <v>0</v>
      </c>
      <c r="J110" s="37"/>
      <c r="K110" s="7"/>
      <c r="L110" s="61">
        <f t="shared" si="15"/>
        <v>100</v>
      </c>
      <c r="M110" s="112" t="str">
        <f t="shared" si="12"/>
        <v/>
      </c>
      <c r="N110" s="241">
        <f t="shared" si="16"/>
        <v>0</v>
      </c>
      <c r="O110" s="74"/>
      <c r="P110" s="75"/>
      <c r="Q110" s="81"/>
      <c r="R110" s="76"/>
      <c r="S110" s="76"/>
      <c r="T110" s="268" t="str">
        <f t="shared" si="17"/>
        <v/>
      </c>
      <c r="AM110">
        <f t="shared" si="18"/>
        <v>0</v>
      </c>
      <c r="AN110">
        <f t="shared" si="19"/>
        <v>0</v>
      </c>
      <c r="AO110">
        <f t="shared" si="20"/>
        <v>0</v>
      </c>
      <c r="AP110">
        <f t="shared" si="21"/>
        <v>0</v>
      </c>
      <c r="AQ110">
        <f t="shared" si="22"/>
        <v>0</v>
      </c>
      <c r="AR110">
        <f t="shared" si="13"/>
        <v>0</v>
      </c>
    </row>
    <row r="111" spans="1:44" ht="15" customHeight="1" collapsed="1" x14ac:dyDescent="0.35">
      <c r="A111" s="103"/>
      <c r="B111" s="104" t="s">
        <v>241</v>
      </c>
      <c r="C111" s="275"/>
      <c r="D111" s="605"/>
      <c r="E111" s="605"/>
      <c r="F111" s="259"/>
      <c r="G111" s="259"/>
      <c r="H111" s="259"/>
      <c r="I111" s="259"/>
      <c r="J111" s="259"/>
      <c r="K111" s="105"/>
      <c r="L111" s="61"/>
      <c r="M111" s="112" t="str">
        <f t="shared" si="12"/>
        <v/>
      </c>
      <c r="N111" s="242"/>
      <c r="O111" s="74"/>
      <c r="P111" s="75"/>
      <c r="Q111" s="81"/>
      <c r="R111" s="76"/>
      <c r="S111" s="76"/>
      <c r="T111" s="268" t="str">
        <f t="shared" si="17"/>
        <v/>
      </c>
      <c r="AM111">
        <f t="shared" si="18"/>
        <v>0</v>
      </c>
      <c r="AN111">
        <f t="shared" si="19"/>
        <v>0</v>
      </c>
      <c r="AO111">
        <f t="shared" si="20"/>
        <v>0</v>
      </c>
      <c r="AP111">
        <f t="shared" si="21"/>
        <v>0</v>
      </c>
      <c r="AQ111">
        <f t="shared" si="22"/>
        <v>0</v>
      </c>
      <c r="AR111">
        <f t="shared" si="13"/>
        <v>0</v>
      </c>
    </row>
    <row r="112" spans="1:44" ht="18" hidden="1" outlineLevel="1" x14ac:dyDescent="0.35">
      <c r="A112" s="13" t="s">
        <v>184</v>
      </c>
      <c r="B112" s="35">
        <f>B110+1</f>
        <v>101</v>
      </c>
      <c r="C112" s="247"/>
      <c r="D112" s="42"/>
      <c r="E112" s="42"/>
      <c r="F112" s="37"/>
      <c r="G112" s="248">
        <v>0</v>
      </c>
      <c r="H112" s="101">
        <v>0.1</v>
      </c>
      <c r="I112" s="102">
        <f t="shared" ref="I112:I175" si="24">IFERROR(ROUNDDOWN(G112/(1+H112),0),G112)</f>
        <v>0</v>
      </c>
      <c r="J112" s="37"/>
      <c r="K112" s="7"/>
      <c r="L112" s="61">
        <f t="shared" si="15"/>
        <v>101</v>
      </c>
      <c r="M112" s="112" t="str">
        <f t="shared" si="12"/>
        <v/>
      </c>
      <c r="N112" s="241">
        <f>IF($Q$3="対象外",$I112,$G112)</f>
        <v>0</v>
      </c>
      <c r="O112" s="74"/>
      <c r="P112" s="75"/>
      <c r="Q112" s="81"/>
      <c r="R112" s="76"/>
      <c r="S112" s="76"/>
      <c r="T112" s="268" t="str">
        <f t="shared" si="17"/>
        <v/>
      </c>
      <c r="AM112">
        <f t="shared" si="18"/>
        <v>0</v>
      </c>
      <c r="AN112">
        <f t="shared" si="19"/>
        <v>0</v>
      </c>
      <c r="AO112">
        <f t="shared" si="20"/>
        <v>0</v>
      </c>
      <c r="AP112">
        <f t="shared" si="21"/>
        <v>0</v>
      </c>
      <c r="AQ112">
        <f t="shared" si="22"/>
        <v>0</v>
      </c>
      <c r="AR112">
        <f t="shared" si="13"/>
        <v>0</v>
      </c>
    </row>
    <row r="113" spans="1:44" ht="18" hidden="1" outlineLevel="1" x14ac:dyDescent="0.35">
      <c r="A113" s="13" t="s">
        <v>184</v>
      </c>
      <c r="B113" s="35">
        <f t="shared" si="23"/>
        <v>102</v>
      </c>
      <c r="C113" s="247"/>
      <c r="D113" s="42"/>
      <c r="E113" s="42"/>
      <c r="F113" s="37"/>
      <c r="G113" s="248">
        <v>0</v>
      </c>
      <c r="H113" s="101">
        <v>0.1</v>
      </c>
      <c r="I113" s="102">
        <f t="shared" si="24"/>
        <v>0</v>
      </c>
      <c r="J113" s="37"/>
      <c r="K113" s="7"/>
      <c r="L113" s="61">
        <f t="shared" si="15"/>
        <v>102</v>
      </c>
      <c r="M113" s="112" t="str">
        <f t="shared" si="12"/>
        <v/>
      </c>
      <c r="N113" s="241">
        <f t="shared" ref="N113:N176" si="25">IF($Q$3="対象外",$I113,$G113)</f>
        <v>0</v>
      </c>
      <c r="O113" s="74"/>
      <c r="P113" s="75"/>
      <c r="Q113" s="81"/>
      <c r="R113" s="76"/>
      <c r="S113" s="76"/>
      <c r="T113" s="268" t="str">
        <f t="shared" si="17"/>
        <v/>
      </c>
      <c r="AM113">
        <f t="shared" si="18"/>
        <v>0</v>
      </c>
      <c r="AN113">
        <f t="shared" si="19"/>
        <v>0</v>
      </c>
      <c r="AO113">
        <f t="shared" si="20"/>
        <v>0</v>
      </c>
      <c r="AP113">
        <f t="shared" si="21"/>
        <v>0</v>
      </c>
      <c r="AQ113">
        <f t="shared" si="22"/>
        <v>0</v>
      </c>
      <c r="AR113">
        <f t="shared" si="13"/>
        <v>0</v>
      </c>
    </row>
    <row r="114" spans="1:44" ht="18" hidden="1" outlineLevel="1" x14ac:dyDescent="0.35">
      <c r="A114" s="13" t="s">
        <v>184</v>
      </c>
      <c r="B114" s="35">
        <f t="shared" si="23"/>
        <v>103</v>
      </c>
      <c r="C114" s="247"/>
      <c r="D114" s="42"/>
      <c r="E114" s="42"/>
      <c r="F114" s="37"/>
      <c r="G114" s="248">
        <v>0</v>
      </c>
      <c r="H114" s="101">
        <v>0.1</v>
      </c>
      <c r="I114" s="102">
        <f t="shared" si="24"/>
        <v>0</v>
      </c>
      <c r="J114" s="37"/>
      <c r="K114" s="7"/>
      <c r="L114" s="61">
        <f t="shared" si="15"/>
        <v>103</v>
      </c>
      <c r="M114" s="112" t="str">
        <f t="shared" si="12"/>
        <v/>
      </c>
      <c r="N114" s="241">
        <f t="shared" si="25"/>
        <v>0</v>
      </c>
      <c r="O114" s="74"/>
      <c r="P114" s="75"/>
      <c r="Q114" s="81"/>
      <c r="R114" s="76"/>
      <c r="S114" s="76"/>
      <c r="T114" s="268" t="str">
        <f t="shared" si="17"/>
        <v/>
      </c>
      <c r="AM114">
        <f t="shared" si="18"/>
        <v>0</v>
      </c>
      <c r="AN114">
        <f t="shared" si="19"/>
        <v>0</v>
      </c>
      <c r="AO114">
        <f t="shared" si="20"/>
        <v>0</v>
      </c>
      <c r="AP114">
        <f t="shared" si="21"/>
        <v>0</v>
      </c>
      <c r="AQ114">
        <f t="shared" si="22"/>
        <v>0</v>
      </c>
      <c r="AR114">
        <f t="shared" si="13"/>
        <v>0</v>
      </c>
    </row>
    <row r="115" spans="1:44" ht="18" hidden="1" outlineLevel="1" x14ac:dyDescent="0.35">
      <c r="A115" s="13" t="s">
        <v>184</v>
      </c>
      <c r="B115" s="35">
        <f t="shared" si="23"/>
        <v>104</v>
      </c>
      <c r="C115" s="247"/>
      <c r="D115" s="42"/>
      <c r="E115" s="42"/>
      <c r="F115" s="37"/>
      <c r="G115" s="248">
        <v>0</v>
      </c>
      <c r="H115" s="101">
        <v>0.1</v>
      </c>
      <c r="I115" s="102">
        <f t="shared" si="24"/>
        <v>0</v>
      </c>
      <c r="J115" s="37"/>
      <c r="K115" s="7"/>
      <c r="L115" s="61">
        <f t="shared" si="15"/>
        <v>104</v>
      </c>
      <c r="M115" s="112" t="str">
        <f t="shared" si="12"/>
        <v/>
      </c>
      <c r="N115" s="241">
        <f t="shared" si="25"/>
        <v>0</v>
      </c>
      <c r="O115" s="74"/>
      <c r="P115" s="75"/>
      <c r="Q115" s="81"/>
      <c r="R115" s="76"/>
      <c r="S115" s="76"/>
      <c r="T115" s="268" t="str">
        <f t="shared" si="17"/>
        <v/>
      </c>
      <c r="AM115">
        <f t="shared" si="18"/>
        <v>0</v>
      </c>
      <c r="AN115">
        <f t="shared" si="19"/>
        <v>0</v>
      </c>
      <c r="AO115">
        <f t="shared" si="20"/>
        <v>0</v>
      </c>
      <c r="AP115">
        <f t="shared" si="21"/>
        <v>0</v>
      </c>
      <c r="AQ115">
        <f t="shared" si="22"/>
        <v>0</v>
      </c>
      <c r="AR115">
        <f t="shared" si="13"/>
        <v>0</v>
      </c>
    </row>
    <row r="116" spans="1:44" ht="18" hidden="1" outlineLevel="1" x14ac:dyDescent="0.35">
      <c r="A116" s="13" t="s">
        <v>184</v>
      </c>
      <c r="B116" s="35">
        <f t="shared" si="23"/>
        <v>105</v>
      </c>
      <c r="C116" s="247"/>
      <c r="D116" s="42"/>
      <c r="E116" s="42"/>
      <c r="F116" s="37"/>
      <c r="G116" s="248">
        <v>0</v>
      </c>
      <c r="H116" s="101">
        <v>0.1</v>
      </c>
      <c r="I116" s="102">
        <f t="shared" si="24"/>
        <v>0</v>
      </c>
      <c r="J116" s="37"/>
      <c r="K116" s="7"/>
      <c r="L116" s="61">
        <f t="shared" si="15"/>
        <v>105</v>
      </c>
      <c r="M116" s="112" t="str">
        <f t="shared" si="12"/>
        <v/>
      </c>
      <c r="N116" s="241">
        <f t="shared" si="25"/>
        <v>0</v>
      </c>
      <c r="O116" s="74"/>
      <c r="P116" s="75"/>
      <c r="Q116" s="81"/>
      <c r="R116" s="76"/>
      <c r="S116" s="76"/>
      <c r="T116" s="268" t="str">
        <f t="shared" si="17"/>
        <v/>
      </c>
      <c r="AM116">
        <f t="shared" si="18"/>
        <v>0</v>
      </c>
      <c r="AN116">
        <f t="shared" si="19"/>
        <v>0</v>
      </c>
      <c r="AO116">
        <f t="shared" si="20"/>
        <v>0</v>
      </c>
      <c r="AP116">
        <f t="shared" si="21"/>
        <v>0</v>
      </c>
      <c r="AQ116">
        <f t="shared" si="22"/>
        <v>0</v>
      </c>
      <c r="AR116">
        <f t="shared" si="13"/>
        <v>0</v>
      </c>
    </row>
    <row r="117" spans="1:44" ht="18" hidden="1" outlineLevel="1" x14ac:dyDescent="0.35">
      <c r="A117" s="13" t="s">
        <v>184</v>
      </c>
      <c r="B117" s="35">
        <f t="shared" si="23"/>
        <v>106</v>
      </c>
      <c r="C117" s="247"/>
      <c r="D117" s="42"/>
      <c r="E117" s="42"/>
      <c r="F117" s="37"/>
      <c r="G117" s="248">
        <v>0</v>
      </c>
      <c r="H117" s="101">
        <v>0.1</v>
      </c>
      <c r="I117" s="102">
        <f t="shared" si="24"/>
        <v>0</v>
      </c>
      <c r="J117" s="37"/>
      <c r="K117" s="7"/>
      <c r="L117" s="61">
        <f t="shared" si="15"/>
        <v>106</v>
      </c>
      <c r="M117" s="112" t="str">
        <f t="shared" si="12"/>
        <v/>
      </c>
      <c r="N117" s="241">
        <f t="shared" si="25"/>
        <v>0</v>
      </c>
      <c r="O117" s="74"/>
      <c r="P117" s="75"/>
      <c r="Q117" s="81"/>
      <c r="R117" s="76"/>
      <c r="S117" s="76"/>
      <c r="T117" s="268" t="str">
        <f t="shared" si="17"/>
        <v/>
      </c>
      <c r="AM117">
        <f t="shared" si="18"/>
        <v>0</v>
      </c>
      <c r="AN117">
        <f t="shared" si="19"/>
        <v>0</v>
      </c>
      <c r="AO117">
        <f t="shared" si="20"/>
        <v>0</v>
      </c>
      <c r="AP117">
        <f t="shared" si="21"/>
        <v>0</v>
      </c>
      <c r="AQ117">
        <f t="shared" si="22"/>
        <v>0</v>
      </c>
      <c r="AR117">
        <f t="shared" si="13"/>
        <v>0</v>
      </c>
    </row>
    <row r="118" spans="1:44" ht="18" hidden="1" outlineLevel="1" x14ac:dyDescent="0.35">
      <c r="A118" s="13" t="s">
        <v>184</v>
      </c>
      <c r="B118" s="35">
        <f t="shared" si="23"/>
        <v>107</v>
      </c>
      <c r="C118" s="247"/>
      <c r="D118" s="42"/>
      <c r="E118" s="42"/>
      <c r="F118" s="37"/>
      <c r="G118" s="248">
        <v>0</v>
      </c>
      <c r="H118" s="101">
        <v>0.1</v>
      </c>
      <c r="I118" s="102">
        <f t="shared" si="24"/>
        <v>0</v>
      </c>
      <c r="J118" s="37"/>
      <c r="K118" s="7"/>
      <c r="L118" s="61">
        <f t="shared" si="15"/>
        <v>107</v>
      </c>
      <c r="M118" s="112" t="str">
        <f t="shared" si="12"/>
        <v/>
      </c>
      <c r="N118" s="241">
        <f t="shared" si="25"/>
        <v>0</v>
      </c>
      <c r="O118" s="74"/>
      <c r="P118" s="75"/>
      <c r="Q118" s="81"/>
      <c r="R118" s="76"/>
      <c r="S118" s="76"/>
      <c r="T118" s="268" t="str">
        <f t="shared" si="17"/>
        <v/>
      </c>
      <c r="AM118">
        <f t="shared" si="18"/>
        <v>0</v>
      </c>
      <c r="AN118">
        <f t="shared" si="19"/>
        <v>0</v>
      </c>
      <c r="AO118">
        <f t="shared" si="20"/>
        <v>0</v>
      </c>
      <c r="AP118">
        <f t="shared" si="21"/>
        <v>0</v>
      </c>
      <c r="AQ118">
        <f t="shared" si="22"/>
        <v>0</v>
      </c>
      <c r="AR118">
        <f t="shared" si="13"/>
        <v>0</v>
      </c>
    </row>
    <row r="119" spans="1:44" ht="18" hidden="1" outlineLevel="1" x14ac:dyDescent="0.35">
      <c r="A119" s="13" t="s">
        <v>184</v>
      </c>
      <c r="B119" s="35">
        <f t="shared" si="23"/>
        <v>108</v>
      </c>
      <c r="C119" s="247"/>
      <c r="D119" s="42"/>
      <c r="E119" s="42"/>
      <c r="F119" s="37"/>
      <c r="G119" s="248">
        <v>0</v>
      </c>
      <c r="H119" s="101">
        <v>0.1</v>
      </c>
      <c r="I119" s="102">
        <f t="shared" si="24"/>
        <v>0</v>
      </c>
      <c r="J119" s="37"/>
      <c r="K119" s="7"/>
      <c r="L119" s="61">
        <f t="shared" si="15"/>
        <v>108</v>
      </c>
      <c r="M119" s="112" t="str">
        <f t="shared" si="12"/>
        <v/>
      </c>
      <c r="N119" s="241">
        <f t="shared" si="25"/>
        <v>0</v>
      </c>
      <c r="O119" s="74"/>
      <c r="P119" s="75"/>
      <c r="Q119" s="81"/>
      <c r="R119" s="76"/>
      <c r="S119" s="76"/>
      <c r="T119" s="268" t="str">
        <f t="shared" si="17"/>
        <v/>
      </c>
      <c r="AM119">
        <f t="shared" si="18"/>
        <v>0</v>
      </c>
      <c r="AN119">
        <f t="shared" si="19"/>
        <v>0</v>
      </c>
      <c r="AO119">
        <f t="shared" si="20"/>
        <v>0</v>
      </c>
      <c r="AP119">
        <f t="shared" si="21"/>
        <v>0</v>
      </c>
      <c r="AQ119">
        <f t="shared" si="22"/>
        <v>0</v>
      </c>
      <c r="AR119">
        <f t="shared" si="13"/>
        <v>0</v>
      </c>
    </row>
    <row r="120" spans="1:44" ht="18" hidden="1" outlineLevel="1" x14ac:dyDescent="0.35">
      <c r="A120" s="13" t="s">
        <v>184</v>
      </c>
      <c r="B120" s="35">
        <f t="shared" si="23"/>
        <v>109</v>
      </c>
      <c r="C120" s="247"/>
      <c r="D120" s="42"/>
      <c r="E120" s="42"/>
      <c r="F120" s="37"/>
      <c r="G120" s="248">
        <v>0</v>
      </c>
      <c r="H120" s="101">
        <v>0.1</v>
      </c>
      <c r="I120" s="102">
        <f t="shared" si="24"/>
        <v>0</v>
      </c>
      <c r="J120" s="37"/>
      <c r="K120" s="7"/>
      <c r="L120" s="61">
        <f t="shared" si="15"/>
        <v>109</v>
      </c>
      <c r="M120" s="112" t="str">
        <f t="shared" si="12"/>
        <v/>
      </c>
      <c r="N120" s="241">
        <f t="shared" si="25"/>
        <v>0</v>
      </c>
      <c r="O120" s="74"/>
      <c r="P120" s="75"/>
      <c r="Q120" s="81"/>
      <c r="R120" s="76"/>
      <c r="S120" s="76"/>
      <c r="T120" s="268" t="str">
        <f t="shared" si="17"/>
        <v/>
      </c>
      <c r="AM120">
        <f t="shared" si="18"/>
        <v>0</v>
      </c>
      <c r="AN120">
        <f t="shared" si="19"/>
        <v>0</v>
      </c>
      <c r="AO120">
        <f t="shared" si="20"/>
        <v>0</v>
      </c>
      <c r="AP120">
        <f t="shared" si="21"/>
        <v>0</v>
      </c>
      <c r="AQ120">
        <f t="shared" si="22"/>
        <v>0</v>
      </c>
      <c r="AR120">
        <f t="shared" si="13"/>
        <v>0</v>
      </c>
    </row>
    <row r="121" spans="1:44" ht="18" hidden="1" outlineLevel="1" x14ac:dyDescent="0.35">
      <c r="A121" s="13" t="s">
        <v>184</v>
      </c>
      <c r="B121" s="35">
        <f t="shared" si="23"/>
        <v>110</v>
      </c>
      <c r="C121" s="247"/>
      <c r="D121" s="42"/>
      <c r="E121" s="42"/>
      <c r="F121" s="37"/>
      <c r="G121" s="248">
        <v>0</v>
      </c>
      <c r="H121" s="101">
        <v>0.1</v>
      </c>
      <c r="I121" s="102">
        <f t="shared" si="24"/>
        <v>0</v>
      </c>
      <c r="J121" s="37"/>
      <c r="K121" s="7"/>
      <c r="L121" s="61">
        <f t="shared" si="15"/>
        <v>110</v>
      </c>
      <c r="M121" s="112" t="str">
        <f t="shared" si="12"/>
        <v/>
      </c>
      <c r="N121" s="241">
        <f t="shared" si="25"/>
        <v>0</v>
      </c>
      <c r="O121" s="74"/>
      <c r="P121" s="75"/>
      <c r="Q121" s="81"/>
      <c r="R121" s="76"/>
      <c r="S121" s="76"/>
      <c r="T121" s="268" t="str">
        <f t="shared" si="17"/>
        <v/>
      </c>
      <c r="AM121">
        <f t="shared" si="18"/>
        <v>0</v>
      </c>
      <c r="AN121">
        <f t="shared" si="19"/>
        <v>0</v>
      </c>
      <c r="AO121">
        <f t="shared" si="20"/>
        <v>0</v>
      </c>
      <c r="AP121">
        <f t="shared" si="21"/>
        <v>0</v>
      </c>
      <c r="AQ121">
        <f t="shared" si="22"/>
        <v>0</v>
      </c>
      <c r="AR121">
        <f t="shared" si="13"/>
        <v>0</v>
      </c>
    </row>
    <row r="122" spans="1:44" ht="18" hidden="1" outlineLevel="1" x14ac:dyDescent="0.35">
      <c r="A122" s="13" t="s">
        <v>184</v>
      </c>
      <c r="B122" s="35">
        <f t="shared" si="23"/>
        <v>111</v>
      </c>
      <c r="C122" s="247"/>
      <c r="D122" s="42"/>
      <c r="E122" s="42"/>
      <c r="F122" s="37"/>
      <c r="G122" s="248">
        <v>0</v>
      </c>
      <c r="H122" s="101">
        <v>0.1</v>
      </c>
      <c r="I122" s="102">
        <f t="shared" si="24"/>
        <v>0</v>
      </c>
      <c r="J122" s="37"/>
      <c r="K122" s="7"/>
      <c r="L122" s="61">
        <f t="shared" si="15"/>
        <v>111</v>
      </c>
      <c r="M122" s="112" t="str">
        <f t="shared" si="12"/>
        <v/>
      </c>
      <c r="N122" s="241">
        <f t="shared" si="25"/>
        <v>0</v>
      </c>
      <c r="O122" s="74"/>
      <c r="P122" s="75"/>
      <c r="Q122" s="81"/>
      <c r="R122" s="76"/>
      <c r="S122" s="76"/>
      <c r="T122" s="268" t="str">
        <f t="shared" si="17"/>
        <v/>
      </c>
      <c r="AM122">
        <f t="shared" si="18"/>
        <v>0</v>
      </c>
      <c r="AN122">
        <f t="shared" si="19"/>
        <v>0</v>
      </c>
      <c r="AO122">
        <f t="shared" si="20"/>
        <v>0</v>
      </c>
      <c r="AP122">
        <f t="shared" si="21"/>
        <v>0</v>
      </c>
      <c r="AQ122">
        <f t="shared" si="22"/>
        <v>0</v>
      </c>
      <c r="AR122">
        <f t="shared" si="13"/>
        <v>0</v>
      </c>
    </row>
    <row r="123" spans="1:44" ht="18" hidden="1" outlineLevel="1" x14ac:dyDescent="0.35">
      <c r="A123" s="13" t="s">
        <v>184</v>
      </c>
      <c r="B123" s="35">
        <f t="shared" si="23"/>
        <v>112</v>
      </c>
      <c r="C123" s="247"/>
      <c r="D123" s="42"/>
      <c r="E123" s="42"/>
      <c r="F123" s="37"/>
      <c r="G123" s="248">
        <v>0</v>
      </c>
      <c r="H123" s="101">
        <v>0.1</v>
      </c>
      <c r="I123" s="102">
        <f t="shared" si="24"/>
        <v>0</v>
      </c>
      <c r="J123" s="37"/>
      <c r="K123" s="7"/>
      <c r="L123" s="61">
        <f t="shared" si="15"/>
        <v>112</v>
      </c>
      <c r="M123" s="112" t="str">
        <f t="shared" si="12"/>
        <v/>
      </c>
      <c r="N123" s="241">
        <f t="shared" si="25"/>
        <v>0</v>
      </c>
      <c r="O123" s="74"/>
      <c r="P123" s="75"/>
      <c r="Q123" s="81"/>
      <c r="R123" s="76"/>
      <c r="S123" s="76"/>
      <c r="T123" s="268" t="str">
        <f t="shared" si="17"/>
        <v/>
      </c>
      <c r="AM123">
        <f t="shared" si="18"/>
        <v>0</v>
      </c>
      <c r="AN123">
        <f t="shared" si="19"/>
        <v>0</v>
      </c>
      <c r="AO123">
        <f t="shared" si="20"/>
        <v>0</v>
      </c>
      <c r="AP123">
        <f t="shared" si="21"/>
        <v>0</v>
      </c>
      <c r="AQ123">
        <f t="shared" si="22"/>
        <v>0</v>
      </c>
      <c r="AR123">
        <f t="shared" si="13"/>
        <v>0</v>
      </c>
    </row>
    <row r="124" spans="1:44" ht="18" hidden="1" outlineLevel="1" x14ac:dyDescent="0.35">
      <c r="A124" s="13" t="s">
        <v>184</v>
      </c>
      <c r="B124" s="35">
        <f t="shared" si="23"/>
        <v>113</v>
      </c>
      <c r="C124" s="247"/>
      <c r="D124" s="42"/>
      <c r="E124" s="42"/>
      <c r="F124" s="37"/>
      <c r="G124" s="248">
        <v>0</v>
      </c>
      <c r="H124" s="101">
        <v>0.1</v>
      </c>
      <c r="I124" s="102">
        <f t="shared" si="24"/>
        <v>0</v>
      </c>
      <c r="J124" s="37"/>
      <c r="K124" s="7"/>
      <c r="L124" s="61">
        <f t="shared" si="15"/>
        <v>113</v>
      </c>
      <c r="M124" s="112" t="str">
        <f t="shared" si="12"/>
        <v/>
      </c>
      <c r="N124" s="241">
        <f t="shared" si="25"/>
        <v>0</v>
      </c>
      <c r="O124" s="74"/>
      <c r="P124" s="75"/>
      <c r="Q124" s="81"/>
      <c r="R124" s="76"/>
      <c r="S124" s="76"/>
      <c r="T124" s="268" t="str">
        <f t="shared" si="17"/>
        <v/>
      </c>
      <c r="AM124">
        <f t="shared" si="18"/>
        <v>0</v>
      </c>
      <c r="AN124">
        <f t="shared" si="19"/>
        <v>0</v>
      </c>
      <c r="AO124">
        <f t="shared" si="20"/>
        <v>0</v>
      </c>
      <c r="AP124">
        <f t="shared" si="21"/>
        <v>0</v>
      </c>
      <c r="AQ124">
        <f t="shared" si="22"/>
        <v>0</v>
      </c>
      <c r="AR124">
        <f t="shared" si="13"/>
        <v>0</v>
      </c>
    </row>
    <row r="125" spans="1:44" ht="18" hidden="1" outlineLevel="1" x14ac:dyDescent="0.35">
      <c r="A125" s="13" t="s">
        <v>184</v>
      </c>
      <c r="B125" s="35">
        <f t="shared" si="23"/>
        <v>114</v>
      </c>
      <c r="C125" s="247"/>
      <c r="D125" s="42"/>
      <c r="E125" s="42"/>
      <c r="F125" s="37"/>
      <c r="G125" s="248">
        <v>0</v>
      </c>
      <c r="H125" s="101">
        <v>0.1</v>
      </c>
      <c r="I125" s="102">
        <f t="shared" si="24"/>
        <v>0</v>
      </c>
      <c r="J125" s="37"/>
      <c r="K125" s="7"/>
      <c r="L125" s="61">
        <f t="shared" si="15"/>
        <v>114</v>
      </c>
      <c r="M125" s="112" t="str">
        <f t="shared" si="12"/>
        <v/>
      </c>
      <c r="N125" s="241">
        <f t="shared" si="25"/>
        <v>0</v>
      </c>
      <c r="O125" s="74"/>
      <c r="P125" s="75"/>
      <c r="Q125" s="81"/>
      <c r="R125" s="76"/>
      <c r="S125" s="76"/>
      <c r="T125" s="268" t="str">
        <f t="shared" si="17"/>
        <v/>
      </c>
      <c r="AM125">
        <f t="shared" si="18"/>
        <v>0</v>
      </c>
      <c r="AN125">
        <f t="shared" si="19"/>
        <v>0</v>
      </c>
      <c r="AO125">
        <f t="shared" si="20"/>
        <v>0</v>
      </c>
      <c r="AP125">
        <f t="shared" si="21"/>
        <v>0</v>
      </c>
      <c r="AQ125">
        <f t="shared" si="22"/>
        <v>0</v>
      </c>
      <c r="AR125">
        <f t="shared" si="13"/>
        <v>0</v>
      </c>
    </row>
    <row r="126" spans="1:44" ht="18" hidden="1" outlineLevel="1" x14ac:dyDescent="0.35">
      <c r="A126" s="13" t="s">
        <v>184</v>
      </c>
      <c r="B126" s="35">
        <f t="shared" si="23"/>
        <v>115</v>
      </c>
      <c r="C126" s="247"/>
      <c r="D126" s="42"/>
      <c r="E126" s="42"/>
      <c r="F126" s="37"/>
      <c r="G126" s="248">
        <v>0</v>
      </c>
      <c r="H126" s="101">
        <v>0.1</v>
      </c>
      <c r="I126" s="102">
        <f t="shared" si="24"/>
        <v>0</v>
      </c>
      <c r="J126" s="37"/>
      <c r="K126" s="7"/>
      <c r="L126" s="61">
        <f t="shared" si="15"/>
        <v>115</v>
      </c>
      <c r="M126" s="112" t="str">
        <f t="shared" si="12"/>
        <v/>
      </c>
      <c r="N126" s="241">
        <f t="shared" si="25"/>
        <v>0</v>
      </c>
      <c r="O126" s="74"/>
      <c r="P126" s="75"/>
      <c r="Q126" s="81"/>
      <c r="R126" s="76"/>
      <c r="S126" s="76"/>
      <c r="T126" s="268" t="str">
        <f t="shared" si="17"/>
        <v/>
      </c>
      <c r="AM126">
        <f t="shared" si="18"/>
        <v>0</v>
      </c>
      <c r="AN126">
        <f t="shared" si="19"/>
        <v>0</v>
      </c>
      <c r="AO126">
        <f t="shared" si="20"/>
        <v>0</v>
      </c>
      <c r="AP126">
        <f t="shared" si="21"/>
        <v>0</v>
      </c>
      <c r="AQ126">
        <f t="shared" si="22"/>
        <v>0</v>
      </c>
      <c r="AR126">
        <f t="shared" si="13"/>
        <v>0</v>
      </c>
    </row>
    <row r="127" spans="1:44" ht="18" hidden="1" outlineLevel="1" x14ac:dyDescent="0.35">
      <c r="A127" s="13" t="s">
        <v>184</v>
      </c>
      <c r="B127" s="35">
        <f t="shared" si="23"/>
        <v>116</v>
      </c>
      <c r="C127" s="247"/>
      <c r="D127" s="42"/>
      <c r="E127" s="42"/>
      <c r="F127" s="37"/>
      <c r="G127" s="248">
        <v>0</v>
      </c>
      <c r="H127" s="101">
        <v>0.1</v>
      </c>
      <c r="I127" s="102">
        <f t="shared" si="24"/>
        <v>0</v>
      </c>
      <c r="J127" s="37"/>
      <c r="K127" s="7"/>
      <c r="L127" s="61">
        <f t="shared" si="15"/>
        <v>116</v>
      </c>
      <c r="M127" s="112" t="str">
        <f t="shared" si="12"/>
        <v/>
      </c>
      <c r="N127" s="241">
        <f t="shared" si="25"/>
        <v>0</v>
      </c>
      <c r="O127" s="74"/>
      <c r="P127" s="75"/>
      <c r="Q127" s="81"/>
      <c r="R127" s="76"/>
      <c r="S127" s="76"/>
      <c r="T127" s="268" t="str">
        <f t="shared" si="17"/>
        <v/>
      </c>
      <c r="AM127">
        <f t="shared" si="18"/>
        <v>0</v>
      </c>
      <c r="AN127">
        <f t="shared" si="19"/>
        <v>0</v>
      </c>
      <c r="AO127">
        <f t="shared" si="20"/>
        <v>0</v>
      </c>
      <c r="AP127">
        <f t="shared" si="21"/>
        <v>0</v>
      </c>
      <c r="AQ127">
        <f t="shared" si="22"/>
        <v>0</v>
      </c>
      <c r="AR127">
        <f t="shared" si="13"/>
        <v>0</v>
      </c>
    </row>
    <row r="128" spans="1:44" ht="18" hidden="1" outlineLevel="1" x14ac:dyDescent="0.35">
      <c r="A128" s="13" t="s">
        <v>184</v>
      </c>
      <c r="B128" s="35">
        <f t="shared" si="23"/>
        <v>117</v>
      </c>
      <c r="C128" s="247"/>
      <c r="D128" s="42"/>
      <c r="E128" s="42"/>
      <c r="F128" s="37"/>
      <c r="G128" s="248">
        <v>0</v>
      </c>
      <c r="H128" s="101">
        <v>0.1</v>
      </c>
      <c r="I128" s="102">
        <f t="shared" si="24"/>
        <v>0</v>
      </c>
      <c r="J128" s="37"/>
      <c r="K128" s="7"/>
      <c r="L128" s="61">
        <f t="shared" si="15"/>
        <v>117</v>
      </c>
      <c r="M128" s="112" t="str">
        <f t="shared" si="12"/>
        <v/>
      </c>
      <c r="N128" s="241">
        <f t="shared" si="25"/>
        <v>0</v>
      </c>
      <c r="O128" s="74"/>
      <c r="P128" s="75"/>
      <c r="Q128" s="81"/>
      <c r="R128" s="76"/>
      <c r="S128" s="76"/>
      <c r="T128" s="268" t="str">
        <f t="shared" si="17"/>
        <v/>
      </c>
      <c r="AM128">
        <f t="shared" si="18"/>
        <v>0</v>
      </c>
      <c r="AN128">
        <f t="shared" si="19"/>
        <v>0</v>
      </c>
      <c r="AO128">
        <f t="shared" si="20"/>
        <v>0</v>
      </c>
      <c r="AP128">
        <f t="shared" si="21"/>
        <v>0</v>
      </c>
      <c r="AQ128">
        <f t="shared" si="22"/>
        <v>0</v>
      </c>
      <c r="AR128">
        <f t="shared" si="13"/>
        <v>0</v>
      </c>
    </row>
    <row r="129" spans="1:44" ht="18" hidden="1" outlineLevel="1" x14ac:dyDescent="0.35">
      <c r="A129" s="13" t="s">
        <v>184</v>
      </c>
      <c r="B129" s="35">
        <f t="shared" si="23"/>
        <v>118</v>
      </c>
      <c r="C129" s="247"/>
      <c r="D129" s="42"/>
      <c r="E129" s="42"/>
      <c r="F129" s="37"/>
      <c r="G129" s="248">
        <v>0</v>
      </c>
      <c r="H129" s="101">
        <v>0.1</v>
      </c>
      <c r="I129" s="102">
        <f t="shared" si="24"/>
        <v>0</v>
      </c>
      <c r="J129" s="37"/>
      <c r="K129" s="7"/>
      <c r="L129" s="61">
        <f t="shared" si="15"/>
        <v>118</v>
      </c>
      <c r="M129" s="112" t="str">
        <f t="shared" si="12"/>
        <v/>
      </c>
      <c r="N129" s="241">
        <f t="shared" si="25"/>
        <v>0</v>
      </c>
      <c r="O129" s="74"/>
      <c r="P129" s="75"/>
      <c r="Q129" s="81"/>
      <c r="R129" s="76"/>
      <c r="S129" s="76"/>
      <c r="T129" s="268" t="str">
        <f t="shared" si="17"/>
        <v/>
      </c>
      <c r="AM129">
        <f t="shared" si="18"/>
        <v>0</v>
      </c>
      <c r="AN129">
        <f t="shared" si="19"/>
        <v>0</v>
      </c>
      <c r="AO129">
        <f t="shared" si="20"/>
        <v>0</v>
      </c>
      <c r="AP129">
        <f t="shared" si="21"/>
        <v>0</v>
      </c>
      <c r="AQ129">
        <f t="shared" si="22"/>
        <v>0</v>
      </c>
      <c r="AR129">
        <f t="shared" si="13"/>
        <v>0</v>
      </c>
    </row>
    <row r="130" spans="1:44" ht="18" hidden="1" outlineLevel="1" x14ac:dyDescent="0.35">
      <c r="A130" s="13" t="s">
        <v>184</v>
      </c>
      <c r="B130" s="35">
        <f t="shared" si="23"/>
        <v>119</v>
      </c>
      <c r="C130" s="247"/>
      <c r="D130" s="42"/>
      <c r="E130" s="42"/>
      <c r="F130" s="37"/>
      <c r="G130" s="248">
        <v>0</v>
      </c>
      <c r="H130" s="101">
        <v>0.1</v>
      </c>
      <c r="I130" s="102">
        <f t="shared" si="24"/>
        <v>0</v>
      </c>
      <c r="J130" s="37"/>
      <c r="K130" s="7"/>
      <c r="L130" s="61">
        <f t="shared" si="15"/>
        <v>119</v>
      </c>
      <c r="M130" s="112" t="str">
        <f t="shared" si="12"/>
        <v/>
      </c>
      <c r="N130" s="241">
        <f t="shared" si="25"/>
        <v>0</v>
      </c>
      <c r="O130" s="74"/>
      <c r="P130" s="75"/>
      <c r="Q130" s="81"/>
      <c r="R130" s="76"/>
      <c r="S130" s="76"/>
      <c r="T130" s="268" t="str">
        <f t="shared" si="17"/>
        <v/>
      </c>
      <c r="AM130">
        <f t="shared" si="18"/>
        <v>0</v>
      </c>
      <c r="AN130">
        <f t="shared" si="19"/>
        <v>0</v>
      </c>
      <c r="AO130">
        <f t="shared" si="20"/>
        <v>0</v>
      </c>
      <c r="AP130">
        <f t="shared" si="21"/>
        <v>0</v>
      </c>
      <c r="AQ130">
        <f t="shared" si="22"/>
        <v>0</v>
      </c>
      <c r="AR130">
        <f t="shared" si="13"/>
        <v>0</v>
      </c>
    </row>
    <row r="131" spans="1:44" ht="18" hidden="1" outlineLevel="1" x14ac:dyDescent="0.35">
      <c r="A131" s="13" t="s">
        <v>184</v>
      </c>
      <c r="B131" s="35">
        <f t="shared" si="23"/>
        <v>120</v>
      </c>
      <c r="C131" s="247"/>
      <c r="D131" s="42"/>
      <c r="E131" s="42"/>
      <c r="F131" s="37"/>
      <c r="G131" s="248">
        <v>0</v>
      </c>
      <c r="H131" s="101">
        <v>0.1</v>
      </c>
      <c r="I131" s="102">
        <f t="shared" si="24"/>
        <v>0</v>
      </c>
      <c r="J131" s="37"/>
      <c r="K131" s="7"/>
      <c r="L131" s="61">
        <f t="shared" si="15"/>
        <v>120</v>
      </c>
      <c r="M131" s="112" t="str">
        <f t="shared" si="12"/>
        <v/>
      </c>
      <c r="N131" s="241">
        <f t="shared" si="25"/>
        <v>0</v>
      </c>
      <c r="O131" s="74"/>
      <c r="P131" s="75"/>
      <c r="Q131" s="81"/>
      <c r="R131" s="76"/>
      <c r="S131" s="76"/>
      <c r="T131" s="268" t="str">
        <f t="shared" si="17"/>
        <v/>
      </c>
      <c r="AM131">
        <f t="shared" si="18"/>
        <v>0</v>
      </c>
      <c r="AN131">
        <f t="shared" si="19"/>
        <v>0</v>
      </c>
      <c r="AO131">
        <f t="shared" si="20"/>
        <v>0</v>
      </c>
      <c r="AP131">
        <f t="shared" si="21"/>
        <v>0</v>
      </c>
      <c r="AQ131">
        <f t="shared" si="22"/>
        <v>0</v>
      </c>
      <c r="AR131">
        <f t="shared" si="13"/>
        <v>0</v>
      </c>
    </row>
    <row r="132" spans="1:44" ht="18" hidden="1" outlineLevel="1" x14ac:dyDescent="0.35">
      <c r="A132" s="13" t="s">
        <v>184</v>
      </c>
      <c r="B132" s="35">
        <f t="shared" si="23"/>
        <v>121</v>
      </c>
      <c r="C132" s="247"/>
      <c r="D132" s="42"/>
      <c r="E132" s="42"/>
      <c r="F132" s="37"/>
      <c r="G132" s="248">
        <v>0</v>
      </c>
      <c r="H132" s="101">
        <v>0.1</v>
      </c>
      <c r="I132" s="102">
        <f t="shared" si="24"/>
        <v>0</v>
      </c>
      <c r="J132" s="37"/>
      <c r="K132" s="7"/>
      <c r="L132" s="61">
        <f t="shared" si="15"/>
        <v>121</v>
      </c>
      <c r="M132" s="112" t="str">
        <f t="shared" si="12"/>
        <v/>
      </c>
      <c r="N132" s="241">
        <f t="shared" si="25"/>
        <v>0</v>
      </c>
      <c r="O132" s="74"/>
      <c r="P132" s="75"/>
      <c r="Q132" s="81"/>
      <c r="R132" s="76"/>
      <c r="S132" s="76"/>
      <c r="T132" s="268" t="str">
        <f t="shared" si="17"/>
        <v/>
      </c>
      <c r="AM132">
        <f t="shared" si="18"/>
        <v>0</v>
      </c>
      <c r="AN132">
        <f t="shared" si="19"/>
        <v>0</v>
      </c>
      <c r="AO132">
        <f t="shared" si="20"/>
        <v>0</v>
      </c>
      <c r="AP132">
        <f t="shared" si="21"/>
        <v>0</v>
      </c>
      <c r="AQ132">
        <f t="shared" si="22"/>
        <v>0</v>
      </c>
      <c r="AR132">
        <f t="shared" si="13"/>
        <v>0</v>
      </c>
    </row>
    <row r="133" spans="1:44" ht="18" hidden="1" outlineLevel="1" x14ac:dyDescent="0.35">
      <c r="A133" s="13" t="s">
        <v>184</v>
      </c>
      <c r="B133" s="35">
        <f t="shared" si="23"/>
        <v>122</v>
      </c>
      <c r="C133" s="247"/>
      <c r="D133" s="42"/>
      <c r="E133" s="42"/>
      <c r="F133" s="37"/>
      <c r="G133" s="248">
        <v>0</v>
      </c>
      <c r="H133" s="101">
        <v>0.1</v>
      </c>
      <c r="I133" s="102">
        <f t="shared" si="24"/>
        <v>0</v>
      </c>
      <c r="J133" s="37"/>
      <c r="K133" s="7"/>
      <c r="L133" s="61">
        <f t="shared" si="15"/>
        <v>122</v>
      </c>
      <c r="M133" s="112" t="str">
        <f t="shared" si="12"/>
        <v/>
      </c>
      <c r="N133" s="241">
        <f t="shared" si="25"/>
        <v>0</v>
      </c>
      <c r="O133" s="74"/>
      <c r="P133" s="75"/>
      <c r="Q133" s="81"/>
      <c r="R133" s="76"/>
      <c r="S133" s="76"/>
      <c r="T133" s="268" t="str">
        <f t="shared" si="17"/>
        <v/>
      </c>
      <c r="AM133">
        <f t="shared" si="18"/>
        <v>0</v>
      </c>
      <c r="AN133">
        <f t="shared" si="19"/>
        <v>0</v>
      </c>
      <c r="AO133">
        <f t="shared" si="20"/>
        <v>0</v>
      </c>
      <c r="AP133">
        <f t="shared" si="21"/>
        <v>0</v>
      </c>
      <c r="AQ133">
        <f t="shared" si="22"/>
        <v>0</v>
      </c>
      <c r="AR133">
        <f t="shared" si="13"/>
        <v>0</v>
      </c>
    </row>
    <row r="134" spans="1:44" ht="18" hidden="1" outlineLevel="1" x14ac:dyDescent="0.35">
      <c r="A134" s="13" t="s">
        <v>184</v>
      </c>
      <c r="B134" s="35">
        <f t="shared" si="23"/>
        <v>123</v>
      </c>
      <c r="C134" s="247"/>
      <c r="D134" s="42"/>
      <c r="E134" s="42"/>
      <c r="F134" s="37"/>
      <c r="G134" s="248">
        <v>0</v>
      </c>
      <c r="H134" s="101">
        <v>0.1</v>
      </c>
      <c r="I134" s="102">
        <f t="shared" si="24"/>
        <v>0</v>
      </c>
      <c r="J134" s="37"/>
      <c r="K134" s="7"/>
      <c r="L134" s="61">
        <f t="shared" si="15"/>
        <v>123</v>
      </c>
      <c r="M134" s="112" t="str">
        <f t="shared" si="12"/>
        <v/>
      </c>
      <c r="N134" s="241">
        <f t="shared" si="25"/>
        <v>0</v>
      </c>
      <c r="O134" s="74"/>
      <c r="P134" s="75"/>
      <c r="Q134" s="81"/>
      <c r="R134" s="76"/>
      <c r="S134" s="76"/>
      <c r="T134" s="268" t="str">
        <f t="shared" si="17"/>
        <v/>
      </c>
      <c r="AM134">
        <f t="shared" si="18"/>
        <v>0</v>
      </c>
      <c r="AN134">
        <f t="shared" si="19"/>
        <v>0</v>
      </c>
      <c r="AO134">
        <f t="shared" si="20"/>
        <v>0</v>
      </c>
      <c r="AP134">
        <f t="shared" si="21"/>
        <v>0</v>
      </c>
      <c r="AQ134">
        <f t="shared" si="22"/>
        <v>0</v>
      </c>
      <c r="AR134">
        <f t="shared" si="13"/>
        <v>0</v>
      </c>
    </row>
    <row r="135" spans="1:44" ht="18" hidden="1" outlineLevel="1" x14ac:dyDescent="0.35">
      <c r="A135" s="13" t="s">
        <v>184</v>
      </c>
      <c r="B135" s="35">
        <f t="shared" si="23"/>
        <v>124</v>
      </c>
      <c r="C135" s="247"/>
      <c r="D135" s="42"/>
      <c r="E135" s="42"/>
      <c r="F135" s="37"/>
      <c r="G135" s="248">
        <v>0</v>
      </c>
      <c r="H135" s="101">
        <v>0.1</v>
      </c>
      <c r="I135" s="102">
        <f t="shared" si="24"/>
        <v>0</v>
      </c>
      <c r="J135" s="37"/>
      <c r="K135" s="7"/>
      <c r="L135" s="61">
        <f t="shared" si="15"/>
        <v>124</v>
      </c>
      <c r="M135" s="112" t="str">
        <f t="shared" si="12"/>
        <v/>
      </c>
      <c r="N135" s="241">
        <f t="shared" si="25"/>
        <v>0</v>
      </c>
      <c r="O135" s="74"/>
      <c r="P135" s="75"/>
      <c r="Q135" s="81"/>
      <c r="R135" s="76"/>
      <c r="S135" s="76"/>
      <c r="T135" s="268" t="str">
        <f t="shared" si="17"/>
        <v/>
      </c>
      <c r="AM135">
        <f t="shared" si="18"/>
        <v>0</v>
      </c>
      <c r="AN135">
        <f t="shared" si="19"/>
        <v>0</v>
      </c>
      <c r="AO135">
        <f t="shared" si="20"/>
        <v>0</v>
      </c>
      <c r="AP135">
        <f t="shared" si="21"/>
        <v>0</v>
      </c>
      <c r="AQ135">
        <f t="shared" si="22"/>
        <v>0</v>
      </c>
      <c r="AR135">
        <f t="shared" si="13"/>
        <v>0</v>
      </c>
    </row>
    <row r="136" spans="1:44" ht="18" hidden="1" outlineLevel="1" x14ac:dyDescent="0.35">
      <c r="A136" s="13" t="s">
        <v>184</v>
      </c>
      <c r="B136" s="35">
        <f t="shared" si="23"/>
        <v>125</v>
      </c>
      <c r="C136" s="247"/>
      <c r="D136" s="42"/>
      <c r="E136" s="42"/>
      <c r="F136" s="37"/>
      <c r="G136" s="248">
        <v>0</v>
      </c>
      <c r="H136" s="101">
        <v>0.1</v>
      </c>
      <c r="I136" s="102">
        <f t="shared" si="24"/>
        <v>0</v>
      </c>
      <c r="J136" s="37"/>
      <c r="K136" s="7"/>
      <c r="L136" s="61">
        <f t="shared" si="15"/>
        <v>125</v>
      </c>
      <c r="M136" s="112" t="str">
        <f t="shared" si="12"/>
        <v/>
      </c>
      <c r="N136" s="241">
        <f t="shared" si="25"/>
        <v>0</v>
      </c>
      <c r="O136" s="74"/>
      <c r="P136" s="75"/>
      <c r="Q136" s="81"/>
      <c r="R136" s="76"/>
      <c r="S136" s="76"/>
      <c r="T136" s="268" t="str">
        <f t="shared" si="17"/>
        <v/>
      </c>
      <c r="AM136">
        <f t="shared" si="18"/>
        <v>0</v>
      </c>
      <c r="AN136">
        <f t="shared" si="19"/>
        <v>0</v>
      </c>
      <c r="AO136">
        <f t="shared" si="20"/>
        <v>0</v>
      </c>
      <c r="AP136">
        <f t="shared" si="21"/>
        <v>0</v>
      </c>
      <c r="AQ136">
        <f t="shared" si="22"/>
        <v>0</v>
      </c>
      <c r="AR136">
        <f t="shared" si="13"/>
        <v>0</v>
      </c>
    </row>
    <row r="137" spans="1:44" ht="18" hidden="1" outlineLevel="1" x14ac:dyDescent="0.35">
      <c r="A137" s="13" t="s">
        <v>184</v>
      </c>
      <c r="B137" s="35">
        <f t="shared" si="23"/>
        <v>126</v>
      </c>
      <c r="C137" s="247"/>
      <c r="D137" s="42"/>
      <c r="E137" s="42"/>
      <c r="F137" s="37"/>
      <c r="G137" s="248">
        <v>0</v>
      </c>
      <c r="H137" s="101">
        <v>0.1</v>
      </c>
      <c r="I137" s="102">
        <f t="shared" si="24"/>
        <v>0</v>
      </c>
      <c r="J137" s="37"/>
      <c r="K137" s="7"/>
      <c r="L137" s="61">
        <f t="shared" si="15"/>
        <v>126</v>
      </c>
      <c r="M137" s="112" t="str">
        <f t="shared" si="12"/>
        <v/>
      </c>
      <c r="N137" s="241">
        <f t="shared" si="25"/>
        <v>0</v>
      </c>
      <c r="O137" s="74"/>
      <c r="P137" s="75"/>
      <c r="Q137" s="81"/>
      <c r="R137" s="76"/>
      <c r="S137" s="76"/>
      <c r="T137" s="268" t="str">
        <f t="shared" si="17"/>
        <v/>
      </c>
      <c r="AM137">
        <f t="shared" si="18"/>
        <v>0</v>
      </c>
      <c r="AN137">
        <f t="shared" si="19"/>
        <v>0</v>
      </c>
      <c r="AO137">
        <f t="shared" si="20"/>
        <v>0</v>
      </c>
      <c r="AP137">
        <f t="shared" si="21"/>
        <v>0</v>
      </c>
      <c r="AQ137">
        <f t="shared" si="22"/>
        <v>0</v>
      </c>
      <c r="AR137">
        <f t="shared" si="13"/>
        <v>0</v>
      </c>
    </row>
    <row r="138" spans="1:44" ht="18" hidden="1" outlineLevel="1" x14ac:dyDescent="0.35">
      <c r="A138" s="13" t="s">
        <v>184</v>
      </c>
      <c r="B138" s="35">
        <f t="shared" si="23"/>
        <v>127</v>
      </c>
      <c r="C138" s="247"/>
      <c r="D138" s="42"/>
      <c r="E138" s="42"/>
      <c r="F138" s="37"/>
      <c r="G138" s="248">
        <v>0</v>
      </c>
      <c r="H138" s="101">
        <v>0.1</v>
      </c>
      <c r="I138" s="102">
        <f t="shared" si="24"/>
        <v>0</v>
      </c>
      <c r="J138" s="37"/>
      <c r="K138" s="7"/>
      <c r="L138" s="61">
        <f t="shared" si="15"/>
        <v>127</v>
      </c>
      <c r="M138" s="112" t="str">
        <f t="shared" si="12"/>
        <v/>
      </c>
      <c r="N138" s="241">
        <f t="shared" si="25"/>
        <v>0</v>
      </c>
      <c r="O138" s="74"/>
      <c r="P138" s="75"/>
      <c r="Q138" s="81"/>
      <c r="R138" s="76"/>
      <c r="S138" s="76"/>
      <c r="T138" s="268" t="str">
        <f t="shared" si="17"/>
        <v/>
      </c>
      <c r="AM138">
        <f t="shared" si="18"/>
        <v>0</v>
      </c>
      <c r="AN138">
        <f t="shared" si="19"/>
        <v>0</v>
      </c>
      <c r="AO138">
        <f t="shared" si="20"/>
        <v>0</v>
      </c>
      <c r="AP138">
        <f t="shared" si="21"/>
        <v>0</v>
      </c>
      <c r="AQ138">
        <f t="shared" si="22"/>
        <v>0</v>
      </c>
      <c r="AR138">
        <f t="shared" si="13"/>
        <v>0</v>
      </c>
    </row>
    <row r="139" spans="1:44" ht="18" hidden="1" outlineLevel="1" x14ac:dyDescent="0.35">
      <c r="A139" s="13" t="s">
        <v>184</v>
      </c>
      <c r="B139" s="35">
        <f t="shared" si="23"/>
        <v>128</v>
      </c>
      <c r="C139" s="247"/>
      <c r="D139" s="42"/>
      <c r="E139" s="42"/>
      <c r="F139" s="37"/>
      <c r="G139" s="248">
        <v>0</v>
      </c>
      <c r="H139" s="101">
        <v>0.1</v>
      </c>
      <c r="I139" s="102">
        <f t="shared" si="24"/>
        <v>0</v>
      </c>
      <c r="J139" s="37"/>
      <c r="K139" s="7"/>
      <c r="L139" s="61">
        <f t="shared" si="15"/>
        <v>128</v>
      </c>
      <c r="M139" s="112" t="str">
        <f t="shared" ref="M139:M202" si="26">IF(C139="","",C139)</f>
        <v/>
      </c>
      <c r="N139" s="241">
        <f t="shared" si="25"/>
        <v>0</v>
      </c>
      <c r="O139" s="74"/>
      <c r="P139" s="75"/>
      <c r="Q139" s="81"/>
      <c r="R139" s="76"/>
      <c r="S139" s="76"/>
      <c r="T139" s="268" t="str">
        <f t="shared" si="17"/>
        <v/>
      </c>
      <c r="AM139">
        <f t="shared" si="18"/>
        <v>0</v>
      </c>
      <c r="AN139">
        <f t="shared" si="19"/>
        <v>0</v>
      </c>
      <c r="AO139">
        <f t="shared" si="20"/>
        <v>0</v>
      </c>
      <c r="AP139">
        <f t="shared" si="21"/>
        <v>0</v>
      </c>
      <c r="AQ139">
        <f t="shared" si="22"/>
        <v>0</v>
      </c>
      <c r="AR139">
        <f t="shared" ref="AR139:AR202" si="27">IF(OR(E139="その他",COUNTIF(E139,"*(詳細備考)*")),1,0)</f>
        <v>0</v>
      </c>
    </row>
    <row r="140" spans="1:44" ht="18" hidden="1" outlineLevel="1" x14ac:dyDescent="0.35">
      <c r="A140" s="13" t="s">
        <v>184</v>
      </c>
      <c r="B140" s="35">
        <f t="shared" si="23"/>
        <v>129</v>
      </c>
      <c r="C140" s="247"/>
      <c r="D140" s="42"/>
      <c r="E140" s="42"/>
      <c r="F140" s="37"/>
      <c r="G140" s="248">
        <v>0</v>
      </c>
      <c r="H140" s="101">
        <v>0.1</v>
      </c>
      <c r="I140" s="102">
        <f t="shared" si="24"/>
        <v>0</v>
      </c>
      <c r="J140" s="37"/>
      <c r="K140" s="7"/>
      <c r="L140" s="61">
        <f t="shared" ref="L140:L203" si="28">$B140</f>
        <v>129</v>
      </c>
      <c r="M140" s="112" t="str">
        <f t="shared" si="26"/>
        <v/>
      </c>
      <c r="N140" s="241">
        <f t="shared" si="25"/>
        <v>0</v>
      </c>
      <c r="O140" s="74"/>
      <c r="P140" s="75"/>
      <c r="Q140" s="81"/>
      <c r="R140" s="76"/>
      <c r="S140" s="76"/>
      <c r="T140" s="268" t="str">
        <f t="shared" ref="T140:T203" si="29">IF($Q140="","","No."&amp;$L140&amp;"："&amp;$Q140&amp;IF($O140="OK","",IF($O140="対象外","（"&amp;TEXT($N140,"#,##0")&amp;"円/"&amp;P140&amp;"）","（"&amp;TEXT($N140,"#,##0")&amp;"円/"&amp;$P140&amp;"）")))</f>
        <v/>
      </c>
      <c r="AM140">
        <f t="shared" ref="AM140:AM203" si="30">IF(C140="",IF(OR(D140&lt;&gt;"",E140&lt;&gt;"",,F140&lt;&gt;"",G140&lt;&gt;0)=TRUE,1,0),0)</f>
        <v>0</v>
      </c>
      <c r="AN140">
        <f t="shared" ref="AN140:AN203" si="31">IF(D140="",IF(OR(C140&lt;&gt;"",E140&lt;&gt;"",F140&lt;&gt;"",G140&lt;&gt;0)=TRUE,1,0),0)</f>
        <v>0</v>
      </c>
      <c r="AO140">
        <f t="shared" ref="AO140:AO203" si="32">IF(E140="",IF(OR(C140&lt;&gt;"",D140&lt;&gt;"",F140&lt;&gt;"",G140&lt;&gt;0)=TRUE,1,0),0)</f>
        <v>0</v>
      </c>
      <c r="AP140">
        <f t="shared" ref="AP140:AP203" si="33">IF(F140="",IF(OR(C140&lt;&gt;"",D140&lt;&gt;"",E140&lt;&gt;"",G140&lt;&gt;0)=TRUE,1,0),0)</f>
        <v>0</v>
      </c>
      <c r="AQ140">
        <f t="shared" ref="AQ140:AQ203" si="34">IF(G140=0,IF(OR(C140&lt;&gt;"",D140&lt;&gt;"",E140&lt;&gt;"",F140&lt;&gt;"")=TRUE,1,0),0)</f>
        <v>0</v>
      </c>
      <c r="AR140">
        <f t="shared" si="27"/>
        <v>0</v>
      </c>
    </row>
    <row r="141" spans="1:44" ht="18" hidden="1" outlineLevel="1" x14ac:dyDescent="0.35">
      <c r="A141" s="13" t="s">
        <v>184</v>
      </c>
      <c r="B141" s="35">
        <f t="shared" ref="B141:B204" si="35">B140+1</f>
        <v>130</v>
      </c>
      <c r="C141" s="247"/>
      <c r="D141" s="42"/>
      <c r="E141" s="42"/>
      <c r="F141" s="37"/>
      <c r="G141" s="248">
        <v>0</v>
      </c>
      <c r="H141" s="101">
        <v>0.1</v>
      </c>
      <c r="I141" s="102">
        <f t="shared" si="24"/>
        <v>0</v>
      </c>
      <c r="J141" s="37"/>
      <c r="K141" s="7"/>
      <c r="L141" s="61">
        <f t="shared" si="28"/>
        <v>130</v>
      </c>
      <c r="M141" s="112" t="str">
        <f t="shared" si="26"/>
        <v/>
      </c>
      <c r="N141" s="241">
        <f t="shared" si="25"/>
        <v>0</v>
      </c>
      <c r="O141" s="74"/>
      <c r="P141" s="75"/>
      <c r="Q141" s="81"/>
      <c r="R141" s="76"/>
      <c r="S141" s="76"/>
      <c r="T141" s="268" t="str">
        <f t="shared" si="29"/>
        <v/>
      </c>
      <c r="AM141">
        <f t="shared" si="30"/>
        <v>0</v>
      </c>
      <c r="AN141">
        <f t="shared" si="31"/>
        <v>0</v>
      </c>
      <c r="AO141">
        <f t="shared" si="32"/>
        <v>0</v>
      </c>
      <c r="AP141">
        <f t="shared" si="33"/>
        <v>0</v>
      </c>
      <c r="AQ141">
        <f t="shared" si="34"/>
        <v>0</v>
      </c>
      <c r="AR141">
        <f t="shared" si="27"/>
        <v>0</v>
      </c>
    </row>
    <row r="142" spans="1:44" ht="18" hidden="1" outlineLevel="1" x14ac:dyDescent="0.35">
      <c r="A142" s="13" t="s">
        <v>184</v>
      </c>
      <c r="B142" s="35">
        <f t="shared" si="35"/>
        <v>131</v>
      </c>
      <c r="C142" s="247"/>
      <c r="D142" s="42"/>
      <c r="E142" s="42"/>
      <c r="F142" s="37"/>
      <c r="G142" s="248">
        <v>0</v>
      </c>
      <c r="H142" s="101">
        <v>0.1</v>
      </c>
      <c r="I142" s="102">
        <f t="shared" si="24"/>
        <v>0</v>
      </c>
      <c r="J142" s="37"/>
      <c r="K142" s="7"/>
      <c r="L142" s="61">
        <f t="shared" si="28"/>
        <v>131</v>
      </c>
      <c r="M142" s="112" t="str">
        <f t="shared" si="26"/>
        <v/>
      </c>
      <c r="N142" s="241">
        <f t="shared" si="25"/>
        <v>0</v>
      </c>
      <c r="O142" s="74"/>
      <c r="P142" s="75"/>
      <c r="Q142" s="81"/>
      <c r="R142" s="76"/>
      <c r="S142" s="76"/>
      <c r="T142" s="268" t="str">
        <f t="shared" si="29"/>
        <v/>
      </c>
      <c r="AM142">
        <f t="shared" si="30"/>
        <v>0</v>
      </c>
      <c r="AN142">
        <f t="shared" si="31"/>
        <v>0</v>
      </c>
      <c r="AO142">
        <f t="shared" si="32"/>
        <v>0</v>
      </c>
      <c r="AP142">
        <f t="shared" si="33"/>
        <v>0</v>
      </c>
      <c r="AQ142">
        <f t="shared" si="34"/>
        <v>0</v>
      </c>
      <c r="AR142">
        <f t="shared" si="27"/>
        <v>0</v>
      </c>
    </row>
    <row r="143" spans="1:44" ht="18" hidden="1" outlineLevel="1" x14ac:dyDescent="0.35">
      <c r="A143" s="13" t="s">
        <v>184</v>
      </c>
      <c r="B143" s="35">
        <f t="shared" si="35"/>
        <v>132</v>
      </c>
      <c r="C143" s="247"/>
      <c r="D143" s="42"/>
      <c r="E143" s="42"/>
      <c r="F143" s="37"/>
      <c r="G143" s="248">
        <v>0</v>
      </c>
      <c r="H143" s="101">
        <v>0.1</v>
      </c>
      <c r="I143" s="102">
        <f t="shared" si="24"/>
        <v>0</v>
      </c>
      <c r="J143" s="37"/>
      <c r="K143" s="7"/>
      <c r="L143" s="61">
        <f t="shared" si="28"/>
        <v>132</v>
      </c>
      <c r="M143" s="112" t="str">
        <f t="shared" si="26"/>
        <v/>
      </c>
      <c r="N143" s="241">
        <f t="shared" si="25"/>
        <v>0</v>
      </c>
      <c r="O143" s="74"/>
      <c r="P143" s="75"/>
      <c r="Q143" s="81"/>
      <c r="R143" s="76"/>
      <c r="S143" s="76"/>
      <c r="T143" s="268" t="str">
        <f t="shared" si="29"/>
        <v/>
      </c>
      <c r="AM143">
        <f t="shared" si="30"/>
        <v>0</v>
      </c>
      <c r="AN143">
        <f t="shared" si="31"/>
        <v>0</v>
      </c>
      <c r="AO143">
        <f t="shared" si="32"/>
        <v>0</v>
      </c>
      <c r="AP143">
        <f t="shared" si="33"/>
        <v>0</v>
      </c>
      <c r="AQ143">
        <f t="shared" si="34"/>
        <v>0</v>
      </c>
      <c r="AR143">
        <f t="shared" si="27"/>
        <v>0</v>
      </c>
    </row>
    <row r="144" spans="1:44" ht="18" hidden="1" outlineLevel="1" x14ac:dyDescent="0.35">
      <c r="A144" s="13" t="s">
        <v>184</v>
      </c>
      <c r="B144" s="35">
        <f t="shared" si="35"/>
        <v>133</v>
      </c>
      <c r="C144" s="247"/>
      <c r="D144" s="42"/>
      <c r="E144" s="42"/>
      <c r="F144" s="37"/>
      <c r="G144" s="248">
        <v>0</v>
      </c>
      <c r="H144" s="101">
        <v>0.1</v>
      </c>
      <c r="I144" s="102">
        <f t="shared" si="24"/>
        <v>0</v>
      </c>
      <c r="J144" s="37"/>
      <c r="K144" s="7"/>
      <c r="L144" s="61">
        <f t="shared" si="28"/>
        <v>133</v>
      </c>
      <c r="M144" s="112" t="str">
        <f t="shared" si="26"/>
        <v/>
      </c>
      <c r="N144" s="241">
        <f t="shared" si="25"/>
        <v>0</v>
      </c>
      <c r="O144" s="74"/>
      <c r="P144" s="75"/>
      <c r="Q144" s="81"/>
      <c r="R144" s="76"/>
      <c r="S144" s="76"/>
      <c r="T144" s="268" t="str">
        <f t="shared" si="29"/>
        <v/>
      </c>
      <c r="AM144">
        <f t="shared" si="30"/>
        <v>0</v>
      </c>
      <c r="AN144">
        <f t="shared" si="31"/>
        <v>0</v>
      </c>
      <c r="AO144">
        <f t="shared" si="32"/>
        <v>0</v>
      </c>
      <c r="AP144">
        <f t="shared" si="33"/>
        <v>0</v>
      </c>
      <c r="AQ144">
        <f t="shared" si="34"/>
        <v>0</v>
      </c>
      <c r="AR144">
        <f t="shared" si="27"/>
        <v>0</v>
      </c>
    </row>
    <row r="145" spans="1:44" ht="18" hidden="1" outlineLevel="1" x14ac:dyDescent="0.35">
      <c r="A145" s="13" t="s">
        <v>184</v>
      </c>
      <c r="B145" s="35">
        <f t="shared" si="35"/>
        <v>134</v>
      </c>
      <c r="C145" s="247"/>
      <c r="D145" s="42"/>
      <c r="E145" s="42"/>
      <c r="F145" s="37"/>
      <c r="G145" s="248">
        <v>0</v>
      </c>
      <c r="H145" s="101">
        <v>0.1</v>
      </c>
      <c r="I145" s="102">
        <f t="shared" si="24"/>
        <v>0</v>
      </c>
      <c r="J145" s="37"/>
      <c r="K145" s="7"/>
      <c r="L145" s="61">
        <f t="shared" si="28"/>
        <v>134</v>
      </c>
      <c r="M145" s="112" t="str">
        <f t="shared" si="26"/>
        <v/>
      </c>
      <c r="N145" s="241">
        <f t="shared" si="25"/>
        <v>0</v>
      </c>
      <c r="O145" s="74"/>
      <c r="P145" s="75"/>
      <c r="Q145" s="81"/>
      <c r="R145" s="76"/>
      <c r="S145" s="76"/>
      <c r="T145" s="268" t="str">
        <f t="shared" si="29"/>
        <v/>
      </c>
      <c r="AM145">
        <f t="shared" si="30"/>
        <v>0</v>
      </c>
      <c r="AN145">
        <f t="shared" si="31"/>
        <v>0</v>
      </c>
      <c r="AO145">
        <f t="shared" si="32"/>
        <v>0</v>
      </c>
      <c r="AP145">
        <f t="shared" si="33"/>
        <v>0</v>
      </c>
      <c r="AQ145">
        <f t="shared" si="34"/>
        <v>0</v>
      </c>
      <c r="AR145">
        <f t="shared" si="27"/>
        <v>0</v>
      </c>
    </row>
    <row r="146" spans="1:44" ht="18" hidden="1" outlineLevel="1" x14ac:dyDescent="0.35">
      <c r="A146" s="13" t="s">
        <v>184</v>
      </c>
      <c r="B146" s="35">
        <f t="shared" si="35"/>
        <v>135</v>
      </c>
      <c r="C146" s="247"/>
      <c r="D146" s="42"/>
      <c r="E146" s="42"/>
      <c r="F146" s="37"/>
      <c r="G146" s="248">
        <v>0</v>
      </c>
      <c r="H146" s="101">
        <v>0.1</v>
      </c>
      <c r="I146" s="102">
        <f t="shared" si="24"/>
        <v>0</v>
      </c>
      <c r="J146" s="37"/>
      <c r="K146" s="7"/>
      <c r="L146" s="61">
        <f t="shared" si="28"/>
        <v>135</v>
      </c>
      <c r="M146" s="112" t="str">
        <f t="shared" si="26"/>
        <v/>
      </c>
      <c r="N146" s="241">
        <f t="shared" si="25"/>
        <v>0</v>
      </c>
      <c r="O146" s="74"/>
      <c r="P146" s="75"/>
      <c r="Q146" s="81"/>
      <c r="R146" s="76"/>
      <c r="S146" s="76"/>
      <c r="T146" s="268" t="str">
        <f t="shared" si="29"/>
        <v/>
      </c>
      <c r="AM146">
        <f t="shared" si="30"/>
        <v>0</v>
      </c>
      <c r="AN146">
        <f t="shared" si="31"/>
        <v>0</v>
      </c>
      <c r="AO146">
        <f t="shared" si="32"/>
        <v>0</v>
      </c>
      <c r="AP146">
        <f t="shared" si="33"/>
        <v>0</v>
      </c>
      <c r="AQ146">
        <f t="shared" si="34"/>
        <v>0</v>
      </c>
      <c r="AR146">
        <f t="shared" si="27"/>
        <v>0</v>
      </c>
    </row>
    <row r="147" spans="1:44" ht="18" hidden="1" outlineLevel="1" x14ac:dyDescent="0.35">
      <c r="A147" s="13" t="s">
        <v>184</v>
      </c>
      <c r="B147" s="35">
        <f t="shared" si="35"/>
        <v>136</v>
      </c>
      <c r="C147" s="247"/>
      <c r="D147" s="42"/>
      <c r="E147" s="42"/>
      <c r="F147" s="37"/>
      <c r="G147" s="248">
        <v>0</v>
      </c>
      <c r="H147" s="101">
        <v>0.1</v>
      </c>
      <c r="I147" s="102">
        <f t="shared" si="24"/>
        <v>0</v>
      </c>
      <c r="J147" s="37"/>
      <c r="K147" s="7"/>
      <c r="L147" s="61">
        <f t="shared" si="28"/>
        <v>136</v>
      </c>
      <c r="M147" s="112" t="str">
        <f t="shared" si="26"/>
        <v/>
      </c>
      <c r="N147" s="241">
        <f t="shared" si="25"/>
        <v>0</v>
      </c>
      <c r="O147" s="74"/>
      <c r="P147" s="75"/>
      <c r="Q147" s="81"/>
      <c r="R147" s="76"/>
      <c r="S147" s="76"/>
      <c r="T147" s="268" t="str">
        <f t="shared" si="29"/>
        <v/>
      </c>
      <c r="AM147">
        <f t="shared" si="30"/>
        <v>0</v>
      </c>
      <c r="AN147">
        <f t="shared" si="31"/>
        <v>0</v>
      </c>
      <c r="AO147">
        <f t="shared" si="32"/>
        <v>0</v>
      </c>
      <c r="AP147">
        <f t="shared" si="33"/>
        <v>0</v>
      </c>
      <c r="AQ147">
        <f t="shared" si="34"/>
        <v>0</v>
      </c>
      <c r="AR147">
        <f t="shared" si="27"/>
        <v>0</v>
      </c>
    </row>
    <row r="148" spans="1:44" ht="18" hidden="1" outlineLevel="1" x14ac:dyDescent="0.35">
      <c r="A148" s="13" t="s">
        <v>184</v>
      </c>
      <c r="B148" s="35">
        <f t="shared" si="35"/>
        <v>137</v>
      </c>
      <c r="C148" s="247"/>
      <c r="D148" s="42"/>
      <c r="E148" s="42"/>
      <c r="F148" s="37"/>
      <c r="G148" s="248">
        <v>0</v>
      </c>
      <c r="H148" s="101">
        <v>0.1</v>
      </c>
      <c r="I148" s="102">
        <f t="shared" si="24"/>
        <v>0</v>
      </c>
      <c r="J148" s="37"/>
      <c r="K148" s="7"/>
      <c r="L148" s="61">
        <f t="shared" si="28"/>
        <v>137</v>
      </c>
      <c r="M148" s="112" t="str">
        <f t="shared" si="26"/>
        <v/>
      </c>
      <c r="N148" s="241">
        <f t="shared" si="25"/>
        <v>0</v>
      </c>
      <c r="O148" s="74"/>
      <c r="P148" s="75"/>
      <c r="Q148" s="81"/>
      <c r="R148" s="76"/>
      <c r="S148" s="76"/>
      <c r="T148" s="268" t="str">
        <f t="shared" si="29"/>
        <v/>
      </c>
      <c r="AM148">
        <f t="shared" si="30"/>
        <v>0</v>
      </c>
      <c r="AN148">
        <f t="shared" si="31"/>
        <v>0</v>
      </c>
      <c r="AO148">
        <f t="shared" si="32"/>
        <v>0</v>
      </c>
      <c r="AP148">
        <f t="shared" si="33"/>
        <v>0</v>
      </c>
      <c r="AQ148">
        <f t="shared" si="34"/>
        <v>0</v>
      </c>
      <c r="AR148">
        <f t="shared" si="27"/>
        <v>0</v>
      </c>
    </row>
    <row r="149" spans="1:44" ht="18" hidden="1" outlineLevel="1" x14ac:dyDescent="0.35">
      <c r="A149" s="13" t="s">
        <v>184</v>
      </c>
      <c r="B149" s="35">
        <f t="shared" si="35"/>
        <v>138</v>
      </c>
      <c r="C149" s="247"/>
      <c r="D149" s="42"/>
      <c r="E149" s="42"/>
      <c r="F149" s="37"/>
      <c r="G149" s="248">
        <v>0</v>
      </c>
      <c r="H149" s="101">
        <v>0.1</v>
      </c>
      <c r="I149" s="102">
        <f t="shared" si="24"/>
        <v>0</v>
      </c>
      <c r="J149" s="37"/>
      <c r="K149" s="7"/>
      <c r="L149" s="61">
        <f t="shared" si="28"/>
        <v>138</v>
      </c>
      <c r="M149" s="112" t="str">
        <f t="shared" si="26"/>
        <v/>
      </c>
      <c r="N149" s="241">
        <f t="shared" si="25"/>
        <v>0</v>
      </c>
      <c r="O149" s="74"/>
      <c r="P149" s="75"/>
      <c r="Q149" s="81"/>
      <c r="R149" s="76"/>
      <c r="S149" s="76"/>
      <c r="T149" s="268" t="str">
        <f t="shared" si="29"/>
        <v/>
      </c>
      <c r="AM149">
        <f t="shared" si="30"/>
        <v>0</v>
      </c>
      <c r="AN149">
        <f t="shared" si="31"/>
        <v>0</v>
      </c>
      <c r="AO149">
        <f t="shared" si="32"/>
        <v>0</v>
      </c>
      <c r="AP149">
        <f t="shared" si="33"/>
        <v>0</v>
      </c>
      <c r="AQ149">
        <f t="shared" si="34"/>
        <v>0</v>
      </c>
      <c r="AR149">
        <f t="shared" si="27"/>
        <v>0</v>
      </c>
    </row>
    <row r="150" spans="1:44" ht="18" hidden="1" outlineLevel="1" x14ac:dyDescent="0.35">
      <c r="A150" s="13" t="s">
        <v>184</v>
      </c>
      <c r="B150" s="35">
        <f t="shared" si="35"/>
        <v>139</v>
      </c>
      <c r="C150" s="247"/>
      <c r="D150" s="42"/>
      <c r="E150" s="42"/>
      <c r="F150" s="37"/>
      <c r="G150" s="248">
        <v>0</v>
      </c>
      <c r="H150" s="101">
        <v>0.1</v>
      </c>
      <c r="I150" s="102">
        <f t="shared" si="24"/>
        <v>0</v>
      </c>
      <c r="J150" s="37"/>
      <c r="K150" s="7"/>
      <c r="L150" s="61">
        <f t="shared" si="28"/>
        <v>139</v>
      </c>
      <c r="M150" s="112" t="str">
        <f t="shared" si="26"/>
        <v/>
      </c>
      <c r="N150" s="241">
        <f t="shared" si="25"/>
        <v>0</v>
      </c>
      <c r="O150" s="74"/>
      <c r="P150" s="75"/>
      <c r="Q150" s="81"/>
      <c r="R150" s="76"/>
      <c r="S150" s="76"/>
      <c r="T150" s="268" t="str">
        <f t="shared" si="29"/>
        <v/>
      </c>
      <c r="AM150">
        <f t="shared" si="30"/>
        <v>0</v>
      </c>
      <c r="AN150">
        <f t="shared" si="31"/>
        <v>0</v>
      </c>
      <c r="AO150">
        <f t="shared" si="32"/>
        <v>0</v>
      </c>
      <c r="AP150">
        <f t="shared" si="33"/>
        <v>0</v>
      </c>
      <c r="AQ150">
        <f t="shared" si="34"/>
        <v>0</v>
      </c>
      <c r="AR150">
        <f t="shared" si="27"/>
        <v>0</v>
      </c>
    </row>
    <row r="151" spans="1:44" ht="18" hidden="1" outlineLevel="1" x14ac:dyDescent="0.35">
      <c r="A151" s="13" t="s">
        <v>184</v>
      </c>
      <c r="B151" s="35">
        <f t="shared" si="35"/>
        <v>140</v>
      </c>
      <c r="C151" s="247"/>
      <c r="D151" s="42"/>
      <c r="E151" s="42"/>
      <c r="F151" s="37"/>
      <c r="G151" s="248">
        <v>0</v>
      </c>
      <c r="H151" s="101">
        <v>0.1</v>
      </c>
      <c r="I151" s="102">
        <f t="shared" si="24"/>
        <v>0</v>
      </c>
      <c r="J151" s="37"/>
      <c r="K151" s="7"/>
      <c r="L151" s="61">
        <f t="shared" si="28"/>
        <v>140</v>
      </c>
      <c r="M151" s="112" t="str">
        <f t="shared" si="26"/>
        <v/>
      </c>
      <c r="N151" s="241">
        <f t="shared" si="25"/>
        <v>0</v>
      </c>
      <c r="O151" s="74"/>
      <c r="P151" s="75"/>
      <c r="Q151" s="81"/>
      <c r="R151" s="76"/>
      <c r="S151" s="76"/>
      <c r="T151" s="268" t="str">
        <f t="shared" si="29"/>
        <v/>
      </c>
      <c r="AM151">
        <f t="shared" si="30"/>
        <v>0</v>
      </c>
      <c r="AN151">
        <f t="shared" si="31"/>
        <v>0</v>
      </c>
      <c r="AO151">
        <f t="shared" si="32"/>
        <v>0</v>
      </c>
      <c r="AP151">
        <f t="shared" si="33"/>
        <v>0</v>
      </c>
      <c r="AQ151">
        <f t="shared" si="34"/>
        <v>0</v>
      </c>
      <c r="AR151">
        <f t="shared" si="27"/>
        <v>0</v>
      </c>
    </row>
    <row r="152" spans="1:44" ht="18" hidden="1" outlineLevel="1" x14ac:dyDescent="0.35">
      <c r="A152" s="13" t="s">
        <v>184</v>
      </c>
      <c r="B152" s="35">
        <f t="shared" si="35"/>
        <v>141</v>
      </c>
      <c r="C152" s="247"/>
      <c r="D152" s="42"/>
      <c r="E152" s="42"/>
      <c r="F152" s="37"/>
      <c r="G152" s="248">
        <v>0</v>
      </c>
      <c r="H152" s="101">
        <v>0.1</v>
      </c>
      <c r="I152" s="102">
        <f t="shared" si="24"/>
        <v>0</v>
      </c>
      <c r="J152" s="37"/>
      <c r="K152" s="7"/>
      <c r="L152" s="61">
        <f t="shared" si="28"/>
        <v>141</v>
      </c>
      <c r="M152" s="112" t="str">
        <f t="shared" si="26"/>
        <v/>
      </c>
      <c r="N152" s="241">
        <f t="shared" si="25"/>
        <v>0</v>
      </c>
      <c r="O152" s="74"/>
      <c r="P152" s="75"/>
      <c r="Q152" s="81"/>
      <c r="R152" s="76"/>
      <c r="S152" s="76"/>
      <c r="T152" s="268" t="str">
        <f t="shared" si="29"/>
        <v/>
      </c>
      <c r="AM152">
        <f t="shared" si="30"/>
        <v>0</v>
      </c>
      <c r="AN152">
        <f t="shared" si="31"/>
        <v>0</v>
      </c>
      <c r="AO152">
        <f t="shared" si="32"/>
        <v>0</v>
      </c>
      <c r="AP152">
        <f t="shared" si="33"/>
        <v>0</v>
      </c>
      <c r="AQ152">
        <f t="shared" si="34"/>
        <v>0</v>
      </c>
      <c r="AR152">
        <f t="shared" si="27"/>
        <v>0</v>
      </c>
    </row>
    <row r="153" spans="1:44" ht="18" hidden="1" outlineLevel="1" x14ac:dyDescent="0.35">
      <c r="A153" s="13" t="s">
        <v>184</v>
      </c>
      <c r="B153" s="35">
        <f t="shared" si="35"/>
        <v>142</v>
      </c>
      <c r="C153" s="247"/>
      <c r="D153" s="42"/>
      <c r="E153" s="42"/>
      <c r="F153" s="37"/>
      <c r="G153" s="248">
        <v>0</v>
      </c>
      <c r="H153" s="101">
        <v>0.1</v>
      </c>
      <c r="I153" s="102">
        <f t="shared" si="24"/>
        <v>0</v>
      </c>
      <c r="J153" s="37"/>
      <c r="K153" s="7"/>
      <c r="L153" s="61">
        <f t="shared" si="28"/>
        <v>142</v>
      </c>
      <c r="M153" s="112" t="str">
        <f t="shared" si="26"/>
        <v/>
      </c>
      <c r="N153" s="241">
        <f t="shared" si="25"/>
        <v>0</v>
      </c>
      <c r="O153" s="74"/>
      <c r="P153" s="75"/>
      <c r="Q153" s="81"/>
      <c r="R153" s="76"/>
      <c r="S153" s="76"/>
      <c r="T153" s="268" t="str">
        <f t="shared" si="29"/>
        <v/>
      </c>
      <c r="AM153">
        <f t="shared" si="30"/>
        <v>0</v>
      </c>
      <c r="AN153">
        <f t="shared" si="31"/>
        <v>0</v>
      </c>
      <c r="AO153">
        <f t="shared" si="32"/>
        <v>0</v>
      </c>
      <c r="AP153">
        <f t="shared" si="33"/>
        <v>0</v>
      </c>
      <c r="AQ153">
        <f t="shared" si="34"/>
        <v>0</v>
      </c>
      <c r="AR153">
        <f t="shared" si="27"/>
        <v>0</v>
      </c>
    </row>
    <row r="154" spans="1:44" ht="18" hidden="1" outlineLevel="1" x14ac:dyDescent="0.35">
      <c r="A154" s="13" t="s">
        <v>184</v>
      </c>
      <c r="B154" s="35">
        <f t="shared" si="35"/>
        <v>143</v>
      </c>
      <c r="C154" s="247"/>
      <c r="D154" s="42"/>
      <c r="E154" s="42"/>
      <c r="F154" s="37"/>
      <c r="G154" s="248">
        <v>0</v>
      </c>
      <c r="H154" s="101">
        <v>0.1</v>
      </c>
      <c r="I154" s="102">
        <f t="shared" si="24"/>
        <v>0</v>
      </c>
      <c r="J154" s="37"/>
      <c r="K154" s="7"/>
      <c r="L154" s="61">
        <f t="shared" si="28"/>
        <v>143</v>
      </c>
      <c r="M154" s="112" t="str">
        <f t="shared" si="26"/>
        <v/>
      </c>
      <c r="N154" s="241">
        <f t="shared" si="25"/>
        <v>0</v>
      </c>
      <c r="O154" s="74"/>
      <c r="P154" s="75"/>
      <c r="Q154" s="81"/>
      <c r="R154" s="76"/>
      <c r="S154" s="76"/>
      <c r="T154" s="268" t="str">
        <f t="shared" si="29"/>
        <v/>
      </c>
      <c r="AM154">
        <f t="shared" si="30"/>
        <v>0</v>
      </c>
      <c r="AN154">
        <f t="shared" si="31"/>
        <v>0</v>
      </c>
      <c r="AO154">
        <f t="shared" si="32"/>
        <v>0</v>
      </c>
      <c r="AP154">
        <f t="shared" si="33"/>
        <v>0</v>
      </c>
      <c r="AQ154">
        <f t="shared" si="34"/>
        <v>0</v>
      </c>
      <c r="AR154">
        <f t="shared" si="27"/>
        <v>0</v>
      </c>
    </row>
    <row r="155" spans="1:44" ht="18" hidden="1" outlineLevel="1" x14ac:dyDescent="0.35">
      <c r="A155" s="13" t="s">
        <v>184</v>
      </c>
      <c r="B155" s="35">
        <f t="shared" si="35"/>
        <v>144</v>
      </c>
      <c r="C155" s="247"/>
      <c r="D155" s="42"/>
      <c r="E155" s="42"/>
      <c r="F155" s="37"/>
      <c r="G155" s="248">
        <v>0</v>
      </c>
      <c r="H155" s="101">
        <v>0.1</v>
      </c>
      <c r="I155" s="102">
        <f t="shared" si="24"/>
        <v>0</v>
      </c>
      <c r="J155" s="37"/>
      <c r="K155" s="7"/>
      <c r="L155" s="61">
        <f t="shared" si="28"/>
        <v>144</v>
      </c>
      <c r="M155" s="112" t="str">
        <f t="shared" si="26"/>
        <v/>
      </c>
      <c r="N155" s="241">
        <f t="shared" si="25"/>
        <v>0</v>
      </c>
      <c r="O155" s="74"/>
      <c r="P155" s="75"/>
      <c r="Q155" s="81"/>
      <c r="R155" s="76"/>
      <c r="S155" s="76"/>
      <c r="T155" s="268" t="str">
        <f t="shared" si="29"/>
        <v/>
      </c>
      <c r="AM155">
        <f t="shared" si="30"/>
        <v>0</v>
      </c>
      <c r="AN155">
        <f t="shared" si="31"/>
        <v>0</v>
      </c>
      <c r="AO155">
        <f t="shared" si="32"/>
        <v>0</v>
      </c>
      <c r="AP155">
        <f t="shared" si="33"/>
        <v>0</v>
      </c>
      <c r="AQ155">
        <f t="shared" si="34"/>
        <v>0</v>
      </c>
      <c r="AR155">
        <f t="shared" si="27"/>
        <v>0</v>
      </c>
    </row>
    <row r="156" spans="1:44" ht="18" hidden="1" outlineLevel="1" x14ac:dyDescent="0.35">
      <c r="A156" s="13" t="s">
        <v>184</v>
      </c>
      <c r="B156" s="35">
        <f t="shared" si="35"/>
        <v>145</v>
      </c>
      <c r="C156" s="247"/>
      <c r="D156" s="42"/>
      <c r="E156" s="42"/>
      <c r="F156" s="37"/>
      <c r="G156" s="248">
        <v>0</v>
      </c>
      <c r="H156" s="101">
        <v>0.1</v>
      </c>
      <c r="I156" s="102">
        <f t="shared" si="24"/>
        <v>0</v>
      </c>
      <c r="J156" s="37"/>
      <c r="K156" s="7"/>
      <c r="L156" s="61">
        <f t="shared" si="28"/>
        <v>145</v>
      </c>
      <c r="M156" s="112" t="str">
        <f t="shared" si="26"/>
        <v/>
      </c>
      <c r="N156" s="241">
        <f t="shared" si="25"/>
        <v>0</v>
      </c>
      <c r="O156" s="74"/>
      <c r="P156" s="75"/>
      <c r="Q156" s="81"/>
      <c r="R156" s="76"/>
      <c r="S156" s="76"/>
      <c r="T156" s="268" t="str">
        <f t="shared" si="29"/>
        <v/>
      </c>
      <c r="AM156">
        <f t="shared" si="30"/>
        <v>0</v>
      </c>
      <c r="AN156">
        <f t="shared" si="31"/>
        <v>0</v>
      </c>
      <c r="AO156">
        <f t="shared" si="32"/>
        <v>0</v>
      </c>
      <c r="AP156">
        <f t="shared" si="33"/>
        <v>0</v>
      </c>
      <c r="AQ156">
        <f t="shared" si="34"/>
        <v>0</v>
      </c>
      <c r="AR156">
        <f t="shared" si="27"/>
        <v>0</v>
      </c>
    </row>
    <row r="157" spans="1:44" ht="18" hidden="1" outlineLevel="1" x14ac:dyDescent="0.35">
      <c r="A157" s="13" t="s">
        <v>184</v>
      </c>
      <c r="B157" s="35">
        <f t="shared" si="35"/>
        <v>146</v>
      </c>
      <c r="C157" s="247"/>
      <c r="D157" s="42"/>
      <c r="E157" s="42"/>
      <c r="F157" s="37"/>
      <c r="G157" s="248">
        <v>0</v>
      </c>
      <c r="H157" s="101">
        <v>0.1</v>
      </c>
      <c r="I157" s="102">
        <f t="shared" si="24"/>
        <v>0</v>
      </c>
      <c r="J157" s="37"/>
      <c r="K157" s="7"/>
      <c r="L157" s="61">
        <f t="shared" si="28"/>
        <v>146</v>
      </c>
      <c r="M157" s="112" t="str">
        <f t="shared" si="26"/>
        <v/>
      </c>
      <c r="N157" s="241">
        <f t="shared" si="25"/>
        <v>0</v>
      </c>
      <c r="O157" s="74"/>
      <c r="P157" s="75"/>
      <c r="Q157" s="81"/>
      <c r="R157" s="76"/>
      <c r="S157" s="76"/>
      <c r="T157" s="268" t="str">
        <f t="shared" si="29"/>
        <v/>
      </c>
      <c r="AM157">
        <f t="shared" si="30"/>
        <v>0</v>
      </c>
      <c r="AN157">
        <f t="shared" si="31"/>
        <v>0</v>
      </c>
      <c r="AO157">
        <f t="shared" si="32"/>
        <v>0</v>
      </c>
      <c r="AP157">
        <f t="shared" si="33"/>
        <v>0</v>
      </c>
      <c r="AQ157">
        <f t="shared" si="34"/>
        <v>0</v>
      </c>
      <c r="AR157">
        <f t="shared" si="27"/>
        <v>0</v>
      </c>
    </row>
    <row r="158" spans="1:44" ht="18" hidden="1" outlineLevel="1" x14ac:dyDescent="0.35">
      <c r="A158" s="13" t="s">
        <v>184</v>
      </c>
      <c r="B158" s="35">
        <f t="shared" si="35"/>
        <v>147</v>
      </c>
      <c r="C158" s="247"/>
      <c r="D158" s="42"/>
      <c r="E158" s="42"/>
      <c r="F158" s="37"/>
      <c r="G158" s="248">
        <v>0</v>
      </c>
      <c r="H158" s="101">
        <v>0.1</v>
      </c>
      <c r="I158" s="102">
        <f t="shared" si="24"/>
        <v>0</v>
      </c>
      <c r="J158" s="37"/>
      <c r="K158" s="7"/>
      <c r="L158" s="61">
        <f t="shared" si="28"/>
        <v>147</v>
      </c>
      <c r="M158" s="112" t="str">
        <f t="shared" si="26"/>
        <v/>
      </c>
      <c r="N158" s="241">
        <f t="shared" si="25"/>
        <v>0</v>
      </c>
      <c r="O158" s="74"/>
      <c r="P158" s="75"/>
      <c r="Q158" s="81"/>
      <c r="R158" s="76"/>
      <c r="S158" s="76"/>
      <c r="T158" s="268" t="str">
        <f t="shared" si="29"/>
        <v/>
      </c>
      <c r="AM158">
        <f t="shared" si="30"/>
        <v>0</v>
      </c>
      <c r="AN158">
        <f t="shared" si="31"/>
        <v>0</v>
      </c>
      <c r="AO158">
        <f t="shared" si="32"/>
        <v>0</v>
      </c>
      <c r="AP158">
        <f t="shared" si="33"/>
        <v>0</v>
      </c>
      <c r="AQ158">
        <f t="shared" si="34"/>
        <v>0</v>
      </c>
      <c r="AR158">
        <f t="shared" si="27"/>
        <v>0</v>
      </c>
    </row>
    <row r="159" spans="1:44" ht="18" hidden="1" outlineLevel="1" x14ac:dyDescent="0.35">
      <c r="A159" s="13" t="s">
        <v>184</v>
      </c>
      <c r="B159" s="35">
        <f t="shared" si="35"/>
        <v>148</v>
      </c>
      <c r="C159" s="247"/>
      <c r="D159" s="42"/>
      <c r="E159" s="42"/>
      <c r="F159" s="37"/>
      <c r="G159" s="248">
        <v>0</v>
      </c>
      <c r="H159" s="101">
        <v>0.1</v>
      </c>
      <c r="I159" s="102">
        <f t="shared" si="24"/>
        <v>0</v>
      </c>
      <c r="J159" s="37"/>
      <c r="K159" s="7"/>
      <c r="L159" s="61">
        <f t="shared" si="28"/>
        <v>148</v>
      </c>
      <c r="M159" s="112" t="str">
        <f t="shared" si="26"/>
        <v/>
      </c>
      <c r="N159" s="241">
        <f t="shared" si="25"/>
        <v>0</v>
      </c>
      <c r="O159" s="74"/>
      <c r="P159" s="75"/>
      <c r="Q159" s="81"/>
      <c r="R159" s="76"/>
      <c r="S159" s="76"/>
      <c r="T159" s="268" t="str">
        <f t="shared" si="29"/>
        <v/>
      </c>
      <c r="AM159">
        <f t="shared" si="30"/>
        <v>0</v>
      </c>
      <c r="AN159">
        <f t="shared" si="31"/>
        <v>0</v>
      </c>
      <c r="AO159">
        <f t="shared" si="32"/>
        <v>0</v>
      </c>
      <c r="AP159">
        <f t="shared" si="33"/>
        <v>0</v>
      </c>
      <c r="AQ159">
        <f t="shared" si="34"/>
        <v>0</v>
      </c>
      <c r="AR159">
        <f t="shared" si="27"/>
        <v>0</v>
      </c>
    </row>
    <row r="160" spans="1:44" ht="18" hidden="1" outlineLevel="1" x14ac:dyDescent="0.35">
      <c r="A160" s="13" t="s">
        <v>184</v>
      </c>
      <c r="B160" s="35">
        <f t="shared" si="35"/>
        <v>149</v>
      </c>
      <c r="C160" s="247"/>
      <c r="D160" s="42"/>
      <c r="E160" s="42"/>
      <c r="F160" s="37"/>
      <c r="G160" s="248">
        <v>0</v>
      </c>
      <c r="H160" s="101">
        <v>0.1</v>
      </c>
      <c r="I160" s="102">
        <f t="shared" si="24"/>
        <v>0</v>
      </c>
      <c r="J160" s="37"/>
      <c r="K160" s="7"/>
      <c r="L160" s="61">
        <f t="shared" si="28"/>
        <v>149</v>
      </c>
      <c r="M160" s="112" t="str">
        <f t="shared" si="26"/>
        <v/>
      </c>
      <c r="N160" s="241">
        <f t="shared" si="25"/>
        <v>0</v>
      </c>
      <c r="O160" s="74"/>
      <c r="P160" s="75"/>
      <c r="Q160" s="81"/>
      <c r="R160" s="76"/>
      <c r="S160" s="76"/>
      <c r="T160" s="268" t="str">
        <f t="shared" si="29"/>
        <v/>
      </c>
      <c r="AM160">
        <f t="shared" si="30"/>
        <v>0</v>
      </c>
      <c r="AN160">
        <f t="shared" si="31"/>
        <v>0</v>
      </c>
      <c r="AO160">
        <f t="shared" si="32"/>
        <v>0</v>
      </c>
      <c r="AP160">
        <f t="shared" si="33"/>
        <v>0</v>
      </c>
      <c r="AQ160">
        <f t="shared" si="34"/>
        <v>0</v>
      </c>
      <c r="AR160">
        <f t="shared" si="27"/>
        <v>0</v>
      </c>
    </row>
    <row r="161" spans="1:44" ht="18" hidden="1" outlineLevel="1" x14ac:dyDescent="0.35">
      <c r="A161" s="13" t="s">
        <v>184</v>
      </c>
      <c r="B161" s="35">
        <f t="shared" si="35"/>
        <v>150</v>
      </c>
      <c r="C161" s="247"/>
      <c r="D161" s="42"/>
      <c r="E161" s="42"/>
      <c r="F161" s="37"/>
      <c r="G161" s="248">
        <v>0</v>
      </c>
      <c r="H161" s="101">
        <v>0.1</v>
      </c>
      <c r="I161" s="102">
        <f t="shared" si="24"/>
        <v>0</v>
      </c>
      <c r="J161" s="37"/>
      <c r="K161" s="7"/>
      <c r="L161" s="61">
        <f t="shared" si="28"/>
        <v>150</v>
      </c>
      <c r="M161" s="112" t="str">
        <f t="shared" si="26"/>
        <v/>
      </c>
      <c r="N161" s="241">
        <f t="shared" si="25"/>
        <v>0</v>
      </c>
      <c r="O161" s="74"/>
      <c r="P161" s="75"/>
      <c r="Q161" s="81"/>
      <c r="R161" s="76"/>
      <c r="S161" s="76"/>
      <c r="T161" s="268" t="str">
        <f t="shared" si="29"/>
        <v/>
      </c>
      <c r="AM161">
        <f t="shared" si="30"/>
        <v>0</v>
      </c>
      <c r="AN161">
        <f t="shared" si="31"/>
        <v>0</v>
      </c>
      <c r="AO161">
        <f t="shared" si="32"/>
        <v>0</v>
      </c>
      <c r="AP161">
        <f t="shared" si="33"/>
        <v>0</v>
      </c>
      <c r="AQ161">
        <f t="shared" si="34"/>
        <v>0</v>
      </c>
      <c r="AR161">
        <f t="shared" si="27"/>
        <v>0</v>
      </c>
    </row>
    <row r="162" spans="1:44" ht="18" hidden="1" outlineLevel="1" x14ac:dyDescent="0.35">
      <c r="A162" s="13" t="s">
        <v>184</v>
      </c>
      <c r="B162" s="35">
        <f>B161+1</f>
        <v>151</v>
      </c>
      <c r="C162" s="247"/>
      <c r="D162" s="42"/>
      <c r="E162" s="42"/>
      <c r="F162" s="37"/>
      <c r="G162" s="248">
        <v>0</v>
      </c>
      <c r="H162" s="101">
        <v>0.1</v>
      </c>
      <c r="I162" s="102">
        <f t="shared" si="24"/>
        <v>0</v>
      </c>
      <c r="J162" s="37"/>
      <c r="K162" s="7"/>
      <c r="L162" s="61">
        <f t="shared" si="28"/>
        <v>151</v>
      </c>
      <c r="M162" s="112" t="str">
        <f t="shared" si="26"/>
        <v/>
      </c>
      <c r="N162" s="241">
        <f t="shared" si="25"/>
        <v>0</v>
      </c>
      <c r="O162" s="74"/>
      <c r="P162" s="75"/>
      <c r="Q162" s="81"/>
      <c r="R162" s="76"/>
      <c r="S162" s="76"/>
      <c r="T162" s="268" t="str">
        <f t="shared" si="29"/>
        <v/>
      </c>
      <c r="AM162">
        <f t="shared" si="30"/>
        <v>0</v>
      </c>
      <c r="AN162">
        <f t="shared" si="31"/>
        <v>0</v>
      </c>
      <c r="AO162">
        <f t="shared" si="32"/>
        <v>0</v>
      </c>
      <c r="AP162">
        <f t="shared" si="33"/>
        <v>0</v>
      </c>
      <c r="AQ162">
        <f t="shared" si="34"/>
        <v>0</v>
      </c>
      <c r="AR162">
        <f t="shared" si="27"/>
        <v>0</v>
      </c>
    </row>
    <row r="163" spans="1:44" ht="18" hidden="1" outlineLevel="1" x14ac:dyDescent="0.35">
      <c r="A163" s="13" t="s">
        <v>184</v>
      </c>
      <c r="B163" s="35">
        <f t="shared" si="35"/>
        <v>152</v>
      </c>
      <c r="C163" s="247"/>
      <c r="D163" s="42"/>
      <c r="E163" s="42"/>
      <c r="F163" s="37"/>
      <c r="G163" s="248">
        <v>0</v>
      </c>
      <c r="H163" s="101">
        <v>0.1</v>
      </c>
      <c r="I163" s="102">
        <f t="shared" si="24"/>
        <v>0</v>
      </c>
      <c r="J163" s="37"/>
      <c r="K163" s="7"/>
      <c r="L163" s="61">
        <f t="shared" si="28"/>
        <v>152</v>
      </c>
      <c r="M163" s="112" t="str">
        <f t="shared" si="26"/>
        <v/>
      </c>
      <c r="N163" s="241">
        <f t="shared" si="25"/>
        <v>0</v>
      </c>
      <c r="O163" s="74"/>
      <c r="P163" s="75"/>
      <c r="Q163" s="81"/>
      <c r="R163" s="76"/>
      <c r="S163" s="76"/>
      <c r="T163" s="268" t="str">
        <f t="shared" si="29"/>
        <v/>
      </c>
      <c r="AM163">
        <f t="shared" si="30"/>
        <v>0</v>
      </c>
      <c r="AN163">
        <f t="shared" si="31"/>
        <v>0</v>
      </c>
      <c r="AO163">
        <f t="shared" si="32"/>
        <v>0</v>
      </c>
      <c r="AP163">
        <f t="shared" si="33"/>
        <v>0</v>
      </c>
      <c r="AQ163">
        <f t="shared" si="34"/>
        <v>0</v>
      </c>
      <c r="AR163">
        <f t="shared" si="27"/>
        <v>0</v>
      </c>
    </row>
    <row r="164" spans="1:44" ht="18" hidden="1" outlineLevel="1" x14ac:dyDescent="0.35">
      <c r="A164" s="13" t="s">
        <v>184</v>
      </c>
      <c r="B164" s="35">
        <f t="shared" si="35"/>
        <v>153</v>
      </c>
      <c r="C164" s="247"/>
      <c r="D164" s="42"/>
      <c r="E164" s="42"/>
      <c r="F164" s="37"/>
      <c r="G164" s="248">
        <v>0</v>
      </c>
      <c r="H164" s="101">
        <v>0.1</v>
      </c>
      <c r="I164" s="102">
        <f t="shared" si="24"/>
        <v>0</v>
      </c>
      <c r="J164" s="37"/>
      <c r="K164" s="7"/>
      <c r="L164" s="61">
        <f t="shared" si="28"/>
        <v>153</v>
      </c>
      <c r="M164" s="112" t="str">
        <f t="shared" si="26"/>
        <v/>
      </c>
      <c r="N164" s="241">
        <f t="shared" si="25"/>
        <v>0</v>
      </c>
      <c r="O164" s="74"/>
      <c r="P164" s="75"/>
      <c r="Q164" s="81"/>
      <c r="R164" s="76"/>
      <c r="S164" s="76"/>
      <c r="T164" s="268" t="str">
        <f t="shared" si="29"/>
        <v/>
      </c>
      <c r="AM164">
        <f t="shared" si="30"/>
        <v>0</v>
      </c>
      <c r="AN164">
        <f t="shared" si="31"/>
        <v>0</v>
      </c>
      <c r="AO164">
        <f t="shared" si="32"/>
        <v>0</v>
      </c>
      <c r="AP164">
        <f t="shared" si="33"/>
        <v>0</v>
      </c>
      <c r="AQ164">
        <f t="shared" si="34"/>
        <v>0</v>
      </c>
      <c r="AR164">
        <f t="shared" si="27"/>
        <v>0</v>
      </c>
    </row>
    <row r="165" spans="1:44" ht="18" hidden="1" outlineLevel="1" x14ac:dyDescent="0.35">
      <c r="A165" s="13" t="s">
        <v>184</v>
      </c>
      <c r="B165" s="35">
        <f t="shared" si="35"/>
        <v>154</v>
      </c>
      <c r="C165" s="247"/>
      <c r="D165" s="42"/>
      <c r="E165" s="42"/>
      <c r="F165" s="37"/>
      <c r="G165" s="248">
        <v>0</v>
      </c>
      <c r="H165" s="101">
        <v>0.1</v>
      </c>
      <c r="I165" s="102">
        <f t="shared" si="24"/>
        <v>0</v>
      </c>
      <c r="J165" s="37"/>
      <c r="K165" s="7"/>
      <c r="L165" s="61">
        <f t="shared" si="28"/>
        <v>154</v>
      </c>
      <c r="M165" s="112" t="str">
        <f t="shared" si="26"/>
        <v/>
      </c>
      <c r="N165" s="241">
        <f t="shared" si="25"/>
        <v>0</v>
      </c>
      <c r="O165" s="74"/>
      <c r="P165" s="75"/>
      <c r="Q165" s="81"/>
      <c r="R165" s="76"/>
      <c r="S165" s="76"/>
      <c r="T165" s="268" t="str">
        <f t="shared" si="29"/>
        <v/>
      </c>
      <c r="AM165">
        <f t="shared" si="30"/>
        <v>0</v>
      </c>
      <c r="AN165">
        <f t="shared" si="31"/>
        <v>0</v>
      </c>
      <c r="AO165">
        <f t="shared" si="32"/>
        <v>0</v>
      </c>
      <c r="AP165">
        <f t="shared" si="33"/>
        <v>0</v>
      </c>
      <c r="AQ165">
        <f t="shared" si="34"/>
        <v>0</v>
      </c>
      <c r="AR165">
        <f t="shared" si="27"/>
        <v>0</v>
      </c>
    </row>
    <row r="166" spans="1:44" ht="18" hidden="1" outlineLevel="1" x14ac:dyDescent="0.35">
      <c r="A166" s="13" t="s">
        <v>184</v>
      </c>
      <c r="B166" s="35">
        <f t="shared" si="35"/>
        <v>155</v>
      </c>
      <c r="C166" s="247"/>
      <c r="D166" s="42"/>
      <c r="E166" s="42"/>
      <c r="F166" s="37"/>
      <c r="G166" s="248">
        <v>0</v>
      </c>
      <c r="H166" s="101">
        <v>0.1</v>
      </c>
      <c r="I166" s="102">
        <f t="shared" si="24"/>
        <v>0</v>
      </c>
      <c r="J166" s="37"/>
      <c r="K166" s="7"/>
      <c r="L166" s="61">
        <f t="shared" si="28"/>
        <v>155</v>
      </c>
      <c r="M166" s="112" t="str">
        <f t="shared" si="26"/>
        <v/>
      </c>
      <c r="N166" s="241">
        <f t="shared" si="25"/>
        <v>0</v>
      </c>
      <c r="O166" s="74"/>
      <c r="P166" s="75"/>
      <c r="Q166" s="81"/>
      <c r="R166" s="76"/>
      <c r="S166" s="76"/>
      <c r="T166" s="268" t="str">
        <f t="shared" si="29"/>
        <v/>
      </c>
      <c r="AM166">
        <f t="shared" si="30"/>
        <v>0</v>
      </c>
      <c r="AN166">
        <f t="shared" si="31"/>
        <v>0</v>
      </c>
      <c r="AO166">
        <f t="shared" si="32"/>
        <v>0</v>
      </c>
      <c r="AP166">
        <f t="shared" si="33"/>
        <v>0</v>
      </c>
      <c r="AQ166">
        <f t="shared" si="34"/>
        <v>0</v>
      </c>
      <c r="AR166">
        <f t="shared" si="27"/>
        <v>0</v>
      </c>
    </row>
    <row r="167" spans="1:44" ht="18" hidden="1" outlineLevel="1" x14ac:dyDescent="0.35">
      <c r="A167" s="13" t="s">
        <v>184</v>
      </c>
      <c r="B167" s="35">
        <f t="shared" si="35"/>
        <v>156</v>
      </c>
      <c r="C167" s="247"/>
      <c r="D167" s="42"/>
      <c r="E167" s="42"/>
      <c r="F167" s="37"/>
      <c r="G167" s="248">
        <v>0</v>
      </c>
      <c r="H167" s="101">
        <v>0.1</v>
      </c>
      <c r="I167" s="102">
        <f t="shared" si="24"/>
        <v>0</v>
      </c>
      <c r="J167" s="37"/>
      <c r="K167" s="7"/>
      <c r="L167" s="61">
        <f t="shared" si="28"/>
        <v>156</v>
      </c>
      <c r="M167" s="112" t="str">
        <f t="shared" si="26"/>
        <v/>
      </c>
      <c r="N167" s="241">
        <f t="shared" si="25"/>
        <v>0</v>
      </c>
      <c r="O167" s="74"/>
      <c r="P167" s="75"/>
      <c r="Q167" s="81"/>
      <c r="R167" s="76"/>
      <c r="S167" s="76"/>
      <c r="T167" s="268" t="str">
        <f t="shared" si="29"/>
        <v/>
      </c>
      <c r="AM167">
        <f t="shared" si="30"/>
        <v>0</v>
      </c>
      <c r="AN167">
        <f t="shared" si="31"/>
        <v>0</v>
      </c>
      <c r="AO167">
        <f t="shared" si="32"/>
        <v>0</v>
      </c>
      <c r="AP167">
        <f t="shared" si="33"/>
        <v>0</v>
      </c>
      <c r="AQ167">
        <f t="shared" si="34"/>
        <v>0</v>
      </c>
      <c r="AR167">
        <f t="shared" si="27"/>
        <v>0</v>
      </c>
    </row>
    <row r="168" spans="1:44" ht="18" hidden="1" outlineLevel="1" x14ac:dyDescent="0.35">
      <c r="A168" s="13" t="s">
        <v>184</v>
      </c>
      <c r="B168" s="35">
        <f t="shared" si="35"/>
        <v>157</v>
      </c>
      <c r="C168" s="247"/>
      <c r="D168" s="42"/>
      <c r="E168" s="42"/>
      <c r="F168" s="37"/>
      <c r="G168" s="248">
        <v>0</v>
      </c>
      <c r="H168" s="101">
        <v>0.1</v>
      </c>
      <c r="I168" s="102">
        <f t="shared" si="24"/>
        <v>0</v>
      </c>
      <c r="J168" s="37"/>
      <c r="K168" s="7"/>
      <c r="L168" s="61">
        <f t="shared" si="28"/>
        <v>157</v>
      </c>
      <c r="M168" s="112" t="str">
        <f t="shared" si="26"/>
        <v/>
      </c>
      <c r="N168" s="241">
        <f t="shared" si="25"/>
        <v>0</v>
      </c>
      <c r="O168" s="74"/>
      <c r="P168" s="75"/>
      <c r="Q168" s="81"/>
      <c r="R168" s="76"/>
      <c r="S168" s="76"/>
      <c r="T168" s="268" t="str">
        <f t="shared" si="29"/>
        <v/>
      </c>
      <c r="AM168">
        <f t="shared" si="30"/>
        <v>0</v>
      </c>
      <c r="AN168">
        <f t="shared" si="31"/>
        <v>0</v>
      </c>
      <c r="AO168">
        <f t="shared" si="32"/>
        <v>0</v>
      </c>
      <c r="AP168">
        <f t="shared" si="33"/>
        <v>0</v>
      </c>
      <c r="AQ168">
        <f t="shared" si="34"/>
        <v>0</v>
      </c>
      <c r="AR168">
        <f t="shared" si="27"/>
        <v>0</v>
      </c>
    </row>
    <row r="169" spans="1:44" ht="18" hidden="1" outlineLevel="1" x14ac:dyDescent="0.35">
      <c r="A169" s="13" t="s">
        <v>184</v>
      </c>
      <c r="B169" s="35">
        <f t="shared" si="35"/>
        <v>158</v>
      </c>
      <c r="C169" s="247"/>
      <c r="D169" s="42"/>
      <c r="E169" s="42"/>
      <c r="F169" s="37"/>
      <c r="G169" s="248">
        <v>0</v>
      </c>
      <c r="H169" s="101">
        <v>0.1</v>
      </c>
      <c r="I169" s="102">
        <f t="shared" si="24"/>
        <v>0</v>
      </c>
      <c r="J169" s="37"/>
      <c r="K169" s="7"/>
      <c r="L169" s="61">
        <f t="shared" si="28"/>
        <v>158</v>
      </c>
      <c r="M169" s="112" t="str">
        <f t="shared" si="26"/>
        <v/>
      </c>
      <c r="N169" s="241">
        <f t="shared" si="25"/>
        <v>0</v>
      </c>
      <c r="O169" s="74"/>
      <c r="P169" s="75"/>
      <c r="Q169" s="81"/>
      <c r="R169" s="76"/>
      <c r="S169" s="76"/>
      <c r="T169" s="268" t="str">
        <f t="shared" si="29"/>
        <v/>
      </c>
      <c r="AM169">
        <f t="shared" si="30"/>
        <v>0</v>
      </c>
      <c r="AN169">
        <f t="shared" si="31"/>
        <v>0</v>
      </c>
      <c r="AO169">
        <f t="shared" si="32"/>
        <v>0</v>
      </c>
      <c r="AP169">
        <f t="shared" si="33"/>
        <v>0</v>
      </c>
      <c r="AQ169">
        <f t="shared" si="34"/>
        <v>0</v>
      </c>
      <c r="AR169">
        <f t="shared" si="27"/>
        <v>0</v>
      </c>
    </row>
    <row r="170" spans="1:44" ht="18" hidden="1" outlineLevel="1" x14ac:dyDescent="0.35">
      <c r="A170" s="13" t="s">
        <v>184</v>
      </c>
      <c r="B170" s="35">
        <f t="shared" si="35"/>
        <v>159</v>
      </c>
      <c r="C170" s="247"/>
      <c r="D170" s="42"/>
      <c r="E170" s="42"/>
      <c r="F170" s="37"/>
      <c r="G170" s="248">
        <v>0</v>
      </c>
      <c r="H170" s="101">
        <v>0.1</v>
      </c>
      <c r="I170" s="102">
        <f t="shared" si="24"/>
        <v>0</v>
      </c>
      <c r="J170" s="37"/>
      <c r="K170" s="7"/>
      <c r="L170" s="61">
        <f t="shared" si="28"/>
        <v>159</v>
      </c>
      <c r="M170" s="112" t="str">
        <f t="shared" si="26"/>
        <v/>
      </c>
      <c r="N170" s="241">
        <f t="shared" si="25"/>
        <v>0</v>
      </c>
      <c r="O170" s="74"/>
      <c r="P170" s="75"/>
      <c r="Q170" s="81"/>
      <c r="R170" s="76"/>
      <c r="S170" s="76"/>
      <c r="T170" s="268" t="str">
        <f t="shared" si="29"/>
        <v/>
      </c>
      <c r="AM170">
        <f t="shared" si="30"/>
        <v>0</v>
      </c>
      <c r="AN170">
        <f t="shared" si="31"/>
        <v>0</v>
      </c>
      <c r="AO170">
        <f t="shared" si="32"/>
        <v>0</v>
      </c>
      <c r="AP170">
        <f t="shared" si="33"/>
        <v>0</v>
      </c>
      <c r="AQ170">
        <f t="shared" si="34"/>
        <v>0</v>
      </c>
      <c r="AR170">
        <f t="shared" si="27"/>
        <v>0</v>
      </c>
    </row>
    <row r="171" spans="1:44" ht="18" hidden="1" outlineLevel="1" x14ac:dyDescent="0.35">
      <c r="A171" s="13" t="s">
        <v>184</v>
      </c>
      <c r="B171" s="35">
        <f t="shared" si="35"/>
        <v>160</v>
      </c>
      <c r="C171" s="247"/>
      <c r="D171" s="42"/>
      <c r="E171" s="42"/>
      <c r="F171" s="37"/>
      <c r="G171" s="248">
        <v>0</v>
      </c>
      <c r="H171" s="101">
        <v>0.1</v>
      </c>
      <c r="I171" s="102">
        <f t="shared" si="24"/>
        <v>0</v>
      </c>
      <c r="J171" s="37"/>
      <c r="K171" s="7"/>
      <c r="L171" s="61">
        <f t="shared" si="28"/>
        <v>160</v>
      </c>
      <c r="M171" s="112" t="str">
        <f t="shared" si="26"/>
        <v/>
      </c>
      <c r="N171" s="241">
        <f t="shared" si="25"/>
        <v>0</v>
      </c>
      <c r="O171" s="74"/>
      <c r="P171" s="75"/>
      <c r="Q171" s="81"/>
      <c r="R171" s="76"/>
      <c r="S171" s="76"/>
      <c r="T171" s="268" t="str">
        <f t="shared" si="29"/>
        <v/>
      </c>
      <c r="AM171">
        <f t="shared" si="30"/>
        <v>0</v>
      </c>
      <c r="AN171">
        <f t="shared" si="31"/>
        <v>0</v>
      </c>
      <c r="AO171">
        <f t="shared" si="32"/>
        <v>0</v>
      </c>
      <c r="AP171">
        <f t="shared" si="33"/>
        <v>0</v>
      </c>
      <c r="AQ171">
        <f t="shared" si="34"/>
        <v>0</v>
      </c>
      <c r="AR171">
        <f t="shared" si="27"/>
        <v>0</v>
      </c>
    </row>
    <row r="172" spans="1:44" ht="18" hidden="1" outlineLevel="1" x14ac:dyDescent="0.35">
      <c r="A172" s="13" t="s">
        <v>184</v>
      </c>
      <c r="B172" s="35">
        <f t="shared" si="35"/>
        <v>161</v>
      </c>
      <c r="C172" s="247"/>
      <c r="D172" s="42"/>
      <c r="E172" s="42"/>
      <c r="F172" s="37"/>
      <c r="G172" s="248">
        <v>0</v>
      </c>
      <c r="H172" s="101">
        <v>0.1</v>
      </c>
      <c r="I172" s="102">
        <f t="shared" si="24"/>
        <v>0</v>
      </c>
      <c r="J172" s="37"/>
      <c r="K172" s="7"/>
      <c r="L172" s="61">
        <f t="shared" si="28"/>
        <v>161</v>
      </c>
      <c r="M172" s="112" t="str">
        <f t="shared" si="26"/>
        <v/>
      </c>
      <c r="N172" s="241">
        <f t="shared" si="25"/>
        <v>0</v>
      </c>
      <c r="O172" s="74"/>
      <c r="P172" s="75"/>
      <c r="Q172" s="81"/>
      <c r="R172" s="76"/>
      <c r="S172" s="76"/>
      <c r="T172" s="268" t="str">
        <f t="shared" si="29"/>
        <v/>
      </c>
      <c r="AM172">
        <f t="shared" si="30"/>
        <v>0</v>
      </c>
      <c r="AN172">
        <f t="shared" si="31"/>
        <v>0</v>
      </c>
      <c r="AO172">
        <f t="shared" si="32"/>
        <v>0</v>
      </c>
      <c r="AP172">
        <f t="shared" si="33"/>
        <v>0</v>
      </c>
      <c r="AQ172">
        <f t="shared" si="34"/>
        <v>0</v>
      </c>
      <c r="AR172">
        <f t="shared" si="27"/>
        <v>0</v>
      </c>
    </row>
    <row r="173" spans="1:44" ht="18" hidden="1" outlineLevel="1" x14ac:dyDescent="0.35">
      <c r="A173" s="13" t="s">
        <v>184</v>
      </c>
      <c r="B173" s="35">
        <f t="shared" si="35"/>
        <v>162</v>
      </c>
      <c r="C173" s="247"/>
      <c r="D173" s="42"/>
      <c r="E173" s="42"/>
      <c r="F173" s="37"/>
      <c r="G173" s="248">
        <v>0</v>
      </c>
      <c r="H173" s="101">
        <v>0.1</v>
      </c>
      <c r="I173" s="102">
        <f t="shared" si="24"/>
        <v>0</v>
      </c>
      <c r="J173" s="37"/>
      <c r="K173" s="7"/>
      <c r="L173" s="61">
        <f t="shared" si="28"/>
        <v>162</v>
      </c>
      <c r="M173" s="112" t="str">
        <f t="shared" si="26"/>
        <v/>
      </c>
      <c r="N173" s="241">
        <f t="shared" si="25"/>
        <v>0</v>
      </c>
      <c r="O173" s="74"/>
      <c r="P173" s="75"/>
      <c r="Q173" s="81"/>
      <c r="R173" s="76"/>
      <c r="S173" s="76"/>
      <c r="T173" s="268" t="str">
        <f t="shared" si="29"/>
        <v/>
      </c>
      <c r="AM173">
        <f t="shared" si="30"/>
        <v>0</v>
      </c>
      <c r="AN173">
        <f t="shared" si="31"/>
        <v>0</v>
      </c>
      <c r="AO173">
        <f t="shared" si="32"/>
        <v>0</v>
      </c>
      <c r="AP173">
        <f t="shared" si="33"/>
        <v>0</v>
      </c>
      <c r="AQ173">
        <f t="shared" si="34"/>
        <v>0</v>
      </c>
      <c r="AR173">
        <f t="shared" si="27"/>
        <v>0</v>
      </c>
    </row>
    <row r="174" spans="1:44" ht="18" hidden="1" outlineLevel="1" x14ac:dyDescent="0.35">
      <c r="A174" s="13" t="s">
        <v>184</v>
      </c>
      <c r="B174" s="35">
        <f t="shared" si="35"/>
        <v>163</v>
      </c>
      <c r="C174" s="247"/>
      <c r="D174" s="42"/>
      <c r="E174" s="42"/>
      <c r="F174" s="37"/>
      <c r="G174" s="248">
        <v>0</v>
      </c>
      <c r="H174" s="101">
        <v>0.1</v>
      </c>
      <c r="I174" s="102">
        <f t="shared" si="24"/>
        <v>0</v>
      </c>
      <c r="J174" s="37"/>
      <c r="K174" s="7"/>
      <c r="L174" s="61">
        <f t="shared" si="28"/>
        <v>163</v>
      </c>
      <c r="M174" s="112" t="str">
        <f t="shared" si="26"/>
        <v/>
      </c>
      <c r="N174" s="241">
        <f t="shared" si="25"/>
        <v>0</v>
      </c>
      <c r="O174" s="74"/>
      <c r="P174" s="75"/>
      <c r="Q174" s="81"/>
      <c r="R174" s="76"/>
      <c r="S174" s="76"/>
      <c r="T174" s="268" t="str">
        <f t="shared" si="29"/>
        <v/>
      </c>
      <c r="AM174">
        <f t="shared" si="30"/>
        <v>0</v>
      </c>
      <c r="AN174">
        <f t="shared" si="31"/>
        <v>0</v>
      </c>
      <c r="AO174">
        <f t="shared" si="32"/>
        <v>0</v>
      </c>
      <c r="AP174">
        <f t="shared" si="33"/>
        <v>0</v>
      </c>
      <c r="AQ174">
        <f t="shared" si="34"/>
        <v>0</v>
      </c>
      <c r="AR174">
        <f t="shared" si="27"/>
        <v>0</v>
      </c>
    </row>
    <row r="175" spans="1:44" ht="18" hidden="1" outlineLevel="1" x14ac:dyDescent="0.35">
      <c r="A175" s="13" t="s">
        <v>184</v>
      </c>
      <c r="B175" s="35">
        <f t="shared" si="35"/>
        <v>164</v>
      </c>
      <c r="C175" s="247"/>
      <c r="D175" s="42"/>
      <c r="E175" s="42"/>
      <c r="F175" s="37"/>
      <c r="G175" s="248">
        <v>0</v>
      </c>
      <c r="H175" s="101">
        <v>0.1</v>
      </c>
      <c r="I175" s="102">
        <f t="shared" si="24"/>
        <v>0</v>
      </c>
      <c r="J175" s="37"/>
      <c r="K175" s="7"/>
      <c r="L175" s="61">
        <f t="shared" si="28"/>
        <v>164</v>
      </c>
      <c r="M175" s="112" t="str">
        <f t="shared" si="26"/>
        <v/>
      </c>
      <c r="N175" s="241">
        <f t="shared" si="25"/>
        <v>0</v>
      </c>
      <c r="O175" s="74"/>
      <c r="P175" s="75"/>
      <c r="Q175" s="81"/>
      <c r="R175" s="76"/>
      <c r="S175" s="76"/>
      <c r="T175" s="268" t="str">
        <f t="shared" si="29"/>
        <v/>
      </c>
      <c r="AM175">
        <f t="shared" si="30"/>
        <v>0</v>
      </c>
      <c r="AN175">
        <f t="shared" si="31"/>
        <v>0</v>
      </c>
      <c r="AO175">
        <f t="shared" si="32"/>
        <v>0</v>
      </c>
      <c r="AP175">
        <f t="shared" si="33"/>
        <v>0</v>
      </c>
      <c r="AQ175">
        <f t="shared" si="34"/>
        <v>0</v>
      </c>
      <c r="AR175">
        <f t="shared" si="27"/>
        <v>0</v>
      </c>
    </row>
    <row r="176" spans="1:44" ht="18" hidden="1" outlineLevel="1" x14ac:dyDescent="0.35">
      <c r="A176" s="13" t="s">
        <v>184</v>
      </c>
      <c r="B176" s="35">
        <f t="shared" si="35"/>
        <v>165</v>
      </c>
      <c r="C176" s="247"/>
      <c r="D176" s="42"/>
      <c r="E176" s="42"/>
      <c r="F176" s="37"/>
      <c r="G176" s="248">
        <v>0</v>
      </c>
      <c r="H176" s="101">
        <v>0.1</v>
      </c>
      <c r="I176" s="102">
        <f t="shared" ref="I176:I211" si="36">IFERROR(ROUNDDOWN(G176/(1+H176),0),G176)</f>
        <v>0</v>
      </c>
      <c r="J176" s="37"/>
      <c r="K176" s="7"/>
      <c r="L176" s="61">
        <f t="shared" si="28"/>
        <v>165</v>
      </c>
      <c r="M176" s="112" t="str">
        <f t="shared" si="26"/>
        <v/>
      </c>
      <c r="N176" s="241">
        <f t="shared" si="25"/>
        <v>0</v>
      </c>
      <c r="O176" s="74"/>
      <c r="P176" s="75"/>
      <c r="Q176" s="81"/>
      <c r="R176" s="76"/>
      <c r="S176" s="76"/>
      <c r="T176" s="268" t="str">
        <f t="shared" si="29"/>
        <v/>
      </c>
      <c r="AM176">
        <f t="shared" si="30"/>
        <v>0</v>
      </c>
      <c r="AN176">
        <f t="shared" si="31"/>
        <v>0</v>
      </c>
      <c r="AO176">
        <f t="shared" si="32"/>
        <v>0</v>
      </c>
      <c r="AP176">
        <f t="shared" si="33"/>
        <v>0</v>
      </c>
      <c r="AQ176">
        <f t="shared" si="34"/>
        <v>0</v>
      </c>
      <c r="AR176">
        <f t="shared" si="27"/>
        <v>0</v>
      </c>
    </row>
    <row r="177" spans="1:44" ht="18" hidden="1" outlineLevel="1" x14ac:dyDescent="0.35">
      <c r="A177" s="13" t="s">
        <v>184</v>
      </c>
      <c r="B177" s="35">
        <f t="shared" si="35"/>
        <v>166</v>
      </c>
      <c r="C177" s="247"/>
      <c r="D177" s="42"/>
      <c r="E177" s="42"/>
      <c r="F177" s="37"/>
      <c r="G177" s="248">
        <v>0</v>
      </c>
      <c r="H177" s="101">
        <v>0.1</v>
      </c>
      <c r="I177" s="102">
        <f t="shared" si="36"/>
        <v>0</v>
      </c>
      <c r="J177" s="37"/>
      <c r="K177" s="7"/>
      <c r="L177" s="61">
        <f t="shared" si="28"/>
        <v>166</v>
      </c>
      <c r="M177" s="112" t="str">
        <f t="shared" si="26"/>
        <v/>
      </c>
      <c r="N177" s="241">
        <f t="shared" ref="N177:N240" si="37">IF($Q$3="対象外",$I177,$G177)</f>
        <v>0</v>
      </c>
      <c r="O177" s="74"/>
      <c r="P177" s="75"/>
      <c r="Q177" s="81"/>
      <c r="R177" s="76"/>
      <c r="S177" s="76"/>
      <c r="T177" s="268" t="str">
        <f t="shared" si="29"/>
        <v/>
      </c>
      <c r="AM177">
        <f t="shared" si="30"/>
        <v>0</v>
      </c>
      <c r="AN177">
        <f t="shared" si="31"/>
        <v>0</v>
      </c>
      <c r="AO177">
        <f t="shared" si="32"/>
        <v>0</v>
      </c>
      <c r="AP177">
        <f t="shared" si="33"/>
        <v>0</v>
      </c>
      <c r="AQ177">
        <f t="shared" si="34"/>
        <v>0</v>
      </c>
      <c r="AR177">
        <f t="shared" si="27"/>
        <v>0</v>
      </c>
    </row>
    <row r="178" spans="1:44" ht="18" hidden="1" outlineLevel="1" x14ac:dyDescent="0.35">
      <c r="A178" s="13" t="s">
        <v>184</v>
      </c>
      <c r="B178" s="35">
        <f t="shared" si="35"/>
        <v>167</v>
      </c>
      <c r="C178" s="247"/>
      <c r="D178" s="42"/>
      <c r="E178" s="42"/>
      <c r="F178" s="37"/>
      <c r="G178" s="248">
        <v>0</v>
      </c>
      <c r="H178" s="101">
        <v>0.1</v>
      </c>
      <c r="I178" s="102">
        <f t="shared" si="36"/>
        <v>0</v>
      </c>
      <c r="J178" s="37"/>
      <c r="K178" s="7"/>
      <c r="L178" s="61">
        <f t="shared" si="28"/>
        <v>167</v>
      </c>
      <c r="M178" s="112" t="str">
        <f t="shared" si="26"/>
        <v/>
      </c>
      <c r="N178" s="241">
        <f t="shared" si="37"/>
        <v>0</v>
      </c>
      <c r="O178" s="74"/>
      <c r="P178" s="75"/>
      <c r="Q178" s="81"/>
      <c r="R178" s="76"/>
      <c r="S178" s="76"/>
      <c r="T178" s="268" t="str">
        <f t="shared" si="29"/>
        <v/>
      </c>
      <c r="AM178">
        <f t="shared" si="30"/>
        <v>0</v>
      </c>
      <c r="AN178">
        <f t="shared" si="31"/>
        <v>0</v>
      </c>
      <c r="AO178">
        <f t="shared" si="32"/>
        <v>0</v>
      </c>
      <c r="AP178">
        <f t="shared" si="33"/>
        <v>0</v>
      </c>
      <c r="AQ178">
        <f t="shared" si="34"/>
        <v>0</v>
      </c>
      <c r="AR178">
        <f t="shared" si="27"/>
        <v>0</v>
      </c>
    </row>
    <row r="179" spans="1:44" ht="18" hidden="1" outlineLevel="1" x14ac:dyDescent="0.35">
      <c r="A179" s="13" t="s">
        <v>184</v>
      </c>
      <c r="B179" s="35">
        <f t="shared" si="35"/>
        <v>168</v>
      </c>
      <c r="C179" s="247"/>
      <c r="D179" s="42"/>
      <c r="E179" s="42"/>
      <c r="F179" s="37"/>
      <c r="G179" s="248">
        <v>0</v>
      </c>
      <c r="H179" s="101">
        <v>0.1</v>
      </c>
      <c r="I179" s="102">
        <f t="shared" si="36"/>
        <v>0</v>
      </c>
      <c r="J179" s="37"/>
      <c r="K179" s="7"/>
      <c r="L179" s="61">
        <f t="shared" si="28"/>
        <v>168</v>
      </c>
      <c r="M179" s="112" t="str">
        <f t="shared" si="26"/>
        <v/>
      </c>
      <c r="N179" s="241">
        <f t="shared" si="37"/>
        <v>0</v>
      </c>
      <c r="O179" s="74"/>
      <c r="P179" s="75"/>
      <c r="Q179" s="81"/>
      <c r="R179" s="76"/>
      <c r="S179" s="76"/>
      <c r="T179" s="268" t="str">
        <f t="shared" si="29"/>
        <v/>
      </c>
      <c r="AM179">
        <f t="shared" si="30"/>
        <v>0</v>
      </c>
      <c r="AN179">
        <f t="shared" si="31"/>
        <v>0</v>
      </c>
      <c r="AO179">
        <f t="shared" si="32"/>
        <v>0</v>
      </c>
      <c r="AP179">
        <f t="shared" si="33"/>
        <v>0</v>
      </c>
      <c r="AQ179">
        <f t="shared" si="34"/>
        <v>0</v>
      </c>
      <c r="AR179">
        <f t="shared" si="27"/>
        <v>0</v>
      </c>
    </row>
    <row r="180" spans="1:44" ht="18" hidden="1" outlineLevel="1" x14ac:dyDescent="0.35">
      <c r="A180" s="13" t="s">
        <v>184</v>
      </c>
      <c r="B180" s="35">
        <f t="shared" si="35"/>
        <v>169</v>
      </c>
      <c r="C180" s="247"/>
      <c r="D180" s="42"/>
      <c r="E180" s="42"/>
      <c r="F180" s="37"/>
      <c r="G180" s="248">
        <v>0</v>
      </c>
      <c r="H180" s="101">
        <v>0.1</v>
      </c>
      <c r="I180" s="102">
        <f t="shared" si="36"/>
        <v>0</v>
      </c>
      <c r="J180" s="37"/>
      <c r="K180" s="7"/>
      <c r="L180" s="61">
        <f t="shared" si="28"/>
        <v>169</v>
      </c>
      <c r="M180" s="112" t="str">
        <f t="shared" si="26"/>
        <v/>
      </c>
      <c r="N180" s="241">
        <f t="shared" si="37"/>
        <v>0</v>
      </c>
      <c r="O180" s="74"/>
      <c r="P180" s="75"/>
      <c r="Q180" s="81"/>
      <c r="R180" s="76"/>
      <c r="S180" s="76"/>
      <c r="T180" s="268" t="str">
        <f t="shared" si="29"/>
        <v/>
      </c>
      <c r="AM180">
        <f t="shared" si="30"/>
        <v>0</v>
      </c>
      <c r="AN180">
        <f t="shared" si="31"/>
        <v>0</v>
      </c>
      <c r="AO180">
        <f t="shared" si="32"/>
        <v>0</v>
      </c>
      <c r="AP180">
        <f t="shared" si="33"/>
        <v>0</v>
      </c>
      <c r="AQ180">
        <f t="shared" si="34"/>
        <v>0</v>
      </c>
      <c r="AR180">
        <f t="shared" si="27"/>
        <v>0</v>
      </c>
    </row>
    <row r="181" spans="1:44" ht="18" hidden="1" outlineLevel="1" x14ac:dyDescent="0.35">
      <c r="A181" s="13" t="s">
        <v>184</v>
      </c>
      <c r="B181" s="35">
        <f t="shared" si="35"/>
        <v>170</v>
      </c>
      <c r="C181" s="247"/>
      <c r="D181" s="42"/>
      <c r="E181" s="42"/>
      <c r="F181" s="37"/>
      <c r="G181" s="248">
        <v>0</v>
      </c>
      <c r="H181" s="101">
        <v>0.1</v>
      </c>
      <c r="I181" s="102">
        <f t="shared" si="36"/>
        <v>0</v>
      </c>
      <c r="J181" s="37"/>
      <c r="K181" s="7"/>
      <c r="L181" s="61">
        <f t="shared" si="28"/>
        <v>170</v>
      </c>
      <c r="M181" s="112" t="str">
        <f t="shared" si="26"/>
        <v/>
      </c>
      <c r="N181" s="241">
        <f t="shared" si="37"/>
        <v>0</v>
      </c>
      <c r="O181" s="74"/>
      <c r="P181" s="75"/>
      <c r="Q181" s="81"/>
      <c r="R181" s="76"/>
      <c r="S181" s="76"/>
      <c r="T181" s="268" t="str">
        <f t="shared" si="29"/>
        <v/>
      </c>
      <c r="AM181">
        <f t="shared" si="30"/>
        <v>0</v>
      </c>
      <c r="AN181">
        <f t="shared" si="31"/>
        <v>0</v>
      </c>
      <c r="AO181">
        <f t="shared" si="32"/>
        <v>0</v>
      </c>
      <c r="AP181">
        <f t="shared" si="33"/>
        <v>0</v>
      </c>
      <c r="AQ181">
        <f t="shared" si="34"/>
        <v>0</v>
      </c>
      <c r="AR181">
        <f t="shared" si="27"/>
        <v>0</v>
      </c>
    </row>
    <row r="182" spans="1:44" ht="18" hidden="1" outlineLevel="1" x14ac:dyDescent="0.35">
      <c r="A182" s="13" t="s">
        <v>184</v>
      </c>
      <c r="B182" s="35">
        <f t="shared" si="35"/>
        <v>171</v>
      </c>
      <c r="C182" s="247"/>
      <c r="D182" s="42"/>
      <c r="E182" s="42"/>
      <c r="F182" s="37"/>
      <c r="G182" s="248">
        <v>0</v>
      </c>
      <c r="H182" s="101">
        <v>0.1</v>
      </c>
      <c r="I182" s="102">
        <f t="shared" si="36"/>
        <v>0</v>
      </c>
      <c r="J182" s="37"/>
      <c r="K182" s="7"/>
      <c r="L182" s="61">
        <f t="shared" si="28"/>
        <v>171</v>
      </c>
      <c r="M182" s="112" t="str">
        <f t="shared" si="26"/>
        <v/>
      </c>
      <c r="N182" s="241">
        <f t="shared" si="37"/>
        <v>0</v>
      </c>
      <c r="O182" s="74"/>
      <c r="P182" s="75"/>
      <c r="Q182" s="81"/>
      <c r="R182" s="76"/>
      <c r="S182" s="76"/>
      <c r="T182" s="268" t="str">
        <f t="shared" si="29"/>
        <v/>
      </c>
      <c r="AM182">
        <f t="shared" si="30"/>
        <v>0</v>
      </c>
      <c r="AN182">
        <f t="shared" si="31"/>
        <v>0</v>
      </c>
      <c r="AO182">
        <f t="shared" si="32"/>
        <v>0</v>
      </c>
      <c r="AP182">
        <f t="shared" si="33"/>
        <v>0</v>
      </c>
      <c r="AQ182">
        <f t="shared" si="34"/>
        <v>0</v>
      </c>
      <c r="AR182">
        <f t="shared" si="27"/>
        <v>0</v>
      </c>
    </row>
    <row r="183" spans="1:44" ht="18" hidden="1" outlineLevel="1" x14ac:dyDescent="0.35">
      <c r="A183" s="13" t="s">
        <v>184</v>
      </c>
      <c r="B183" s="35">
        <f t="shared" si="35"/>
        <v>172</v>
      </c>
      <c r="C183" s="247"/>
      <c r="D183" s="42"/>
      <c r="E183" s="42"/>
      <c r="F183" s="37"/>
      <c r="G183" s="248">
        <v>0</v>
      </c>
      <c r="H183" s="101">
        <v>0.1</v>
      </c>
      <c r="I183" s="102">
        <f t="shared" si="36"/>
        <v>0</v>
      </c>
      <c r="J183" s="37"/>
      <c r="K183" s="7"/>
      <c r="L183" s="61">
        <f t="shared" si="28"/>
        <v>172</v>
      </c>
      <c r="M183" s="112" t="str">
        <f t="shared" si="26"/>
        <v/>
      </c>
      <c r="N183" s="241">
        <f t="shared" si="37"/>
        <v>0</v>
      </c>
      <c r="O183" s="74"/>
      <c r="P183" s="75"/>
      <c r="Q183" s="81"/>
      <c r="R183" s="76"/>
      <c r="S183" s="76"/>
      <c r="T183" s="268" t="str">
        <f t="shared" si="29"/>
        <v/>
      </c>
      <c r="AM183">
        <f t="shared" si="30"/>
        <v>0</v>
      </c>
      <c r="AN183">
        <f t="shared" si="31"/>
        <v>0</v>
      </c>
      <c r="AO183">
        <f t="shared" si="32"/>
        <v>0</v>
      </c>
      <c r="AP183">
        <f t="shared" si="33"/>
        <v>0</v>
      </c>
      <c r="AQ183">
        <f t="shared" si="34"/>
        <v>0</v>
      </c>
      <c r="AR183">
        <f t="shared" si="27"/>
        <v>0</v>
      </c>
    </row>
    <row r="184" spans="1:44" ht="18" hidden="1" outlineLevel="1" x14ac:dyDescent="0.35">
      <c r="A184" s="13" t="s">
        <v>184</v>
      </c>
      <c r="B184" s="35">
        <f t="shared" si="35"/>
        <v>173</v>
      </c>
      <c r="C184" s="247"/>
      <c r="D184" s="42"/>
      <c r="E184" s="42"/>
      <c r="F184" s="37"/>
      <c r="G184" s="248">
        <v>0</v>
      </c>
      <c r="H184" s="101">
        <v>0.1</v>
      </c>
      <c r="I184" s="102">
        <f t="shared" si="36"/>
        <v>0</v>
      </c>
      <c r="J184" s="37"/>
      <c r="K184" s="7"/>
      <c r="L184" s="61">
        <f t="shared" si="28"/>
        <v>173</v>
      </c>
      <c r="M184" s="112" t="str">
        <f t="shared" si="26"/>
        <v/>
      </c>
      <c r="N184" s="241">
        <f t="shared" si="37"/>
        <v>0</v>
      </c>
      <c r="O184" s="74"/>
      <c r="P184" s="75"/>
      <c r="Q184" s="81"/>
      <c r="R184" s="76"/>
      <c r="S184" s="76"/>
      <c r="T184" s="268" t="str">
        <f t="shared" si="29"/>
        <v/>
      </c>
      <c r="AM184">
        <f t="shared" si="30"/>
        <v>0</v>
      </c>
      <c r="AN184">
        <f t="shared" si="31"/>
        <v>0</v>
      </c>
      <c r="AO184">
        <f t="shared" si="32"/>
        <v>0</v>
      </c>
      <c r="AP184">
        <f t="shared" si="33"/>
        <v>0</v>
      </c>
      <c r="AQ184">
        <f t="shared" si="34"/>
        <v>0</v>
      </c>
      <c r="AR184">
        <f t="shared" si="27"/>
        <v>0</v>
      </c>
    </row>
    <row r="185" spans="1:44" ht="18" hidden="1" outlineLevel="1" x14ac:dyDescent="0.35">
      <c r="A185" s="13" t="s">
        <v>184</v>
      </c>
      <c r="B185" s="35">
        <f t="shared" si="35"/>
        <v>174</v>
      </c>
      <c r="C185" s="247"/>
      <c r="D185" s="42"/>
      <c r="E185" s="42"/>
      <c r="F185" s="37"/>
      <c r="G185" s="248">
        <v>0</v>
      </c>
      <c r="H185" s="101">
        <v>0.1</v>
      </c>
      <c r="I185" s="102">
        <f t="shared" si="36"/>
        <v>0</v>
      </c>
      <c r="J185" s="37"/>
      <c r="K185" s="7"/>
      <c r="L185" s="61">
        <f t="shared" si="28"/>
        <v>174</v>
      </c>
      <c r="M185" s="112" t="str">
        <f t="shared" si="26"/>
        <v/>
      </c>
      <c r="N185" s="241">
        <f t="shared" si="37"/>
        <v>0</v>
      </c>
      <c r="O185" s="74"/>
      <c r="P185" s="75"/>
      <c r="Q185" s="81"/>
      <c r="R185" s="76"/>
      <c r="S185" s="76"/>
      <c r="T185" s="268" t="str">
        <f t="shared" si="29"/>
        <v/>
      </c>
      <c r="AM185">
        <f t="shared" si="30"/>
        <v>0</v>
      </c>
      <c r="AN185">
        <f t="shared" si="31"/>
        <v>0</v>
      </c>
      <c r="AO185">
        <f t="shared" si="32"/>
        <v>0</v>
      </c>
      <c r="AP185">
        <f t="shared" si="33"/>
        <v>0</v>
      </c>
      <c r="AQ185">
        <f t="shared" si="34"/>
        <v>0</v>
      </c>
      <c r="AR185">
        <f t="shared" si="27"/>
        <v>0</v>
      </c>
    </row>
    <row r="186" spans="1:44" ht="18" hidden="1" outlineLevel="1" x14ac:dyDescent="0.35">
      <c r="A186" s="13" t="s">
        <v>184</v>
      </c>
      <c r="B186" s="35">
        <f t="shared" si="35"/>
        <v>175</v>
      </c>
      <c r="C186" s="247"/>
      <c r="D186" s="42"/>
      <c r="E186" s="42"/>
      <c r="F186" s="37"/>
      <c r="G186" s="248">
        <v>0</v>
      </c>
      <c r="H186" s="101">
        <v>0.1</v>
      </c>
      <c r="I186" s="102">
        <f t="shared" si="36"/>
        <v>0</v>
      </c>
      <c r="J186" s="37"/>
      <c r="K186" s="7"/>
      <c r="L186" s="61">
        <f t="shared" si="28"/>
        <v>175</v>
      </c>
      <c r="M186" s="112" t="str">
        <f t="shared" si="26"/>
        <v/>
      </c>
      <c r="N186" s="241">
        <f t="shared" si="37"/>
        <v>0</v>
      </c>
      <c r="O186" s="74"/>
      <c r="P186" s="75"/>
      <c r="Q186" s="81"/>
      <c r="R186" s="76"/>
      <c r="S186" s="76"/>
      <c r="T186" s="268" t="str">
        <f t="shared" si="29"/>
        <v/>
      </c>
      <c r="AM186">
        <f t="shared" si="30"/>
        <v>0</v>
      </c>
      <c r="AN186">
        <f t="shared" si="31"/>
        <v>0</v>
      </c>
      <c r="AO186">
        <f t="shared" si="32"/>
        <v>0</v>
      </c>
      <c r="AP186">
        <f t="shared" si="33"/>
        <v>0</v>
      </c>
      <c r="AQ186">
        <f t="shared" si="34"/>
        <v>0</v>
      </c>
      <c r="AR186">
        <f t="shared" si="27"/>
        <v>0</v>
      </c>
    </row>
    <row r="187" spans="1:44" ht="18" hidden="1" outlineLevel="1" x14ac:dyDescent="0.35">
      <c r="A187" s="13" t="s">
        <v>184</v>
      </c>
      <c r="B187" s="35">
        <f t="shared" si="35"/>
        <v>176</v>
      </c>
      <c r="C187" s="247"/>
      <c r="D187" s="42"/>
      <c r="E187" s="42"/>
      <c r="F187" s="37"/>
      <c r="G187" s="248">
        <v>0</v>
      </c>
      <c r="H187" s="101">
        <v>0.1</v>
      </c>
      <c r="I187" s="102">
        <f t="shared" si="36"/>
        <v>0</v>
      </c>
      <c r="J187" s="37"/>
      <c r="K187" s="7"/>
      <c r="L187" s="61">
        <f t="shared" si="28"/>
        <v>176</v>
      </c>
      <c r="M187" s="112" t="str">
        <f t="shared" si="26"/>
        <v/>
      </c>
      <c r="N187" s="241">
        <f t="shared" si="37"/>
        <v>0</v>
      </c>
      <c r="O187" s="74"/>
      <c r="P187" s="75"/>
      <c r="Q187" s="81"/>
      <c r="R187" s="76"/>
      <c r="S187" s="76"/>
      <c r="T187" s="268" t="str">
        <f t="shared" si="29"/>
        <v/>
      </c>
      <c r="AM187">
        <f t="shared" si="30"/>
        <v>0</v>
      </c>
      <c r="AN187">
        <f t="shared" si="31"/>
        <v>0</v>
      </c>
      <c r="AO187">
        <f t="shared" si="32"/>
        <v>0</v>
      </c>
      <c r="AP187">
        <f t="shared" si="33"/>
        <v>0</v>
      </c>
      <c r="AQ187">
        <f t="shared" si="34"/>
        <v>0</v>
      </c>
      <c r="AR187">
        <f t="shared" si="27"/>
        <v>0</v>
      </c>
    </row>
    <row r="188" spans="1:44" ht="18" hidden="1" outlineLevel="1" x14ac:dyDescent="0.35">
      <c r="A188" s="13" t="s">
        <v>184</v>
      </c>
      <c r="B188" s="35">
        <f t="shared" si="35"/>
        <v>177</v>
      </c>
      <c r="C188" s="247"/>
      <c r="D188" s="42"/>
      <c r="E188" s="42"/>
      <c r="F188" s="37"/>
      <c r="G188" s="248">
        <v>0</v>
      </c>
      <c r="H188" s="101">
        <v>0.1</v>
      </c>
      <c r="I188" s="102">
        <f t="shared" si="36"/>
        <v>0</v>
      </c>
      <c r="J188" s="37"/>
      <c r="K188" s="7"/>
      <c r="L188" s="61">
        <f t="shared" si="28"/>
        <v>177</v>
      </c>
      <c r="M188" s="112" t="str">
        <f t="shared" si="26"/>
        <v/>
      </c>
      <c r="N188" s="241">
        <f t="shared" si="37"/>
        <v>0</v>
      </c>
      <c r="O188" s="74"/>
      <c r="P188" s="75"/>
      <c r="Q188" s="81"/>
      <c r="R188" s="76"/>
      <c r="S188" s="76"/>
      <c r="T188" s="268" t="str">
        <f t="shared" si="29"/>
        <v/>
      </c>
      <c r="AM188">
        <f t="shared" si="30"/>
        <v>0</v>
      </c>
      <c r="AN188">
        <f t="shared" si="31"/>
        <v>0</v>
      </c>
      <c r="AO188">
        <f t="shared" si="32"/>
        <v>0</v>
      </c>
      <c r="AP188">
        <f t="shared" si="33"/>
        <v>0</v>
      </c>
      <c r="AQ188">
        <f t="shared" si="34"/>
        <v>0</v>
      </c>
      <c r="AR188">
        <f t="shared" si="27"/>
        <v>0</v>
      </c>
    </row>
    <row r="189" spans="1:44" ht="18" hidden="1" outlineLevel="1" x14ac:dyDescent="0.35">
      <c r="A189" s="13" t="s">
        <v>184</v>
      </c>
      <c r="B189" s="35">
        <f t="shared" si="35"/>
        <v>178</v>
      </c>
      <c r="C189" s="247"/>
      <c r="D189" s="42"/>
      <c r="E189" s="42"/>
      <c r="F189" s="37"/>
      <c r="G189" s="248">
        <v>0</v>
      </c>
      <c r="H189" s="101">
        <v>0.1</v>
      </c>
      <c r="I189" s="102">
        <f t="shared" si="36"/>
        <v>0</v>
      </c>
      <c r="J189" s="37"/>
      <c r="K189" s="7"/>
      <c r="L189" s="61">
        <f t="shared" si="28"/>
        <v>178</v>
      </c>
      <c r="M189" s="112" t="str">
        <f t="shared" si="26"/>
        <v/>
      </c>
      <c r="N189" s="241">
        <f t="shared" si="37"/>
        <v>0</v>
      </c>
      <c r="O189" s="74"/>
      <c r="P189" s="75"/>
      <c r="Q189" s="81"/>
      <c r="R189" s="76"/>
      <c r="S189" s="76"/>
      <c r="T189" s="268" t="str">
        <f t="shared" si="29"/>
        <v/>
      </c>
      <c r="AM189">
        <f t="shared" si="30"/>
        <v>0</v>
      </c>
      <c r="AN189">
        <f t="shared" si="31"/>
        <v>0</v>
      </c>
      <c r="AO189">
        <f t="shared" si="32"/>
        <v>0</v>
      </c>
      <c r="AP189">
        <f t="shared" si="33"/>
        <v>0</v>
      </c>
      <c r="AQ189">
        <f t="shared" si="34"/>
        <v>0</v>
      </c>
      <c r="AR189">
        <f t="shared" si="27"/>
        <v>0</v>
      </c>
    </row>
    <row r="190" spans="1:44" ht="18" hidden="1" outlineLevel="1" x14ac:dyDescent="0.35">
      <c r="A190" s="13" t="s">
        <v>184</v>
      </c>
      <c r="B190" s="35">
        <f t="shared" si="35"/>
        <v>179</v>
      </c>
      <c r="C190" s="247"/>
      <c r="D190" s="42"/>
      <c r="E190" s="42"/>
      <c r="F190" s="37"/>
      <c r="G190" s="248">
        <v>0</v>
      </c>
      <c r="H190" s="101">
        <v>0.1</v>
      </c>
      <c r="I190" s="102">
        <f t="shared" si="36"/>
        <v>0</v>
      </c>
      <c r="J190" s="37"/>
      <c r="K190" s="7"/>
      <c r="L190" s="61">
        <f t="shared" si="28"/>
        <v>179</v>
      </c>
      <c r="M190" s="112" t="str">
        <f t="shared" si="26"/>
        <v/>
      </c>
      <c r="N190" s="241">
        <f t="shared" si="37"/>
        <v>0</v>
      </c>
      <c r="O190" s="74"/>
      <c r="P190" s="75"/>
      <c r="Q190" s="81"/>
      <c r="R190" s="76"/>
      <c r="S190" s="76"/>
      <c r="T190" s="268" t="str">
        <f t="shared" si="29"/>
        <v/>
      </c>
      <c r="AM190">
        <f t="shared" si="30"/>
        <v>0</v>
      </c>
      <c r="AN190">
        <f t="shared" si="31"/>
        <v>0</v>
      </c>
      <c r="AO190">
        <f t="shared" si="32"/>
        <v>0</v>
      </c>
      <c r="AP190">
        <f t="shared" si="33"/>
        <v>0</v>
      </c>
      <c r="AQ190">
        <f t="shared" si="34"/>
        <v>0</v>
      </c>
      <c r="AR190">
        <f t="shared" si="27"/>
        <v>0</v>
      </c>
    </row>
    <row r="191" spans="1:44" ht="18" hidden="1" outlineLevel="1" x14ac:dyDescent="0.35">
      <c r="A191" s="13" t="s">
        <v>184</v>
      </c>
      <c r="B191" s="35">
        <f t="shared" si="35"/>
        <v>180</v>
      </c>
      <c r="C191" s="247"/>
      <c r="D191" s="42"/>
      <c r="E191" s="42"/>
      <c r="F191" s="37"/>
      <c r="G191" s="248">
        <v>0</v>
      </c>
      <c r="H191" s="101">
        <v>0.1</v>
      </c>
      <c r="I191" s="102">
        <f t="shared" si="36"/>
        <v>0</v>
      </c>
      <c r="J191" s="37"/>
      <c r="K191" s="7"/>
      <c r="L191" s="61">
        <f t="shared" si="28"/>
        <v>180</v>
      </c>
      <c r="M191" s="112" t="str">
        <f t="shared" si="26"/>
        <v/>
      </c>
      <c r="N191" s="241">
        <f t="shared" si="37"/>
        <v>0</v>
      </c>
      <c r="O191" s="74"/>
      <c r="P191" s="75"/>
      <c r="Q191" s="81"/>
      <c r="R191" s="76"/>
      <c r="S191" s="76"/>
      <c r="T191" s="268" t="str">
        <f t="shared" si="29"/>
        <v/>
      </c>
      <c r="AM191">
        <f t="shared" si="30"/>
        <v>0</v>
      </c>
      <c r="AN191">
        <f t="shared" si="31"/>
        <v>0</v>
      </c>
      <c r="AO191">
        <f t="shared" si="32"/>
        <v>0</v>
      </c>
      <c r="AP191">
        <f t="shared" si="33"/>
        <v>0</v>
      </c>
      <c r="AQ191">
        <f t="shared" si="34"/>
        <v>0</v>
      </c>
      <c r="AR191">
        <f t="shared" si="27"/>
        <v>0</v>
      </c>
    </row>
    <row r="192" spans="1:44" ht="18" hidden="1" outlineLevel="1" x14ac:dyDescent="0.35">
      <c r="A192" s="13" t="s">
        <v>184</v>
      </c>
      <c r="B192" s="35">
        <f t="shared" si="35"/>
        <v>181</v>
      </c>
      <c r="C192" s="247"/>
      <c r="D192" s="42"/>
      <c r="E192" s="42"/>
      <c r="F192" s="37"/>
      <c r="G192" s="248">
        <v>0</v>
      </c>
      <c r="H192" s="101">
        <v>0.1</v>
      </c>
      <c r="I192" s="102">
        <f t="shared" si="36"/>
        <v>0</v>
      </c>
      <c r="J192" s="37"/>
      <c r="K192" s="7"/>
      <c r="L192" s="61">
        <f t="shared" si="28"/>
        <v>181</v>
      </c>
      <c r="M192" s="112" t="str">
        <f t="shared" si="26"/>
        <v/>
      </c>
      <c r="N192" s="241">
        <f t="shared" si="37"/>
        <v>0</v>
      </c>
      <c r="O192" s="74"/>
      <c r="P192" s="75"/>
      <c r="Q192" s="81"/>
      <c r="R192" s="76"/>
      <c r="S192" s="76"/>
      <c r="T192" s="268" t="str">
        <f t="shared" si="29"/>
        <v/>
      </c>
      <c r="AM192">
        <f t="shared" si="30"/>
        <v>0</v>
      </c>
      <c r="AN192">
        <f t="shared" si="31"/>
        <v>0</v>
      </c>
      <c r="AO192">
        <f t="shared" si="32"/>
        <v>0</v>
      </c>
      <c r="AP192">
        <f t="shared" si="33"/>
        <v>0</v>
      </c>
      <c r="AQ192">
        <f t="shared" si="34"/>
        <v>0</v>
      </c>
      <c r="AR192">
        <f t="shared" si="27"/>
        <v>0</v>
      </c>
    </row>
    <row r="193" spans="1:44" ht="18" hidden="1" outlineLevel="1" x14ac:dyDescent="0.35">
      <c r="A193" s="13" t="s">
        <v>184</v>
      </c>
      <c r="B193" s="35">
        <f t="shared" si="35"/>
        <v>182</v>
      </c>
      <c r="C193" s="247"/>
      <c r="D193" s="42"/>
      <c r="E193" s="42"/>
      <c r="F193" s="37"/>
      <c r="G193" s="248">
        <v>0</v>
      </c>
      <c r="H193" s="101">
        <v>0.1</v>
      </c>
      <c r="I193" s="102">
        <f t="shared" si="36"/>
        <v>0</v>
      </c>
      <c r="J193" s="37"/>
      <c r="K193" s="7"/>
      <c r="L193" s="61">
        <f t="shared" si="28"/>
        <v>182</v>
      </c>
      <c r="M193" s="112" t="str">
        <f t="shared" si="26"/>
        <v/>
      </c>
      <c r="N193" s="241">
        <f t="shared" si="37"/>
        <v>0</v>
      </c>
      <c r="O193" s="74"/>
      <c r="P193" s="75"/>
      <c r="Q193" s="81"/>
      <c r="R193" s="76"/>
      <c r="S193" s="76"/>
      <c r="T193" s="268" t="str">
        <f t="shared" si="29"/>
        <v/>
      </c>
      <c r="AM193">
        <f t="shared" si="30"/>
        <v>0</v>
      </c>
      <c r="AN193">
        <f t="shared" si="31"/>
        <v>0</v>
      </c>
      <c r="AO193">
        <f t="shared" si="32"/>
        <v>0</v>
      </c>
      <c r="AP193">
        <f t="shared" si="33"/>
        <v>0</v>
      </c>
      <c r="AQ193">
        <f t="shared" si="34"/>
        <v>0</v>
      </c>
      <c r="AR193">
        <f t="shared" si="27"/>
        <v>0</v>
      </c>
    </row>
    <row r="194" spans="1:44" ht="18" hidden="1" outlineLevel="1" x14ac:dyDescent="0.35">
      <c r="A194" s="13" t="s">
        <v>184</v>
      </c>
      <c r="B194" s="35">
        <f t="shared" si="35"/>
        <v>183</v>
      </c>
      <c r="C194" s="247"/>
      <c r="D194" s="42"/>
      <c r="E194" s="42"/>
      <c r="F194" s="37"/>
      <c r="G194" s="248">
        <v>0</v>
      </c>
      <c r="H194" s="101">
        <v>0.1</v>
      </c>
      <c r="I194" s="102">
        <f t="shared" si="36"/>
        <v>0</v>
      </c>
      <c r="J194" s="37"/>
      <c r="K194" s="7"/>
      <c r="L194" s="61">
        <f t="shared" si="28"/>
        <v>183</v>
      </c>
      <c r="M194" s="112" t="str">
        <f t="shared" si="26"/>
        <v/>
      </c>
      <c r="N194" s="241">
        <f t="shared" si="37"/>
        <v>0</v>
      </c>
      <c r="O194" s="74"/>
      <c r="P194" s="75"/>
      <c r="Q194" s="81"/>
      <c r="R194" s="76"/>
      <c r="S194" s="76"/>
      <c r="T194" s="268" t="str">
        <f t="shared" si="29"/>
        <v/>
      </c>
      <c r="AM194">
        <f t="shared" si="30"/>
        <v>0</v>
      </c>
      <c r="AN194">
        <f t="shared" si="31"/>
        <v>0</v>
      </c>
      <c r="AO194">
        <f t="shared" si="32"/>
        <v>0</v>
      </c>
      <c r="AP194">
        <f t="shared" si="33"/>
        <v>0</v>
      </c>
      <c r="AQ194">
        <f t="shared" si="34"/>
        <v>0</v>
      </c>
      <c r="AR194">
        <f t="shared" si="27"/>
        <v>0</v>
      </c>
    </row>
    <row r="195" spans="1:44" ht="18" hidden="1" outlineLevel="1" x14ac:dyDescent="0.35">
      <c r="A195" s="13" t="s">
        <v>184</v>
      </c>
      <c r="B195" s="35">
        <f t="shared" si="35"/>
        <v>184</v>
      </c>
      <c r="C195" s="247"/>
      <c r="D195" s="42"/>
      <c r="E195" s="42"/>
      <c r="F195" s="37"/>
      <c r="G195" s="248">
        <v>0</v>
      </c>
      <c r="H195" s="101">
        <v>0.1</v>
      </c>
      <c r="I195" s="102">
        <f t="shared" si="36"/>
        <v>0</v>
      </c>
      <c r="J195" s="37"/>
      <c r="K195" s="7"/>
      <c r="L195" s="61">
        <f t="shared" si="28"/>
        <v>184</v>
      </c>
      <c r="M195" s="112" t="str">
        <f t="shared" si="26"/>
        <v/>
      </c>
      <c r="N195" s="241">
        <f t="shared" si="37"/>
        <v>0</v>
      </c>
      <c r="O195" s="74"/>
      <c r="P195" s="75"/>
      <c r="Q195" s="81"/>
      <c r="R195" s="76"/>
      <c r="S195" s="76"/>
      <c r="T195" s="268" t="str">
        <f t="shared" si="29"/>
        <v/>
      </c>
      <c r="AM195">
        <f t="shared" si="30"/>
        <v>0</v>
      </c>
      <c r="AN195">
        <f t="shared" si="31"/>
        <v>0</v>
      </c>
      <c r="AO195">
        <f t="shared" si="32"/>
        <v>0</v>
      </c>
      <c r="AP195">
        <f t="shared" si="33"/>
        <v>0</v>
      </c>
      <c r="AQ195">
        <f t="shared" si="34"/>
        <v>0</v>
      </c>
      <c r="AR195">
        <f t="shared" si="27"/>
        <v>0</v>
      </c>
    </row>
    <row r="196" spans="1:44" ht="18" hidden="1" outlineLevel="1" x14ac:dyDescent="0.35">
      <c r="A196" s="13" t="s">
        <v>184</v>
      </c>
      <c r="B196" s="35">
        <f t="shared" si="35"/>
        <v>185</v>
      </c>
      <c r="C196" s="247"/>
      <c r="D196" s="42"/>
      <c r="E196" s="42"/>
      <c r="F196" s="37"/>
      <c r="G196" s="248">
        <v>0</v>
      </c>
      <c r="H196" s="101">
        <v>0.1</v>
      </c>
      <c r="I196" s="102">
        <f t="shared" si="36"/>
        <v>0</v>
      </c>
      <c r="J196" s="37"/>
      <c r="K196" s="7"/>
      <c r="L196" s="61">
        <f t="shared" si="28"/>
        <v>185</v>
      </c>
      <c r="M196" s="112" t="str">
        <f t="shared" si="26"/>
        <v/>
      </c>
      <c r="N196" s="241">
        <f t="shared" si="37"/>
        <v>0</v>
      </c>
      <c r="O196" s="74"/>
      <c r="P196" s="75"/>
      <c r="Q196" s="81"/>
      <c r="R196" s="76"/>
      <c r="S196" s="76"/>
      <c r="T196" s="268" t="str">
        <f t="shared" si="29"/>
        <v/>
      </c>
      <c r="AM196">
        <f t="shared" si="30"/>
        <v>0</v>
      </c>
      <c r="AN196">
        <f t="shared" si="31"/>
        <v>0</v>
      </c>
      <c r="AO196">
        <f t="shared" si="32"/>
        <v>0</v>
      </c>
      <c r="AP196">
        <f t="shared" si="33"/>
        <v>0</v>
      </c>
      <c r="AQ196">
        <f t="shared" si="34"/>
        <v>0</v>
      </c>
      <c r="AR196">
        <f t="shared" si="27"/>
        <v>0</v>
      </c>
    </row>
    <row r="197" spans="1:44" ht="18" hidden="1" outlineLevel="1" x14ac:dyDescent="0.35">
      <c r="A197" s="13" t="s">
        <v>184</v>
      </c>
      <c r="B197" s="35">
        <f t="shared" si="35"/>
        <v>186</v>
      </c>
      <c r="C197" s="247"/>
      <c r="D197" s="42"/>
      <c r="E197" s="42"/>
      <c r="F197" s="37"/>
      <c r="G197" s="248">
        <v>0</v>
      </c>
      <c r="H197" s="101">
        <v>0.1</v>
      </c>
      <c r="I197" s="102">
        <f t="shared" si="36"/>
        <v>0</v>
      </c>
      <c r="J197" s="37"/>
      <c r="K197" s="7"/>
      <c r="L197" s="61">
        <f t="shared" si="28"/>
        <v>186</v>
      </c>
      <c r="M197" s="112" t="str">
        <f t="shared" si="26"/>
        <v/>
      </c>
      <c r="N197" s="241">
        <f t="shared" si="37"/>
        <v>0</v>
      </c>
      <c r="O197" s="74"/>
      <c r="P197" s="75"/>
      <c r="Q197" s="81"/>
      <c r="R197" s="76"/>
      <c r="S197" s="76"/>
      <c r="T197" s="268" t="str">
        <f t="shared" si="29"/>
        <v/>
      </c>
      <c r="AM197">
        <f t="shared" si="30"/>
        <v>0</v>
      </c>
      <c r="AN197">
        <f t="shared" si="31"/>
        <v>0</v>
      </c>
      <c r="AO197">
        <f t="shared" si="32"/>
        <v>0</v>
      </c>
      <c r="AP197">
        <f t="shared" si="33"/>
        <v>0</v>
      </c>
      <c r="AQ197">
        <f t="shared" si="34"/>
        <v>0</v>
      </c>
      <c r="AR197">
        <f t="shared" si="27"/>
        <v>0</v>
      </c>
    </row>
    <row r="198" spans="1:44" ht="18" hidden="1" outlineLevel="1" x14ac:dyDescent="0.35">
      <c r="A198" s="13" t="s">
        <v>184</v>
      </c>
      <c r="B198" s="35">
        <f t="shared" si="35"/>
        <v>187</v>
      </c>
      <c r="C198" s="247"/>
      <c r="D198" s="42"/>
      <c r="E198" s="42"/>
      <c r="F198" s="37"/>
      <c r="G198" s="248">
        <v>0</v>
      </c>
      <c r="H198" s="101">
        <v>0.1</v>
      </c>
      <c r="I198" s="102">
        <f t="shared" si="36"/>
        <v>0</v>
      </c>
      <c r="J198" s="37"/>
      <c r="K198" s="7"/>
      <c r="L198" s="61">
        <f t="shared" si="28"/>
        <v>187</v>
      </c>
      <c r="M198" s="112" t="str">
        <f t="shared" si="26"/>
        <v/>
      </c>
      <c r="N198" s="241">
        <f t="shared" si="37"/>
        <v>0</v>
      </c>
      <c r="O198" s="74"/>
      <c r="P198" s="75"/>
      <c r="Q198" s="81"/>
      <c r="R198" s="76"/>
      <c r="S198" s="76"/>
      <c r="T198" s="268" t="str">
        <f t="shared" si="29"/>
        <v/>
      </c>
      <c r="AM198">
        <f t="shared" si="30"/>
        <v>0</v>
      </c>
      <c r="AN198">
        <f t="shared" si="31"/>
        <v>0</v>
      </c>
      <c r="AO198">
        <f t="shared" si="32"/>
        <v>0</v>
      </c>
      <c r="AP198">
        <f t="shared" si="33"/>
        <v>0</v>
      </c>
      <c r="AQ198">
        <f t="shared" si="34"/>
        <v>0</v>
      </c>
      <c r="AR198">
        <f t="shared" si="27"/>
        <v>0</v>
      </c>
    </row>
    <row r="199" spans="1:44" ht="18" hidden="1" outlineLevel="1" x14ac:dyDescent="0.35">
      <c r="A199" s="13" t="s">
        <v>184</v>
      </c>
      <c r="B199" s="35">
        <f t="shared" si="35"/>
        <v>188</v>
      </c>
      <c r="C199" s="247"/>
      <c r="D199" s="42"/>
      <c r="E199" s="42"/>
      <c r="F199" s="37"/>
      <c r="G199" s="248">
        <v>0</v>
      </c>
      <c r="H199" s="101">
        <v>0.1</v>
      </c>
      <c r="I199" s="102">
        <f t="shared" si="36"/>
        <v>0</v>
      </c>
      <c r="J199" s="37"/>
      <c r="K199" s="7"/>
      <c r="L199" s="61">
        <f t="shared" si="28"/>
        <v>188</v>
      </c>
      <c r="M199" s="112" t="str">
        <f t="shared" si="26"/>
        <v/>
      </c>
      <c r="N199" s="241">
        <f t="shared" si="37"/>
        <v>0</v>
      </c>
      <c r="O199" s="74"/>
      <c r="P199" s="75"/>
      <c r="Q199" s="81"/>
      <c r="R199" s="76"/>
      <c r="S199" s="76"/>
      <c r="T199" s="268" t="str">
        <f t="shared" si="29"/>
        <v/>
      </c>
      <c r="AM199">
        <f t="shared" si="30"/>
        <v>0</v>
      </c>
      <c r="AN199">
        <f t="shared" si="31"/>
        <v>0</v>
      </c>
      <c r="AO199">
        <f t="shared" si="32"/>
        <v>0</v>
      </c>
      <c r="AP199">
        <f t="shared" si="33"/>
        <v>0</v>
      </c>
      <c r="AQ199">
        <f t="shared" si="34"/>
        <v>0</v>
      </c>
      <c r="AR199">
        <f t="shared" si="27"/>
        <v>0</v>
      </c>
    </row>
    <row r="200" spans="1:44" ht="18" hidden="1" outlineLevel="1" x14ac:dyDescent="0.35">
      <c r="A200" s="13" t="s">
        <v>184</v>
      </c>
      <c r="B200" s="35">
        <f t="shared" si="35"/>
        <v>189</v>
      </c>
      <c r="C200" s="247"/>
      <c r="D200" s="42"/>
      <c r="E200" s="42"/>
      <c r="F200" s="37"/>
      <c r="G200" s="248">
        <v>0</v>
      </c>
      <c r="H200" s="101">
        <v>0.1</v>
      </c>
      <c r="I200" s="102">
        <f t="shared" si="36"/>
        <v>0</v>
      </c>
      <c r="J200" s="37"/>
      <c r="K200" s="7"/>
      <c r="L200" s="61">
        <f t="shared" si="28"/>
        <v>189</v>
      </c>
      <c r="M200" s="112" t="str">
        <f t="shared" si="26"/>
        <v/>
      </c>
      <c r="N200" s="241">
        <f t="shared" si="37"/>
        <v>0</v>
      </c>
      <c r="O200" s="74"/>
      <c r="P200" s="75"/>
      <c r="Q200" s="81"/>
      <c r="R200" s="76"/>
      <c r="S200" s="76"/>
      <c r="T200" s="268" t="str">
        <f t="shared" si="29"/>
        <v/>
      </c>
      <c r="AM200">
        <f t="shared" si="30"/>
        <v>0</v>
      </c>
      <c r="AN200">
        <f t="shared" si="31"/>
        <v>0</v>
      </c>
      <c r="AO200">
        <f t="shared" si="32"/>
        <v>0</v>
      </c>
      <c r="AP200">
        <f t="shared" si="33"/>
        <v>0</v>
      </c>
      <c r="AQ200">
        <f t="shared" si="34"/>
        <v>0</v>
      </c>
      <c r="AR200">
        <f t="shared" si="27"/>
        <v>0</v>
      </c>
    </row>
    <row r="201" spans="1:44" ht="18" hidden="1" outlineLevel="1" x14ac:dyDescent="0.35">
      <c r="A201" s="13" t="s">
        <v>184</v>
      </c>
      <c r="B201" s="35">
        <f t="shared" si="35"/>
        <v>190</v>
      </c>
      <c r="C201" s="247"/>
      <c r="D201" s="42"/>
      <c r="E201" s="42"/>
      <c r="F201" s="37"/>
      <c r="G201" s="248">
        <v>0</v>
      </c>
      <c r="H201" s="101">
        <v>0.1</v>
      </c>
      <c r="I201" s="102">
        <f t="shared" si="36"/>
        <v>0</v>
      </c>
      <c r="J201" s="37"/>
      <c r="K201" s="7"/>
      <c r="L201" s="61">
        <f t="shared" si="28"/>
        <v>190</v>
      </c>
      <c r="M201" s="112" t="str">
        <f t="shared" si="26"/>
        <v/>
      </c>
      <c r="N201" s="241">
        <f t="shared" si="37"/>
        <v>0</v>
      </c>
      <c r="O201" s="74"/>
      <c r="P201" s="75"/>
      <c r="Q201" s="81"/>
      <c r="R201" s="76"/>
      <c r="S201" s="76"/>
      <c r="T201" s="268" t="str">
        <f t="shared" si="29"/>
        <v/>
      </c>
      <c r="AM201">
        <f t="shared" si="30"/>
        <v>0</v>
      </c>
      <c r="AN201">
        <f t="shared" si="31"/>
        <v>0</v>
      </c>
      <c r="AO201">
        <f t="shared" si="32"/>
        <v>0</v>
      </c>
      <c r="AP201">
        <f t="shared" si="33"/>
        <v>0</v>
      </c>
      <c r="AQ201">
        <f t="shared" si="34"/>
        <v>0</v>
      </c>
      <c r="AR201">
        <f t="shared" si="27"/>
        <v>0</v>
      </c>
    </row>
    <row r="202" spans="1:44" ht="18" hidden="1" outlineLevel="1" x14ac:dyDescent="0.35">
      <c r="A202" s="13" t="s">
        <v>184</v>
      </c>
      <c r="B202" s="35">
        <f t="shared" si="35"/>
        <v>191</v>
      </c>
      <c r="C202" s="247"/>
      <c r="D202" s="42"/>
      <c r="E202" s="42"/>
      <c r="F202" s="37"/>
      <c r="G202" s="248">
        <v>0</v>
      </c>
      <c r="H202" s="101">
        <v>0.1</v>
      </c>
      <c r="I202" s="102">
        <f t="shared" si="36"/>
        <v>0</v>
      </c>
      <c r="J202" s="37"/>
      <c r="K202" s="7"/>
      <c r="L202" s="61">
        <f t="shared" si="28"/>
        <v>191</v>
      </c>
      <c r="M202" s="112" t="str">
        <f t="shared" si="26"/>
        <v/>
      </c>
      <c r="N202" s="241">
        <f t="shared" si="37"/>
        <v>0</v>
      </c>
      <c r="O202" s="74"/>
      <c r="P202" s="75"/>
      <c r="Q202" s="81"/>
      <c r="R202" s="76"/>
      <c r="S202" s="76"/>
      <c r="T202" s="268" t="str">
        <f t="shared" si="29"/>
        <v/>
      </c>
      <c r="AM202">
        <f t="shared" si="30"/>
        <v>0</v>
      </c>
      <c r="AN202">
        <f t="shared" si="31"/>
        <v>0</v>
      </c>
      <c r="AO202">
        <f t="shared" si="32"/>
        <v>0</v>
      </c>
      <c r="AP202">
        <f t="shared" si="33"/>
        <v>0</v>
      </c>
      <c r="AQ202">
        <f t="shared" si="34"/>
        <v>0</v>
      </c>
      <c r="AR202">
        <f t="shared" si="27"/>
        <v>0</v>
      </c>
    </row>
    <row r="203" spans="1:44" ht="18" hidden="1" outlineLevel="1" x14ac:dyDescent="0.35">
      <c r="A203" s="13" t="s">
        <v>184</v>
      </c>
      <c r="B203" s="35">
        <f t="shared" si="35"/>
        <v>192</v>
      </c>
      <c r="C203" s="247"/>
      <c r="D203" s="42"/>
      <c r="E203" s="42"/>
      <c r="F203" s="37"/>
      <c r="G203" s="248">
        <v>0</v>
      </c>
      <c r="H203" s="101">
        <v>0.1</v>
      </c>
      <c r="I203" s="102">
        <f t="shared" si="36"/>
        <v>0</v>
      </c>
      <c r="J203" s="37"/>
      <c r="K203" s="7"/>
      <c r="L203" s="61">
        <f t="shared" si="28"/>
        <v>192</v>
      </c>
      <c r="M203" s="112" t="str">
        <f t="shared" ref="M203:M211" si="38">IF(C203="","",C203)</f>
        <v/>
      </c>
      <c r="N203" s="241">
        <f t="shared" si="37"/>
        <v>0</v>
      </c>
      <c r="O203" s="74"/>
      <c r="P203" s="75"/>
      <c r="Q203" s="81"/>
      <c r="R203" s="76"/>
      <c r="S203" s="76"/>
      <c r="T203" s="268" t="str">
        <f t="shared" si="29"/>
        <v/>
      </c>
      <c r="AM203">
        <f t="shared" si="30"/>
        <v>0</v>
      </c>
      <c r="AN203">
        <f t="shared" si="31"/>
        <v>0</v>
      </c>
      <c r="AO203">
        <f t="shared" si="32"/>
        <v>0</v>
      </c>
      <c r="AP203">
        <f t="shared" si="33"/>
        <v>0</v>
      </c>
      <c r="AQ203">
        <f t="shared" si="34"/>
        <v>0</v>
      </c>
      <c r="AR203">
        <f t="shared" ref="AR203:AR266" si="39">IF(OR(E203="その他",COUNTIF(E203,"*(詳細備考)*")),1,0)</f>
        <v>0</v>
      </c>
    </row>
    <row r="204" spans="1:44" ht="18" hidden="1" outlineLevel="1" x14ac:dyDescent="0.35">
      <c r="A204" s="13" t="s">
        <v>184</v>
      </c>
      <c r="B204" s="35">
        <f t="shared" si="35"/>
        <v>193</v>
      </c>
      <c r="C204" s="247"/>
      <c r="D204" s="42"/>
      <c r="E204" s="42"/>
      <c r="F204" s="37"/>
      <c r="G204" s="248">
        <v>0</v>
      </c>
      <c r="H204" s="101">
        <v>0.1</v>
      </c>
      <c r="I204" s="102">
        <f t="shared" si="36"/>
        <v>0</v>
      </c>
      <c r="J204" s="37"/>
      <c r="K204" s="7"/>
      <c r="L204" s="61">
        <f t="shared" ref="L204:L267" si="40">$B204</f>
        <v>193</v>
      </c>
      <c r="M204" s="112" t="str">
        <f t="shared" si="38"/>
        <v/>
      </c>
      <c r="N204" s="241">
        <f t="shared" si="37"/>
        <v>0</v>
      </c>
      <c r="O204" s="74"/>
      <c r="P204" s="75"/>
      <c r="Q204" s="81"/>
      <c r="R204" s="76"/>
      <c r="S204" s="76"/>
      <c r="T204" s="268" t="str">
        <f t="shared" ref="T204:T267" si="41">IF($Q204="","","No."&amp;$L204&amp;"："&amp;$Q204&amp;IF($O204="OK","",IF($O204="対象外","（"&amp;TEXT($N204,"#,##0")&amp;"円/"&amp;P204&amp;"）","（"&amp;TEXT($N204,"#,##0")&amp;"円/"&amp;$P204&amp;"）")))</f>
        <v/>
      </c>
      <c r="AM204">
        <f t="shared" ref="AM204:AM267" si="42">IF(C204="",IF(OR(D204&lt;&gt;"",E204&lt;&gt;"",,F204&lt;&gt;"",G204&lt;&gt;0)=TRUE,1,0),0)</f>
        <v>0</v>
      </c>
      <c r="AN204">
        <f t="shared" ref="AN204:AN267" si="43">IF(D204="",IF(OR(C204&lt;&gt;"",E204&lt;&gt;"",F204&lt;&gt;"",G204&lt;&gt;0)=TRUE,1,0),0)</f>
        <v>0</v>
      </c>
      <c r="AO204">
        <f t="shared" ref="AO204:AO267" si="44">IF(E204="",IF(OR(C204&lt;&gt;"",D204&lt;&gt;"",F204&lt;&gt;"",G204&lt;&gt;0)=TRUE,1,0),0)</f>
        <v>0</v>
      </c>
      <c r="AP204">
        <f t="shared" ref="AP204:AP267" si="45">IF(F204="",IF(OR(C204&lt;&gt;"",D204&lt;&gt;"",E204&lt;&gt;"",G204&lt;&gt;0)=TRUE,1,0),0)</f>
        <v>0</v>
      </c>
      <c r="AQ204">
        <f t="shared" ref="AQ204:AQ267" si="46">IF(G204=0,IF(OR(C204&lt;&gt;"",D204&lt;&gt;"",E204&lt;&gt;"",F204&lt;&gt;"")=TRUE,1,0),0)</f>
        <v>0</v>
      </c>
      <c r="AR204">
        <f t="shared" si="39"/>
        <v>0</v>
      </c>
    </row>
    <row r="205" spans="1:44" ht="18" hidden="1" outlineLevel="1" x14ac:dyDescent="0.35">
      <c r="A205" s="13" t="s">
        <v>184</v>
      </c>
      <c r="B205" s="35">
        <f t="shared" ref="B205:B268" si="47">B204+1</f>
        <v>194</v>
      </c>
      <c r="C205" s="247"/>
      <c r="D205" s="42"/>
      <c r="E205" s="42"/>
      <c r="F205" s="37"/>
      <c r="G205" s="248">
        <v>0</v>
      </c>
      <c r="H205" s="101">
        <v>0.1</v>
      </c>
      <c r="I205" s="102">
        <f t="shared" si="36"/>
        <v>0</v>
      </c>
      <c r="J205" s="37"/>
      <c r="K205" s="7"/>
      <c r="L205" s="61">
        <f t="shared" si="40"/>
        <v>194</v>
      </c>
      <c r="M205" s="112" t="str">
        <f t="shared" si="38"/>
        <v/>
      </c>
      <c r="N205" s="241">
        <f t="shared" si="37"/>
        <v>0</v>
      </c>
      <c r="O205" s="74"/>
      <c r="P205" s="75"/>
      <c r="Q205" s="81"/>
      <c r="R205" s="76"/>
      <c r="S205" s="76"/>
      <c r="T205" s="268" t="str">
        <f t="shared" si="41"/>
        <v/>
      </c>
      <c r="AM205">
        <f t="shared" si="42"/>
        <v>0</v>
      </c>
      <c r="AN205">
        <f t="shared" si="43"/>
        <v>0</v>
      </c>
      <c r="AO205">
        <f t="shared" si="44"/>
        <v>0</v>
      </c>
      <c r="AP205">
        <f t="shared" si="45"/>
        <v>0</v>
      </c>
      <c r="AQ205">
        <f t="shared" si="46"/>
        <v>0</v>
      </c>
      <c r="AR205">
        <f t="shared" si="39"/>
        <v>0</v>
      </c>
    </row>
    <row r="206" spans="1:44" ht="18" hidden="1" outlineLevel="1" x14ac:dyDescent="0.35">
      <c r="A206" s="13" t="s">
        <v>184</v>
      </c>
      <c r="B206" s="35">
        <f t="shared" si="47"/>
        <v>195</v>
      </c>
      <c r="C206" s="247"/>
      <c r="D206" s="42"/>
      <c r="E206" s="42"/>
      <c r="F206" s="37"/>
      <c r="G206" s="248">
        <v>0</v>
      </c>
      <c r="H206" s="101">
        <v>0.1</v>
      </c>
      <c r="I206" s="102">
        <f t="shared" si="36"/>
        <v>0</v>
      </c>
      <c r="J206" s="37"/>
      <c r="K206" s="7"/>
      <c r="L206" s="61">
        <f t="shared" si="40"/>
        <v>195</v>
      </c>
      <c r="M206" s="112" t="str">
        <f t="shared" si="38"/>
        <v/>
      </c>
      <c r="N206" s="241">
        <f t="shared" si="37"/>
        <v>0</v>
      </c>
      <c r="O206" s="74"/>
      <c r="P206" s="75"/>
      <c r="Q206" s="81"/>
      <c r="R206" s="76"/>
      <c r="S206" s="76"/>
      <c r="T206" s="268" t="str">
        <f t="shared" si="41"/>
        <v/>
      </c>
      <c r="AM206">
        <f t="shared" si="42"/>
        <v>0</v>
      </c>
      <c r="AN206">
        <f t="shared" si="43"/>
        <v>0</v>
      </c>
      <c r="AO206">
        <f t="shared" si="44"/>
        <v>0</v>
      </c>
      <c r="AP206">
        <f t="shared" si="45"/>
        <v>0</v>
      </c>
      <c r="AQ206">
        <f t="shared" si="46"/>
        <v>0</v>
      </c>
      <c r="AR206">
        <f t="shared" si="39"/>
        <v>0</v>
      </c>
    </row>
    <row r="207" spans="1:44" ht="18" hidden="1" outlineLevel="1" x14ac:dyDescent="0.35">
      <c r="A207" s="13" t="s">
        <v>184</v>
      </c>
      <c r="B207" s="35">
        <f t="shared" si="47"/>
        <v>196</v>
      </c>
      <c r="C207" s="247"/>
      <c r="D207" s="42"/>
      <c r="E207" s="42"/>
      <c r="F207" s="37"/>
      <c r="G207" s="248">
        <v>0</v>
      </c>
      <c r="H207" s="101">
        <v>0.1</v>
      </c>
      <c r="I207" s="102">
        <f t="shared" si="36"/>
        <v>0</v>
      </c>
      <c r="J207" s="37"/>
      <c r="K207" s="7"/>
      <c r="L207" s="61">
        <f t="shared" si="40"/>
        <v>196</v>
      </c>
      <c r="M207" s="112" t="str">
        <f t="shared" si="38"/>
        <v/>
      </c>
      <c r="N207" s="241">
        <f t="shared" si="37"/>
        <v>0</v>
      </c>
      <c r="O207" s="74"/>
      <c r="P207" s="75"/>
      <c r="Q207" s="81"/>
      <c r="R207" s="76"/>
      <c r="S207" s="76"/>
      <c r="T207" s="268" t="str">
        <f t="shared" si="41"/>
        <v/>
      </c>
      <c r="AM207">
        <f t="shared" si="42"/>
        <v>0</v>
      </c>
      <c r="AN207">
        <f t="shared" si="43"/>
        <v>0</v>
      </c>
      <c r="AO207">
        <f t="shared" si="44"/>
        <v>0</v>
      </c>
      <c r="AP207">
        <f t="shared" si="45"/>
        <v>0</v>
      </c>
      <c r="AQ207">
        <f t="shared" si="46"/>
        <v>0</v>
      </c>
      <c r="AR207">
        <f t="shared" si="39"/>
        <v>0</v>
      </c>
    </row>
    <row r="208" spans="1:44" ht="18" hidden="1" outlineLevel="1" x14ac:dyDescent="0.35">
      <c r="A208" s="13" t="s">
        <v>184</v>
      </c>
      <c r="B208" s="35">
        <f t="shared" si="47"/>
        <v>197</v>
      </c>
      <c r="C208" s="247"/>
      <c r="D208" s="42"/>
      <c r="E208" s="42"/>
      <c r="F208" s="37"/>
      <c r="G208" s="248">
        <v>0</v>
      </c>
      <c r="H208" s="101">
        <v>0.1</v>
      </c>
      <c r="I208" s="102">
        <f t="shared" si="36"/>
        <v>0</v>
      </c>
      <c r="J208" s="37"/>
      <c r="K208" s="7"/>
      <c r="L208" s="61">
        <f t="shared" si="40"/>
        <v>197</v>
      </c>
      <c r="M208" s="112" t="str">
        <f t="shared" si="38"/>
        <v/>
      </c>
      <c r="N208" s="241">
        <f t="shared" si="37"/>
        <v>0</v>
      </c>
      <c r="O208" s="74"/>
      <c r="P208" s="75"/>
      <c r="Q208" s="81"/>
      <c r="R208" s="76"/>
      <c r="S208" s="76"/>
      <c r="T208" s="268" t="str">
        <f t="shared" si="41"/>
        <v/>
      </c>
      <c r="AM208">
        <f t="shared" si="42"/>
        <v>0</v>
      </c>
      <c r="AN208">
        <f t="shared" si="43"/>
        <v>0</v>
      </c>
      <c r="AO208">
        <f t="shared" si="44"/>
        <v>0</v>
      </c>
      <c r="AP208">
        <f t="shared" si="45"/>
        <v>0</v>
      </c>
      <c r="AQ208">
        <f t="shared" si="46"/>
        <v>0</v>
      </c>
      <c r="AR208">
        <f t="shared" si="39"/>
        <v>0</v>
      </c>
    </row>
    <row r="209" spans="1:44" ht="18" hidden="1" outlineLevel="1" x14ac:dyDescent="0.35">
      <c r="A209" s="13" t="s">
        <v>184</v>
      </c>
      <c r="B209" s="35">
        <f t="shared" si="47"/>
        <v>198</v>
      </c>
      <c r="C209" s="247"/>
      <c r="D209" s="42"/>
      <c r="E209" s="42"/>
      <c r="F209" s="37"/>
      <c r="G209" s="248">
        <v>0</v>
      </c>
      <c r="H209" s="101">
        <v>0.1</v>
      </c>
      <c r="I209" s="102">
        <f t="shared" si="36"/>
        <v>0</v>
      </c>
      <c r="J209" s="37"/>
      <c r="K209" s="7"/>
      <c r="L209" s="61">
        <f t="shared" si="40"/>
        <v>198</v>
      </c>
      <c r="M209" s="112" t="str">
        <f t="shared" si="38"/>
        <v/>
      </c>
      <c r="N209" s="241">
        <f t="shared" si="37"/>
        <v>0</v>
      </c>
      <c r="O209" s="74"/>
      <c r="P209" s="75"/>
      <c r="Q209" s="81"/>
      <c r="R209" s="76"/>
      <c r="S209" s="76"/>
      <c r="T209" s="268" t="str">
        <f t="shared" si="41"/>
        <v/>
      </c>
      <c r="AM209">
        <f t="shared" si="42"/>
        <v>0</v>
      </c>
      <c r="AN209">
        <f t="shared" si="43"/>
        <v>0</v>
      </c>
      <c r="AO209">
        <f t="shared" si="44"/>
        <v>0</v>
      </c>
      <c r="AP209">
        <f t="shared" si="45"/>
        <v>0</v>
      </c>
      <c r="AQ209">
        <f t="shared" si="46"/>
        <v>0</v>
      </c>
      <c r="AR209">
        <f t="shared" si="39"/>
        <v>0</v>
      </c>
    </row>
    <row r="210" spans="1:44" ht="18" hidden="1" outlineLevel="1" x14ac:dyDescent="0.35">
      <c r="A210" s="13" t="s">
        <v>184</v>
      </c>
      <c r="B210" s="35">
        <f t="shared" si="47"/>
        <v>199</v>
      </c>
      <c r="C210" s="247"/>
      <c r="D210" s="42"/>
      <c r="E210" s="42"/>
      <c r="F210" s="37"/>
      <c r="G210" s="248">
        <v>0</v>
      </c>
      <c r="H210" s="101">
        <v>0.1</v>
      </c>
      <c r="I210" s="102">
        <f t="shared" si="36"/>
        <v>0</v>
      </c>
      <c r="J210" s="37"/>
      <c r="K210" s="7"/>
      <c r="L210" s="61">
        <f t="shared" si="40"/>
        <v>199</v>
      </c>
      <c r="M210" s="112" t="str">
        <f t="shared" si="38"/>
        <v/>
      </c>
      <c r="N210" s="241">
        <f t="shared" si="37"/>
        <v>0</v>
      </c>
      <c r="O210" s="74"/>
      <c r="P210" s="75"/>
      <c r="Q210" s="81"/>
      <c r="R210" s="76"/>
      <c r="S210" s="76"/>
      <c r="T210" s="268" t="str">
        <f t="shared" si="41"/>
        <v/>
      </c>
      <c r="AM210">
        <f t="shared" si="42"/>
        <v>0</v>
      </c>
      <c r="AN210">
        <f t="shared" si="43"/>
        <v>0</v>
      </c>
      <c r="AO210">
        <f t="shared" si="44"/>
        <v>0</v>
      </c>
      <c r="AP210">
        <f t="shared" si="45"/>
        <v>0</v>
      </c>
      <c r="AQ210">
        <f t="shared" si="46"/>
        <v>0</v>
      </c>
      <c r="AR210">
        <f t="shared" si="39"/>
        <v>0</v>
      </c>
    </row>
    <row r="211" spans="1:44" ht="18" hidden="1" outlineLevel="1" x14ac:dyDescent="0.35">
      <c r="A211" s="13" t="s">
        <v>184</v>
      </c>
      <c r="B211" s="35">
        <f t="shared" si="47"/>
        <v>200</v>
      </c>
      <c r="C211" s="247"/>
      <c r="D211" s="42"/>
      <c r="E211" s="42"/>
      <c r="F211" s="37"/>
      <c r="G211" s="248">
        <v>0</v>
      </c>
      <c r="H211" s="101">
        <v>0.1</v>
      </c>
      <c r="I211" s="102">
        <f t="shared" si="36"/>
        <v>0</v>
      </c>
      <c r="J211" s="37"/>
      <c r="K211" s="7"/>
      <c r="L211" s="61">
        <f t="shared" si="40"/>
        <v>200</v>
      </c>
      <c r="M211" s="112" t="str">
        <f t="shared" si="38"/>
        <v/>
      </c>
      <c r="N211" s="241">
        <f t="shared" si="37"/>
        <v>0</v>
      </c>
      <c r="O211" s="74"/>
      <c r="P211" s="75"/>
      <c r="Q211" s="81"/>
      <c r="R211" s="76"/>
      <c r="S211" s="76"/>
      <c r="T211" s="268" t="str">
        <f t="shared" si="41"/>
        <v/>
      </c>
      <c r="AM211">
        <f t="shared" si="42"/>
        <v>0</v>
      </c>
      <c r="AN211">
        <f t="shared" si="43"/>
        <v>0</v>
      </c>
      <c r="AO211">
        <f t="shared" si="44"/>
        <v>0</v>
      </c>
      <c r="AP211">
        <f t="shared" si="45"/>
        <v>0</v>
      </c>
      <c r="AQ211">
        <f t="shared" si="46"/>
        <v>0</v>
      </c>
      <c r="AR211">
        <f t="shared" si="39"/>
        <v>0</v>
      </c>
    </row>
    <row r="212" spans="1:44" ht="15" customHeight="1" collapsed="1" x14ac:dyDescent="0.35">
      <c r="A212" s="103"/>
      <c r="B212" s="104" t="s">
        <v>242</v>
      </c>
      <c r="C212" s="275"/>
      <c r="D212" s="605"/>
      <c r="E212" s="605"/>
      <c r="F212" s="259"/>
      <c r="G212" s="259"/>
      <c r="H212" s="259"/>
      <c r="I212" s="259"/>
      <c r="J212" s="259"/>
      <c r="K212" s="105"/>
      <c r="L212" s="61"/>
      <c r="M212" s="112"/>
      <c r="N212" s="241"/>
      <c r="O212" s="74"/>
      <c r="P212" s="75"/>
      <c r="Q212" s="81"/>
      <c r="R212" s="76"/>
      <c r="S212" s="76"/>
      <c r="T212" s="268" t="str">
        <f t="shared" si="41"/>
        <v/>
      </c>
      <c r="AM212">
        <f t="shared" si="42"/>
        <v>0</v>
      </c>
      <c r="AN212">
        <f t="shared" si="43"/>
        <v>0</v>
      </c>
      <c r="AO212">
        <f t="shared" si="44"/>
        <v>0</v>
      </c>
      <c r="AP212">
        <f t="shared" si="45"/>
        <v>0</v>
      </c>
      <c r="AQ212">
        <f t="shared" si="46"/>
        <v>0</v>
      </c>
      <c r="AR212">
        <f t="shared" si="39"/>
        <v>0</v>
      </c>
    </row>
    <row r="213" spans="1:44" ht="18" hidden="1" outlineLevel="1" x14ac:dyDescent="0.35">
      <c r="A213" s="13" t="s">
        <v>184</v>
      </c>
      <c r="B213" s="35">
        <f>B211+1</f>
        <v>201</v>
      </c>
      <c r="C213" s="247"/>
      <c r="D213" s="42"/>
      <c r="E213" s="42"/>
      <c r="F213" s="37"/>
      <c r="G213" s="248">
        <v>0</v>
      </c>
      <c r="H213" s="101">
        <v>0.1</v>
      </c>
      <c r="I213" s="102">
        <f t="shared" ref="I213:I276" si="48">IFERROR(ROUNDDOWN(G213/(1+H213),0),G213)</f>
        <v>0</v>
      </c>
      <c r="J213" s="37"/>
      <c r="K213" s="7"/>
      <c r="L213" s="61">
        <f t="shared" si="40"/>
        <v>201</v>
      </c>
      <c r="M213" s="112" t="str">
        <f t="shared" ref="M213:M276" si="49">IF(C213="","",C213)</f>
        <v/>
      </c>
      <c r="N213" s="241">
        <f t="shared" si="37"/>
        <v>0</v>
      </c>
      <c r="O213" s="74"/>
      <c r="P213" s="75"/>
      <c r="Q213" s="81"/>
      <c r="R213" s="76"/>
      <c r="S213" s="76"/>
      <c r="T213" s="268" t="str">
        <f t="shared" si="41"/>
        <v/>
      </c>
      <c r="AM213">
        <f t="shared" si="42"/>
        <v>0</v>
      </c>
      <c r="AN213">
        <f t="shared" si="43"/>
        <v>0</v>
      </c>
      <c r="AO213">
        <f t="shared" si="44"/>
        <v>0</v>
      </c>
      <c r="AP213">
        <f t="shared" si="45"/>
        <v>0</v>
      </c>
      <c r="AQ213">
        <f t="shared" si="46"/>
        <v>0</v>
      </c>
      <c r="AR213">
        <f t="shared" si="39"/>
        <v>0</v>
      </c>
    </row>
    <row r="214" spans="1:44" ht="18" hidden="1" outlineLevel="1" x14ac:dyDescent="0.35">
      <c r="A214" s="13" t="s">
        <v>184</v>
      </c>
      <c r="B214" s="35">
        <f t="shared" si="47"/>
        <v>202</v>
      </c>
      <c r="C214" s="247"/>
      <c r="D214" s="42"/>
      <c r="E214" s="42"/>
      <c r="F214" s="37"/>
      <c r="G214" s="248">
        <v>0</v>
      </c>
      <c r="H214" s="101">
        <v>0.1</v>
      </c>
      <c r="I214" s="102">
        <f t="shared" si="48"/>
        <v>0</v>
      </c>
      <c r="J214" s="37"/>
      <c r="K214" s="7"/>
      <c r="L214" s="61">
        <f t="shared" si="40"/>
        <v>202</v>
      </c>
      <c r="M214" s="112" t="str">
        <f t="shared" si="49"/>
        <v/>
      </c>
      <c r="N214" s="241">
        <f t="shared" si="37"/>
        <v>0</v>
      </c>
      <c r="O214" s="74"/>
      <c r="P214" s="75"/>
      <c r="Q214" s="81"/>
      <c r="R214" s="76"/>
      <c r="S214" s="76"/>
      <c r="T214" s="268" t="str">
        <f t="shared" si="41"/>
        <v/>
      </c>
      <c r="AM214">
        <f t="shared" si="42"/>
        <v>0</v>
      </c>
      <c r="AN214">
        <f t="shared" si="43"/>
        <v>0</v>
      </c>
      <c r="AO214">
        <f t="shared" si="44"/>
        <v>0</v>
      </c>
      <c r="AP214">
        <f t="shared" si="45"/>
        <v>0</v>
      </c>
      <c r="AQ214">
        <f t="shared" si="46"/>
        <v>0</v>
      </c>
      <c r="AR214">
        <f t="shared" si="39"/>
        <v>0</v>
      </c>
    </row>
    <row r="215" spans="1:44" ht="18" hidden="1" outlineLevel="1" x14ac:dyDescent="0.35">
      <c r="A215" s="13" t="s">
        <v>184</v>
      </c>
      <c r="B215" s="35">
        <f t="shared" si="47"/>
        <v>203</v>
      </c>
      <c r="C215" s="247"/>
      <c r="D215" s="42"/>
      <c r="E215" s="42"/>
      <c r="F215" s="37"/>
      <c r="G215" s="248">
        <v>0</v>
      </c>
      <c r="H215" s="101">
        <v>0.1</v>
      </c>
      <c r="I215" s="102">
        <f t="shared" si="48"/>
        <v>0</v>
      </c>
      <c r="J215" s="37"/>
      <c r="K215" s="7"/>
      <c r="L215" s="61">
        <f t="shared" si="40"/>
        <v>203</v>
      </c>
      <c r="M215" s="112" t="str">
        <f t="shared" si="49"/>
        <v/>
      </c>
      <c r="N215" s="241">
        <f t="shared" si="37"/>
        <v>0</v>
      </c>
      <c r="O215" s="74"/>
      <c r="P215" s="75"/>
      <c r="Q215" s="81"/>
      <c r="R215" s="76"/>
      <c r="S215" s="76"/>
      <c r="T215" s="268" t="str">
        <f t="shared" si="41"/>
        <v/>
      </c>
      <c r="AM215">
        <f t="shared" si="42"/>
        <v>0</v>
      </c>
      <c r="AN215">
        <f t="shared" si="43"/>
        <v>0</v>
      </c>
      <c r="AO215">
        <f t="shared" si="44"/>
        <v>0</v>
      </c>
      <c r="AP215">
        <f t="shared" si="45"/>
        <v>0</v>
      </c>
      <c r="AQ215">
        <f t="shared" si="46"/>
        <v>0</v>
      </c>
      <c r="AR215">
        <f t="shared" si="39"/>
        <v>0</v>
      </c>
    </row>
    <row r="216" spans="1:44" ht="18" hidden="1" outlineLevel="1" x14ac:dyDescent="0.35">
      <c r="A216" s="13" t="s">
        <v>184</v>
      </c>
      <c r="B216" s="35">
        <f t="shared" si="47"/>
        <v>204</v>
      </c>
      <c r="C216" s="247"/>
      <c r="D216" s="42"/>
      <c r="E216" s="42"/>
      <c r="F216" s="37"/>
      <c r="G216" s="248">
        <v>0</v>
      </c>
      <c r="H216" s="101">
        <v>0.1</v>
      </c>
      <c r="I216" s="102">
        <f t="shared" si="48"/>
        <v>0</v>
      </c>
      <c r="J216" s="37"/>
      <c r="K216" s="7"/>
      <c r="L216" s="61">
        <f t="shared" si="40"/>
        <v>204</v>
      </c>
      <c r="M216" s="112" t="str">
        <f t="shared" si="49"/>
        <v/>
      </c>
      <c r="N216" s="241">
        <f t="shared" si="37"/>
        <v>0</v>
      </c>
      <c r="O216" s="74"/>
      <c r="P216" s="75"/>
      <c r="Q216" s="81"/>
      <c r="R216" s="76"/>
      <c r="S216" s="76"/>
      <c r="T216" s="268" t="str">
        <f t="shared" si="41"/>
        <v/>
      </c>
      <c r="AM216">
        <f t="shared" si="42"/>
        <v>0</v>
      </c>
      <c r="AN216">
        <f t="shared" si="43"/>
        <v>0</v>
      </c>
      <c r="AO216">
        <f t="shared" si="44"/>
        <v>0</v>
      </c>
      <c r="AP216">
        <f t="shared" si="45"/>
        <v>0</v>
      </c>
      <c r="AQ216">
        <f t="shared" si="46"/>
        <v>0</v>
      </c>
      <c r="AR216">
        <f t="shared" si="39"/>
        <v>0</v>
      </c>
    </row>
    <row r="217" spans="1:44" ht="18" hidden="1" outlineLevel="1" x14ac:dyDescent="0.35">
      <c r="A217" s="13" t="s">
        <v>184</v>
      </c>
      <c r="B217" s="35">
        <f t="shared" si="47"/>
        <v>205</v>
      </c>
      <c r="C217" s="247"/>
      <c r="D217" s="42"/>
      <c r="E217" s="42"/>
      <c r="F217" s="37"/>
      <c r="G217" s="248">
        <v>0</v>
      </c>
      <c r="H217" s="101">
        <v>0.1</v>
      </c>
      <c r="I217" s="102">
        <f t="shared" si="48"/>
        <v>0</v>
      </c>
      <c r="J217" s="37"/>
      <c r="K217" s="7"/>
      <c r="L217" s="61">
        <f t="shared" si="40"/>
        <v>205</v>
      </c>
      <c r="M217" s="112" t="str">
        <f t="shared" si="49"/>
        <v/>
      </c>
      <c r="N217" s="241">
        <f t="shared" si="37"/>
        <v>0</v>
      </c>
      <c r="O217" s="74"/>
      <c r="P217" s="75"/>
      <c r="Q217" s="81"/>
      <c r="R217" s="76"/>
      <c r="S217" s="76"/>
      <c r="T217" s="268" t="str">
        <f t="shared" si="41"/>
        <v/>
      </c>
      <c r="AM217">
        <f t="shared" si="42"/>
        <v>0</v>
      </c>
      <c r="AN217">
        <f t="shared" si="43"/>
        <v>0</v>
      </c>
      <c r="AO217">
        <f t="shared" si="44"/>
        <v>0</v>
      </c>
      <c r="AP217">
        <f t="shared" si="45"/>
        <v>0</v>
      </c>
      <c r="AQ217">
        <f t="shared" si="46"/>
        <v>0</v>
      </c>
      <c r="AR217">
        <f t="shared" si="39"/>
        <v>0</v>
      </c>
    </row>
    <row r="218" spans="1:44" ht="18" hidden="1" outlineLevel="1" x14ac:dyDescent="0.35">
      <c r="A218" s="13" t="s">
        <v>184</v>
      </c>
      <c r="B218" s="35">
        <f t="shared" si="47"/>
        <v>206</v>
      </c>
      <c r="C218" s="247"/>
      <c r="D218" s="42"/>
      <c r="E218" s="42"/>
      <c r="F218" s="37"/>
      <c r="G218" s="248">
        <v>0</v>
      </c>
      <c r="H218" s="101">
        <v>0.1</v>
      </c>
      <c r="I218" s="102">
        <f t="shared" si="48"/>
        <v>0</v>
      </c>
      <c r="J218" s="37"/>
      <c r="K218" s="7"/>
      <c r="L218" s="61">
        <f t="shared" si="40"/>
        <v>206</v>
      </c>
      <c r="M218" s="112" t="str">
        <f t="shared" si="49"/>
        <v/>
      </c>
      <c r="N218" s="241">
        <f t="shared" si="37"/>
        <v>0</v>
      </c>
      <c r="O218" s="74"/>
      <c r="P218" s="75"/>
      <c r="Q218" s="81"/>
      <c r="R218" s="76"/>
      <c r="S218" s="76"/>
      <c r="T218" s="268" t="str">
        <f t="shared" si="41"/>
        <v/>
      </c>
      <c r="AM218">
        <f t="shared" si="42"/>
        <v>0</v>
      </c>
      <c r="AN218">
        <f t="shared" si="43"/>
        <v>0</v>
      </c>
      <c r="AO218">
        <f t="shared" si="44"/>
        <v>0</v>
      </c>
      <c r="AP218">
        <f t="shared" si="45"/>
        <v>0</v>
      </c>
      <c r="AQ218">
        <f t="shared" si="46"/>
        <v>0</v>
      </c>
      <c r="AR218">
        <f t="shared" si="39"/>
        <v>0</v>
      </c>
    </row>
    <row r="219" spans="1:44" ht="18" hidden="1" outlineLevel="1" x14ac:dyDescent="0.35">
      <c r="A219" s="13" t="s">
        <v>184</v>
      </c>
      <c r="B219" s="35">
        <f t="shared" si="47"/>
        <v>207</v>
      </c>
      <c r="C219" s="247"/>
      <c r="D219" s="42"/>
      <c r="E219" s="42"/>
      <c r="F219" s="37"/>
      <c r="G219" s="248">
        <v>0</v>
      </c>
      <c r="H219" s="101">
        <v>0.1</v>
      </c>
      <c r="I219" s="102">
        <f t="shared" si="48"/>
        <v>0</v>
      </c>
      <c r="J219" s="37"/>
      <c r="K219" s="7"/>
      <c r="L219" s="61">
        <f t="shared" si="40"/>
        <v>207</v>
      </c>
      <c r="M219" s="112" t="str">
        <f t="shared" si="49"/>
        <v/>
      </c>
      <c r="N219" s="241">
        <f t="shared" si="37"/>
        <v>0</v>
      </c>
      <c r="O219" s="74"/>
      <c r="P219" s="75"/>
      <c r="Q219" s="81"/>
      <c r="R219" s="76"/>
      <c r="S219" s="76"/>
      <c r="T219" s="268" t="str">
        <f t="shared" si="41"/>
        <v/>
      </c>
      <c r="AM219">
        <f t="shared" si="42"/>
        <v>0</v>
      </c>
      <c r="AN219">
        <f t="shared" si="43"/>
        <v>0</v>
      </c>
      <c r="AO219">
        <f t="shared" si="44"/>
        <v>0</v>
      </c>
      <c r="AP219">
        <f t="shared" si="45"/>
        <v>0</v>
      </c>
      <c r="AQ219">
        <f t="shared" si="46"/>
        <v>0</v>
      </c>
      <c r="AR219">
        <f t="shared" si="39"/>
        <v>0</v>
      </c>
    </row>
    <row r="220" spans="1:44" ht="18" hidden="1" outlineLevel="1" x14ac:dyDescent="0.35">
      <c r="A220" s="13" t="s">
        <v>184</v>
      </c>
      <c r="B220" s="35">
        <f t="shared" si="47"/>
        <v>208</v>
      </c>
      <c r="C220" s="247"/>
      <c r="D220" s="42"/>
      <c r="E220" s="42"/>
      <c r="F220" s="37"/>
      <c r="G220" s="248">
        <v>0</v>
      </c>
      <c r="H220" s="101">
        <v>0.1</v>
      </c>
      <c r="I220" s="102">
        <f t="shared" si="48"/>
        <v>0</v>
      </c>
      <c r="J220" s="37"/>
      <c r="K220" s="7"/>
      <c r="L220" s="61">
        <f t="shared" si="40"/>
        <v>208</v>
      </c>
      <c r="M220" s="112" t="str">
        <f t="shared" si="49"/>
        <v/>
      </c>
      <c r="N220" s="241">
        <f t="shared" si="37"/>
        <v>0</v>
      </c>
      <c r="O220" s="74"/>
      <c r="P220" s="75"/>
      <c r="Q220" s="81"/>
      <c r="R220" s="76"/>
      <c r="S220" s="76"/>
      <c r="T220" s="268" t="str">
        <f t="shared" si="41"/>
        <v/>
      </c>
      <c r="AM220">
        <f t="shared" si="42"/>
        <v>0</v>
      </c>
      <c r="AN220">
        <f t="shared" si="43"/>
        <v>0</v>
      </c>
      <c r="AO220">
        <f t="shared" si="44"/>
        <v>0</v>
      </c>
      <c r="AP220">
        <f t="shared" si="45"/>
        <v>0</v>
      </c>
      <c r="AQ220">
        <f t="shared" si="46"/>
        <v>0</v>
      </c>
      <c r="AR220">
        <f t="shared" si="39"/>
        <v>0</v>
      </c>
    </row>
    <row r="221" spans="1:44" ht="18" hidden="1" outlineLevel="1" x14ac:dyDescent="0.35">
      <c r="A221" s="13" t="s">
        <v>184</v>
      </c>
      <c r="B221" s="35">
        <f t="shared" si="47"/>
        <v>209</v>
      </c>
      <c r="C221" s="247"/>
      <c r="D221" s="42"/>
      <c r="E221" s="42"/>
      <c r="F221" s="37"/>
      <c r="G221" s="248">
        <v>0</v>
      </c>
      <c r="H221" s="101">
        <v>0.1</v>
      </c>
      <c r="I221" s="102">
        <f t="shared" si="48"/>
        <v>0</v>
      </c>
      <c r="J221" s="37"/>
      <c r="K221" s="7"/>
      <c r="L221" s="61">
        <f t="shared" si="40"/>
        <v>209</v>
      </c>
      <c r="M221" s="112" t="str">
        <f t="shared" si="49"/>
        <v/>
      </c>
      <c r="N221" s="241">
        <f t="shared" si="37"/>
        <v>0</v>
      </c>
      <c r="O221" s="74"/>
      <c r="P221" s="75"/>
      <c r="Q221" s="81"/>
      <c r="R221" s="76"/>
      <c r="S221" s="76"/>
      <c r="T221" s="268" t="str">
        <f t="shared" si="41"/>
        <v/>
      </c>
      <c r="AM221">
        <f t="shared" si="42"/>
        <v>0</v>
      </c>
      <c r="AN221">
        <f t="shared" si="43"/>
        <v>0</v>
      </c>
      <c r="AO221">
        <f t="shared" si="44"/>
        <v>0</v>
      </c>
      <c r="AP221">
        <f t="shared" si="45"/>
        <v>0</v>
      </c>
      <c r="AQ221">
        <f t="shared" si="46"/>
        <v>0</v>
      </c>
      <c r="AR221">
        <f t="shared" si="39"/>
        <v>0</v>
      </c>
    </row>
    <row r="222" spans="1:44" ht="18" hidden="1" outlineLevel="1" x14ac:dyDescent="0.35">
      <c r="A222" s="13" t="s">
        <v>184</v>
      </c>
      <c r="B222" s="35">
        <f t="shared" si="47"/>
        <v>210</v>
      </c>
      <c r="C222" s="247"/>
      <c r="D222" s="42"/>
      <c r="E222" s="42"/>
      <c r="F222" s="37"/>
      <c r="G222" s="248">
        <v>0</v>
      </c>
      <c r="H222" s="101">
        <v>0.1</v>
      </c>
      <c r="I222" s="102">
        <f t="shared" si="48"/>
        <v>0</v>
      </c>
      <c r="J222" s="37"/>
      <c r="K222" s="7"/>
      <c r="L222" s="61">
        <f t="shared" si="40"/>
        <v>210</v>
      </c>
      <c r="M222" s="112" t="str">
        <f t="shared" si="49"/>
        <v/>
      </c>
      <c r="N222" s="241">
        <f t="shared" si="37"/>
        <v>0</v>
      </c>
      <c r="O222" s="74"/>
      <c r="P222" s="75"/>
      <c r="Q222" s="81"/>
      <c r="R222" s="76"/>
      <c r="S222" s="76"/>
      <c r="T222" s="268" t="str">
        <f t="shared" si="41"/>
        <v/>
      </c>
      <c r="AM222">
        <f t="shared" si="42"/>
        <v>0</v>
      </c>
      <c r="AN222">
        <f t="shared" si="43"/>
        <v>0</v>
      </c>
      <c r="AO222">
        <f t="shared" si="44"/>
        <v>0</v>
      </c>
      <c r="AP222">
        <f t="shared" si="45"/>
        <v>0</v>
      </c>
      <c r="AQ222">
        <f t="shared" si="46"/>
        <v>0</v>
      </c>
      <c r="AR222">
        <f t="shared" si="39"/>
        <v>0</v>
      </c>
    </row>
    <row r="223" spans="1:44" ht="18" hidden="1" outlineLevel="1" x14ac:dyDescent="0.35">
      <c r="A223" s="13" t="s">
        <v>184</v>
      </c>
      <c r="B223" s="35">
        <f t="shared" si="47"/>
        <v>211</v>
      </c>
      <c r="C223" s="247"/>
      <c r="D223" s="42"/>
      <c r="E223" s="42"/>
      <c r="F223" s="37"/>
      <c r="G223" s="248">
        <v>0</v>
      </c>
      <c r="H223" s="101">
        <v>0.1</v>
      </c>
      <c r="I223" s="102">
        <f t="shared" si="48"/>
        <v>0</v>
      </c>
      <c r="J223" s="37"/>
      <c r="K223" s="7"/>
      <c r="L223" s="61">
        <f t="shared" si="40"/>
        <v>211</v>
      </c>
      <c r="M223" s="112" t="str">
        <f t="shared" si="49"/>
        <v/>
      </c>
      <c r="N223" s="241">
        <f t="shared" si="37"/>
        <v>0</v>
      </c>
      <c r="O223" s="74"/>
      <c r="P223" s="75"/>
      <c r="Q223" s="81"/>
      <c r="R223" s="76"/>
      <c r="S223" s="76"/>
      <c r="T223" s="268" t="str">
        <f t="shared" si="41"/>
        <v/>
      </c>
      <c r="AM223">
        <f t="shared" si="42"/>
        <v>0</v>
      </c>
      <c r="AN223">
        <f t="shared" si="43"/>
        <v>0</v>
      </c>
      <c r="AO223">
        <f t="shared" si="44"/>
        <v>0</v>
      </c>
      <c r="AP223">
        <f t="shared" si="45"/>
        <v>0</v>
      </c>
      <c r="AQ223">
        <f t="shared" si="46"/>
        <v>0</v>
      </c>
      <c r="AR223">
        <f t="shared" si="39"/>
        <v>0</v>
      </c>
    </row>
    <row r="224" spans="1:44" ht="18" hidden="1" outlineLevel="1" x14ac:dyDescent="0.35">
      <c r="A224" s="13" t="s">
        <v>184</v>
      </c>
      <c r="B224" s="35">
        <f t="shared" si="47"/>
        <v>212</v>
      </c>
      <c r="C224" s="247"/>
      <c r="D224" s="42"/>
      <c r="E224" s="42"/>
      <c r="F224" s="37"/>
      <c r="G224" s="248">
        <v>0</v>
      </c>
      <c r="H224" s="101">
        <v>0.1</v>
      </c>
      <c r="I224" s="102">
        <f t="shared" si="48"/>
        <v>0</v>
      </c>
      <c r="J224" s="37"/>
      <c r="K224" s="7"/>
      <c r="L224" s="61">
        <f t="shared" si="40"/>
        <v>212</v>
      </c>
      <c r="M224" s="112" t="str">
        <f t="shared" si="49"/>
        <v/>
      </c>
      <c r="N224" s="241">
        <f t="shared" si="37"/>
        <v>0</v>
      </c>
      <c r="O224" s="74"/>
      <c r="P224" s="75"/>
      <c r="Q224" s="81"/>
      <c r="R224" s="76"/>
      <c r="S224" s="76"/>
      <c r="T224" s="268" t="str">
        <f t="shared" si="41"/>
        <v/>
      </c>
      <c r="AM224">
        <f t="shared" si="42"/>
        <v>0</v>
      </c>
      <c r="AN224">
        <f t="shared" si="43"/>
        <v>0</v>
      </c>
      <c r="AO224">
        <f t="shared" si="44"/>
        <v>0</v>
      </c>
      <c r="AP224">
        <f t="shared" si="45"/>
        <v>0</v>
      </c>
      <c r="AQ224">
        <f t="shared" si="46"/>
        <v>0</v>
      </c>
      <c r="AR224">
        <f t="shared" si="39"/>
        <v>0</v>
      </c>
    </row>
    <row r="225" spans="1:44" ht="18" hidden="1" outlineLevel="1" x14ac:dyDescent="0.35">
      <c r="A225" s="13" t="s">
        <v>184</v>
      </c>
      <c r="B225" s="35">
        <f t="shared" si="47"/>
        <v>213</v>
      </c>
      <c r="C225" s="247"/>
      <c r="D225" s="42"/>
      <c r="E225" s="42"/>
      <c r="F225" s="37"/>
      <c r="G225" s="248">
        <v>0</v>
      </c>
      <c r="H225" s="101">
        <v>0.1</v>
      </c>
      <c r="I225" s="102">
        <f t="shared" si="48"/>
        <v>0</v>
      </c>
      <c r="J225" s="37"/>
      <c r="K225" s="7"/>
      <c r="L225" s="61">
        <f t="shared" si="40"/>
        <v>213</v>
      </c>
      <c r="M225" s="112" t="str">
        <f t="shared" si="49"/>
        <v/>
      </c>
      <c r="N225" s="241">
        <f t="shared" si="37"/>
        <v>0</v>
      </c>
      <c r="O225" s="74"/>
      <c r="P225" s="75"/>
      <c r="Q225" s="81"/>
      <c r="R225" s="76"/>
      <c r="S225" s="76"/>
      <c r="T225" s="268" t="str">
        <f t="shared" si="41"/>
        <v/>
      </c>
      <c r="AM225">
        <f t="shared" si="42"/>
        <v>0</v>
      </c>
      <c r="AN225">
        <f t="shared" si="43"/>
        <v>0</v>
      </c>
      <c r="AO225">
        <f t="shared" si="44"/>
        <v>0</v>
      </c>
      <c r="AP225">
        <f t="shared" si="45"/>
        <v>0</v>
      </c>
      <c r="AQ225">
        <f t="shared" si="46"/>
        <v>0</v>
      </c>
      <c r="AR225">
        <f t="shared" si="39"/>
        <v>0</v>
      </c>
    </row>
    <row r="226" spans="1:44" ht="18" hidden="1" outlineLevel="1" x14ac:dyDescent="0.35">
      <c r="A226" s="13" t="s">
        <v>184</v>
      </c>
      <c r="B226" s="35">
        <f t="shared" si="47"/>
        <v>214</v>
      </c>
      <c r="C226" s="247"/>
      <c r="D226" s="42"/>
      <c r="E226" s="42"/>
      <c r="F226" s="37"/>
      <c r="G226" s="248">
        <v>0</v>
      </c>
      <c r="H226" s="101">
        <v>0.1</v>
      </c>
      <c r="I226" s="102">
        <f t="shared" si="48"/>
        <v>0</v>
      </c>
      <c r="J226" s="37"/>
      <c r="K226" s="7"/>
      <c r="L226" s="61">
        <f t="shared" si="40"/>
        <v>214</v>
      </c>
      <c r="M226" s="112" t="str">
        <f t="shared" si="49"/>
        <v/>
      </c>
      <c r="N226" s="241">
        <f t="shared" si="37"/>
        <v>0</v>
      </c>
      <c r="O226" s="74"/>
      <c r="P226" s="75"/>
      <c r="Q226" s="81"/>
      <c r="R226" s="76"/>
      <c r="S226" s="76"/>
      <c r="T226" s="268" t="str">
        <f t="shared" si="41"/>
        <v/>
      </c>
      <c r="AM226">
        <f t="shared" si="42"/>
        <v>0</v>
      </c>
      <c r="AN226">
        <f t="shared" si="43"/>
        <v>0</v>
      </c>
      <c r="AO226">
        <f t="shared" si="44"/>
        <v>0</v>
      </c>
      <c r="AP226">
        <f t="shared" si="45"/>
        <v>0</v>
      </c>
      <c r="AQ226">
        <f t="shared" si="46"/>
        <v>0</v>
      </c>
      <c r="AR226">
        <f t="shared" si="39"/>
        <v>0</v>
      </c>
    </row>
    <row r="227" spans="1:44" ht="18" hidden="1" outlineLevel="1" x14ac:dyDescent="0.35">
      <c r="A227" s="13" t="s">
        <v>184</v>
      </c>
      <c r="B227" s="35">
        <f t="shared" si="47"/>
        <v>215</v>
      </c>
      <c r="C227" s="247"/>
      <c r="D227" s="42"/>
      <c r="E227" s="42"/>
      <c r="F227" s="37"/>
      <c r="G227" s="248">
        <v>0</v>
      </c>
      <c r="H227" s="101">
        <v>0.1</v>
      </c>
      <c r="I227" s="102">
        <f t="shared" si="48"/>
        <v>0</v>
      </c>
      <c r="J227" s="37"/>
      <c r="K227" s="7"/>
      <c r="L227" s="61">
        <f t="shared" si="40"/>
        <v>215</v>
      </c>
      <c r="M227" s="112" t="str">
        <f t="shared" si="49"/>
        <v/>
      </c>
      <c r="N227" s="241">
        <f t="shared" si="37"/>
        <v>0</v>
      </c>
      <c r="O227" s="74"/>
      <c r="P227" s="75"/>
      <c r="Q227" s="81"/>
      <c r="R227" s="76"/>
      <c r="S227" s="76"/>
      <c r="T227" s="268" t="str">
        <f t="shared" si="41"/>
        <v/>
      </c>
      <c r="AM227">
        <f t="shared" si="42"/>
        <v>0</v>
      </c>
      <c r="AN227">
        <f t="shared" si="43"/>
        <v>0</v>
      </c>
      <c r="AO227">
        <f t="shared" si="44"/>
        <v>0</v>
      </c>
      <c r="AP227">
        <f t="shared" si="45"/>
        <v>0</v>
      </c>
      <c r="AQ227">
        <f t="shared" si="46"/>
        <v>0</v>
      </c>
      <c r="AR227">
        <f t="shared" si="39"/>
        <v>0</v>
      </c>
    </row>
    <row r="228" spans="1:44" ht="18" hidden="1" outlineLevel="1" x14ac:dyDescent="0.35">
      <c r="A228" s="13" t="s">
        <v>184</v>
      </c>
      <c r="B228" s="35">
        <f t="shared" si="47"/>
        <v>216</v>
      </c>
      <c r="C228" s="247"/>
      <c r="D228" s="42"/>
      <c r="E228" s="42"/>
      <c r="F228" s="37"/>
      <c r="G228" s="248">
        <v>0</v>
      </c>
      <c r="H228" s="101">
        <v>0.1</v>
      </c>
      <c r="I228" s="102">
        <f t="shared" si="48"/>
        <v>0</v>
      </c>
      <c r="J228" s="37"/>
      <c r="K228" s="7"/>
      <c r="L228" s="61">
        <f t="shared" si="40"/>
        <v>216</v>
      </c>
      <c r="M228" s="112" t="str">
        <f t="shared" si="49"/>
        <v/>
      </c>
      <c r="N228" s="241">
        <f t="shared" si="37"/>
        <v>0</v>
      </c>
      <c r="O228" s="74"/>
      <c r="P228" s="75"/>
      <c r="Q228" s="81"/>
      <c r="R228" s="76"/>
      <c r="S228" s="76"/>
      <c r="T228" s="268" t="str">
        <f t="shared" si="41"/>
        <v/>
      </c>
      <c r="AM228">
        <f t="shared" si="42"/>
        <v>0</v>
      </c>
      <c r="AN228">
        <f t="shared" si="43"/>
        <v>0</v>
      </c>
      <c r="AO228">
        <f t="shared" si="44"/>
        <v>0</v>
      </c>
      <c r="AP228">
        <f t="shared" si="45"/>
        <v>0</v>
      </c>
      <c r="AQ228">
        <f t="shared" si="46"/>
        <v>0</v>
      </c>
      <c r="AR228">
        <f t="shared" si="39"/>
        <v>0</v>
      </c>
    </row>
    <row r="229" spans="1:44" ht="18" hidden="1" outlineLevel="1" x14ac:dyDescent="0.35">
      <c r="A229" s="13" t="s">
        <v>184</v>
      </c>
      <c r="B229" s="35">
        <f t="shared" si="47"/>
        <v>217</v>
      </c>
      <c r="C229" s="247"/>
      <c r="D229" s="42"/>
      <c r="E229" s="42"/>
      <c r="F229" s="37"/>
      <c r="G229" s="248">
        <v>0</v>
      </c>
      <c r="H229" s="101">
        <v>0.1</v>
      </c>
      <c r="I229" s="102">
        <f t="shared" si="48"/>
        <v>0</v>
      </c>
      <c r="J229" s="37"/>
      <c r="K229" s="7"/>
      <c r="L229" s="61">
        <f t="shared" si="40"/>
        <v>217</v>
      </c>
      <c r="M229" s="112" t="str">
        <f t="shared" si="49"/>
        <v/>
      </c>
      <c r="N229" s="241">
        <f t="shared" si="37"/>
        <v>0</v>
      </c>
      <c r="O229" s="74"/>
      <c r="P229" s="75"/>
      <c r="Q229" s="81"/>
      <c r="R229" s="76"/>
      <c r="S229" s="76"/>
      <c r="T229" s="268" t="str">
        <f t="shared" si="41"/>
        <v/>
      </c>
      <c r="AM229">
        <f t="shared" si="42"/>
        <v>0</v>
      </c>
      <c r="AN229">
        <f t="shared" si="43"/>
        <v>0</v>
      </c>
      <c r="AO229">
        <f t="shared" si="44"/>
        <v>0</v>
      </c>
      <c r="AP229">
        <f t="shared" si="45"/>
        <v>0</v>
      </c>
      <c r="AQ229">
        <f t="shared" si="46"/>
        <v>0</v>
      </c>
      <c r="AR229">
        <f t="shared" si="39"/>
        <v>0</v>
      </c>
    </row>
    <row r="230" spans="1:44" ht="18" hidden="1" outlineLevel="1" x14ac:dyDescent="0.35">
      <c r="A230" s="13" t="s">
        <v>184</v>
      </c>
      <c r="B230" s="35">
        <f t="shared" si="47"/>
        <v>218</v>
      </c>
      <c r="C230" s="247"/>
      <c r="D230" s="42"/>
      <c r="E230" s="42"/>
      <c r="F230" s="37"/>
      <c r="G230" s="248">
        <v>0</v>
      </c>
      <c r="H230" s="101">
        <v>0.1</v>
      </c>
      <c r="I230" s="102">
        <f t="shared" si="48"/>
        <v>0</v>
      </c>
      <c r="J230" s="37"/>
      <c r="K230" s="7"/>
      <c r="L230" s="61">
        <f t="shared" si="40"/>
        <v>218</v>
      </c>
      <c r="M230" s="112" t="str">
        <f t="shared" si="49"/>
        <v/>
      </c>
      <c r="N230" s="241">
        <f t="shared" si="37"/>
        <v>0</v>
      </c>
      <c r="O230" s="74"/>
      <c r="P230" s="75"/>
      <c r="Q230" s="81"/>
      <c r="R230" s="76"/>
      <c r="S230" s="76"/>
      <c r="T230" s="268" t="str">
        <f t="shared" si="41"/>
        <v/>
      </c>
      <c r="AM230">
        <f t="shared" si="42"/>
        <v>0</v>
      </c>
      <c r="AN230">
        <f t="shared" si="43"/>
        <v>0</v>
      </c>
      <c r="AO230">
        <f t="shared" si="44"/>
        <v>0</v>
      </c>
      <c r="AP230">
        <f t="shared" si="45"/>
        <v>0</v>
      </c>
      <c r="AQ230">
        <f t="shared" si="46"/>
        <v>0</v>
      </c>
      <c r="AR230">
        <f t="shared" si="39"/>
        <v>0</v>
      </c>
    </row>
    <row r="231" spans="1:44" ht="18" hidden="1" outlineLevel="1" x14ac:dyDescent="0.35">
      <c r="A231" s="13" t="s">
        <v>184</v>
      </c>
      <c r="B231" s="35">
        <f t="shared" si="47"/>
        <v>219</v>
      </c>
      <c r="C231" s="247"/>
      <c r="D231" s="42"/>
      <c r="E231" s="42"/>
      <c r="F231" s="37"/>
      <c r="G231" s="248">
        <v>0</v>
      </c>
      <c r="H231" s="101">
        <v>0.1</v>
      </c>
      <c r="I231" s="102">
        <f t="shared" si="48"/>
        <v>0</v>
      </c>
      <c r="J231" s="37"/>
      <c r="K231" s="7"/>
      <c r="L231" s="61">
        <f t="shared" si="40"/>
        <v>219</v>
      </c>
      <c r="M231" s="112" t="str">
        <f t="shared" si="49"/>
        <v/>
      </c>
      <c r="N231" s="241">
        <f t="shared" si="37"/>
        <v>0</v>
      </c>
      <c r="O231" s="74"/>
      <c r="P231" s="75"/>
      <c r="Q231" s="81"/>
      <c r="R231" s="76"/>
      <c r="S231" s="76"/>
      <c r="T231" s="268" t="str">
        <f t="shared" si="41"/>
        <v/>
      </c>
      <c r="AM231">
        <f t="shared" si="42"/>
        <v>0</v>
      </c>
      <c r="AN231">
        <f t="shared" si="43"/>
        <v>0</v>
      </c>
      <c r="AO231">
        <f t="shared" si="44"/>
        <v>0</v>
      </c>
      <c r="AP231">
        <f t="shared" si="45"/>
        <v>0</v>
      </c>
      <c r="AQ231">
        <f t="shared" si="46"/>
        <v>0</v>
      </c>
      <c r="AR231">
        <f t="shared" si="39"/>
        <v>0</v>
      </c>
    </row>
    <row r="232" spans="1:44" ht="18" hidden="1" outlineLevel="1" x14ac:dyDescent="0.35">
      <c r="A232" s="13" t="s">
        <v>184</v>
      </c>
      <c r="B232" s="35">
        <f t="shared" si="47"/>
        <v>220</v>
      </c>
      <c r="C232" s="247"/>
      <c r="D232" s="42"/>
      <c r="E232" s="42"/>
      <c r="F232" s="37"/>
      <c r="G232" s="248">
        <v>0</v>
      </c>
      <c r="H232" s="101">
        <v>0.1</v>
      </c>
      <c r="I232" s="102">
        <f t="shared" si="48"/>
        <v>0</v>
      </c>
      <c r="J232" s="37"/>
      <c r="K232" s="7"/>
      <c r="L232" s="61">
        <f t="shared" si="40"/>
        <v>220</v>
      </c>
      <c r="M232" s="112" t="str">
        <f t="shared" si="49"/>
        <v/>
      </c>
      <c r="N232" s="241">
        <f t="shared" si="37"/>
        <v>0</v>
      </c>
      <c r="O232" s="74"/>
      <c r="P232" s="75"/>
      <c r="Q232" s="81"/>
      <c r="R232" s="76"/>
      <c r="S232" s="76"/>
      <c r="T232" s="268" t="str">
        <f t="shared" si="41"/>
        <v/>
      </c>
      <c r="AM232">
        <f t="shared" si="42"/>
        <v>0</v>
      </c>
      <c r="AN232">
        <f t="shared" si="43"/>
        <v>0</v>
      </c>
      <c r="AO232">
        <f t="shared" si="44"/>
        <v>0</v>
      </c>
      <c r="AP232">
        <f t="shared" si="45"/>
        <v>0</v>
      </c>
      <c r="AQ232">
        <f t="shared" si="46"/>
        <v>0</v>
      </c>
      <c r="AR232">
        <f t="shared" si="39"/>
        <v>0</v>
      </c>
    </row>
    <row r="233" spans="1:44" ht="18" hidden="1" outlineLevel="1" x14ac:dyDescent="0.35">
      <c r="A233" s="13" t="s">
        <v>184</v>
      </c>
      <c r="B233" s="35">
        <f t="shared" si="47"/>
        <v>221</v>
      </c>
      <c r="C233" s="247"/>
      <c r="D233" s="42"/>
      <c r="E233" s="42"/>
      <c r="F233" s="37"/>
      <c r="G233" s="248">
        <v>0</v>
      </c>
      <c r="H233" s="101">
        <v>0.1</v>
      </c>
      <c r="I233" s="102">
        <f t="shared" si="48"/>
        <v>0</v>
      </c>
      <c r="J233" s="37"/>
      <c r="K233" s="7"/>
      <c r="L233" s="61">
        <f t="shared" si="40"/>
        <v>221</v>
      </c>
      <c r="M233" s="112" t="str">
        <f t="shared" si="49"/>
        <v/>
      </c>
      <c r="N233" s="241">
        <f t="shared" si="37"/>
        <v>0</v>
      </c>
      <c r="O233" s="74"/>
      <c r="P233" s="75"/>
      <c r="Q233" s="81"/>
      <c r="R233" s="76"/>
      <c r="S233" s="76"/>
      <c r="T233" s="268" t="str">
        <f t="shared" si="41"/>
        <v/>
      </c>
      <c r="AM233">
        <f t="shared" si="42"/>
        <v>0</v>
      </c>
      <c r="AN233">
        <f t="shared" si="43"/>
        <v>0</v>
      </c>
      <c r="AO233">
        <f t="shared" si="44"/>
        <v>0</v>
      </c>
      <c r="AP233">
        <f t="shared" si="45"/>
        <v>0</v>
      </c>
      <c r="AQ233">
        <f t="shared" si="46"/>
        <v>0</v>
      </c>
      <c r="AR233">
        <f t="shared" si="39"/>
        <v>0</v>
      </c>
    </row>
    <row r="234" spans="1:44" ht="18" hidden="1" outlineLevel="1" x14ac:dyDescent="0.35">
      <c r="A234" s="13" t="s">
        <v>184</v>
      </c>
      <c r="B234" s="35">
        <f t="shared" si="47"/>
        <v>222</v>
      </c>
      <c r="C234" s="247"/>
      <c r="D234" s="42"/>
      <c r="E234" s="42"/>
      <c r="F234" s="37"/>
      <c r="G234" s="248">
        <v>0</v>
      </c>
      <c r="H234" s="101">
        <v>0.1</v>
      </c>
      <c r="I234" s="102">
        <f t="shared" si="48"/>
        <v>0</v>
      </c>
      <c r="J234" s="37"/>
      <c r="K234" s="7"/>
      <c r="L234" s="61">
        <f t="shared" si="40"/>
        <v>222</v>
      </c>
      <c r="M234" s="112" t="str">
        <f t="shared" si="49"/>
        <v/>
      </c>
      <c r="N234" s="241">
        <f t="shared" si="37"/>
        <v>0</v>
      </c>
      <c r="O234" s="74"/>
      <c r="P234" s="75"/>
      <c r="Q234" s="81"/>
      <c r="R234" s="76"/>
      <c r="S234" s="76"/>
      <c r="T234" s="268" t="str">
        <f t="shared" si="41"/>
        <v/>
      </c>
      <c r="AM234">
        <f t="shared" si="42"/>
        <v>0</v>
      </c>
      <c r="AN234">
        <f t="shared" si="43"/>
        <v>0</v>
      </c>
      <c r="AO234">
        <f t="shared" si="44"/>
        <v>0</v>
      </c>
      <c r="AP234">
        <f t="shared" si="45"/>
        <v>0</v>
      </c>
      <c r="AQ234">
        <f t="shared" si="46"/>
        <v>0</v>
      </c>
      <c r="AR234">
        <f t="shared" si="39"/>
        <v>0</v>
      </c>
    </row>
    <row r="235" spans="1:44" ht="18" hidden="1" outlineLevel="1" x14ac:dyDescent="0.35">
      <c r="A235" s="13" t="s">
        <v>184</v>
      </c>
      <c r="B235" s="35">
        <f t="shared" si="47"/>
        <v>223</v>
      </c>
      <c r="C235" s="247"/>
      <c r="D235" s="42"/>
      <c r="E235" s="42"/>
      <c r="F235" s="37"/>
      <c r="G235" s="248">
        <v>0</v>
      </c>
      <c r="H235" s="101">
        <v>0.1</v>
      </c>
      <c r="I235" s="102">
        <f t="shared" si="48"/>
        <v>0</v>
      </c>
      <c r="J235" s="37"/>
      <c r="K235" s="7"/>
      <c r="L235" s="61">
        <f t="shared" si="40"/>
        <v>223</v>
      </c>
      <c r="M235" s="112" t="str">
        <f t="shared" si="49"/>
        <v/>
      </c>
      <c r="N235" s="241">
        <f t="shared" si="37"/>
        <v>0</v>
      </c>
      <c r="O235" s="74"/>
      <c r="P235" s="75"/>
      <c r="Q235" s="81"/>
      <c r="R235" s="76"/>
      <c r="S235" s="76"/>
      <c r="T235" s="268" t="str">
        <f t="shared" si="41"/>
        <v/>
      </c>
      <c r="AM235">
        <f t="shared" si="42"/>
        <v>0</v>
      </c>
      <c r="AN235">
        <f t="shared" si="43"/>
        <v>0</v>
      </c>
      <c r="AO235">
        <f t="shared" si="44"/>
        <v>0</v>
      </c>
      <c r="AP235">
        <f t="shared" si="45"/>
        <v>0</v>
      </c>
      <c r="AQ235">
        <f t="shared" si="46"/>
        <v>0</v>
      </c>
      <c r="AR235">
        <f t="shared" si="39"/>
        <v>0</v>
      </c>
    </row>
    <row r="236" spans="1:44" ht="18" hidden="1" outlineLevel="1" x14ac:dyDescent="0.35">
      <c r="A236" s="13" t="s">
        <v>184</v>
      </c>
      <c r="B236" s="35">
        <f t="shared" si="47"/>
        <v>224</v>
      </c>
      <c r="C236" s="247"/>
      <c r="D236" s="42"/>
      <c r="E236" s="42"/>
      <c r="F236" s="37"/>
      <c r="G236" s="248">
        <v>0</v>
      </c>
      <c r="H236" s="101">
        <v>0.1</v>
      </c>
      <c r="I236" s="102">
        <f t="shared" si="48"/>
        <v>0</v>
      </c>
      <c r="J236" s="37"/>
      <c r="K236" s="7"/>
      <c r="L236" s="61">
        <f t="shared" si="40"/>
        <v>224</v>
      </c>
      <c r="M236" s="112" t="str">
        <f t="shared" si="49"/>
        <v/>
      </c>
      <c r="N236" s="241">
        <f t="shared" si="37"/>
        <v>0</v>
      </c>
      <c r="O236" s="74"/>
      <c r="P236" s="75"/>
      <c r="Q236" s="81"/>
      <c r="R236" s="76"/>
      <c r="S236" s="76"/>
      <c r="T236" s="268" t="str">
        <f t="shared" si="41"/>
        <v/>
      </c>
      <c r="AM236">
        <f t="shared" si="42"/>
        <v>0</v>
      </c>
      <c r="AN236">
        <f t="shared" si="43"/>
        <v>0</v>
      </c>
      <c r="AO236">
        <f t="shared" si="44"/>
        <v>0</v>
      </c>
      <c r="AP236">
        <f t="shared" si="45"/>
        <v>0</v>
      </c>
      <c r="AQ236">
        <f t="shared" si="46"/>
        <v>0</v>
      </c>
      <c r="AR236">
        <f t="shared" si="39"/>
        <v>0</v>
      </c>
    </row>
    <row r="237" spans="1:44" ht="18" hidden="1" outlineLevel="1" x14ac:dyDescent="0.35">
      <c r="A237" s="13" t="s">
        <v>184</v>
      </c>
      <c r="B237" s="35">
        <f t="shared" si="47"/>
        <v>225</v>
      </c>
      <c r="C237" s="247"/>
      <c r="D237" s="42"/>
      <c r="E237" s="42"/>
      <c r="F237" s="37"/>
      <c r="G237" s="248">
        <v>0</v>
      </c>
      <c r="H237" s="101">
        <v>0.1</v>
      </c>
      <c r="I237" s="102">
        <f t="shared" si="48"/>
        <v>0</v>
      </c>
      <c r="J237" s="37"/>
      <c r="K237" s="7"/>
      <c r="L237" s="61">
        <f t="shared" si="40"/>
        <v>225</v>
      </c>
      <c r="M237" s="112" t="str">
        <f t="shared" si="49"/>
        <v/>
      </c>
      <c r="N237" s="241">
        <f t="shared" si="37"/>
        <v>0</v>
      </c>
      <c r="O237" s="74"/>
      <c r="P237" s="75"/>
      <c r="Q237" s="81"/>
      <c r="R237" s="76"/>
      <c r="S237" s="76"/>
      <c r="T237" s="268" t="str">
        <f t="shared" si="41"/>
        <v/>
      </c>
      <c r="AM237">
        <f t="shared" si="42"/>
        <v>0</v>
      </c>
      <c r="AN237">
        <f t="shared" si="43"/>
        <v>0</v>
      </c>
      <c r="AO237">
        <f t="shared" si="44"/>
        <v>0</v>
      </c>
      <c r="AP237">
        <f t="shared" si="45"/>
        <v>0</v>
      </c>
      <c r="AQ237">
        <f t="shared" si="46"/>
        <v>0</v>
      </c>
      <c r="AR237">
        <f t="shared" si="39"/>
        <v>0</v>
      </c>
    </row>
    <row r="238" spans="1:44" ht="18" hidden="1" outlineLevel="1" x14ac:dyDescent="0.35">
      <c r="A238" s="13" t="s">
        <v>184</v>
      </c>
      <c r="B238" s="35">
        <f t="shared" si="47"/>
        <v>226</v>
      </c>
      <c r="C238" s="247"/>
      <c r="D238" s="42"/>
      <c r="E238" s="42"/>
      <c r="F238" s="37"/>
      <c r="G238" s="248">
        <v>0</v>
      </c>
      <c r="H238" s="101">
        <v>0.1</v>
      </c>
      <c r="I238" s="102">
        <f t="shared" si="48"/>
        <v>0</v>
      </c>
      <c r="J238" s="37"/>
      <c r="K238" s="7"/>
      <c r="L238" s="61">
        <f t="shared" si="40"/>
        <v>226</v>
      </c>
      <c r="M238" s="112" t="str">
        <f t="shared" si="49"/>
        <v/>
      </c>
      <c r="N238" s="241">
        <f t="shared" si="37"/>
        <v>0</v>
      </c>
      <c r="O238" s="74"/>
      <c r="P238" s="75"/>
      <c r="Q238" s="81"/>
      <c r="R238" s="76"/>
      <c r="S238" s="76"/>
      <c r="T238" s="268" t="str">
        <f t="shared" si="41"/>
        <v/>
      </c>
      <c r="AM238">
        <f t="shared" si="42"/>
        <v>0</v>
      </c>
      <c r="AN238">
        <f t="shared" si="43"/>
        <v>0</v>
      </c>
      <c r="AO238">
        <f t="shared" si="44"/>
        <v>0</v>
      </c>
      <c r="AP238">
        <f t="shared" si="45"/>
        <v>0</v>
      </c>
      <c r="AQ238">
        <f t="shared" si="46"/>
        <v>0</v>
      </c>
      <c r="AR238">
        <f t="shared" si="39"/>
        <v>0</v>
      </c>
    </row>
    <row r="239" spans="1:44" ht="18" hidden="1" outlineLevel="1" x14ac:dyDescent="0.35">
      <c r="A239" s="13" t="s">
        <v>184</v>
      </c>
      <c r="B239" s="35">
        <f t="shared" si="47"/>
        <v>227</v>
      </c>
      <c r="C239" s="247"/>
      <c r="D239" s="42"/>
      <c r="E239" s="42"/>
      <c r="F239" s="37"/>
      <c r="G239" s="248">
        <v>0</v>
      </c>
      <c r="H239" s="101">
        <v>0.1</v>
      </c>
      <c r="I239" s="102">
        <f t="shared" si="48"/>
        <v>0</v>
      </c>
      <c r="J239" s="37"/>
      <c r="K239" s="7"/>
      <c r="L239" s="61">
        <f t="shared" si="40"/>
        <v>227</v>
      </c>
      <c r="M239" s="112" t="str">
        <f t="shared" si="49"/>
        <v/>
      </c>
      <c r="N239" s="241">
        <f t="shared" si="37"/>
        <v>0</v>
      </c>
      <c r="O239" s="74"/>
      <c r="P239" s="75"/>
      <c r="Q239" s="81"/>
      <c r="R239" s="76"/>
      <c r="S239" s="76"/>
      <c r="T239" s="268" t="str">
        <f t="shared" si="41"/>
        <v/>
      </c>
      <c r="AM239">
        <f t="shared" si="42"/>
        <v>0</v>
      </c>
      <c r="AN239">
        <f t="shared" si="43"/>
        <v>0</v>
      </c>
      <c r="AO239">
        <f t="shared" si="44"/>
        <v>0</v>
      </c>
      <c r="AP239">
        <f t="shared" si="45"/>
        <v>0</v>
      </c>
      <c r="AQ239">
        <f t="shared" si="46"/>
        <v>0</v>
      </c>
      <c r="AR239">
        <f t="shared" si="39"/>
        <v>0</v>
      </c>
    </row>
    <row r="240" spans="1:44" ht="18" hidden="1" outlineLevel="1" x14ac:dyDescent="0.35">
      <c r="A240" s="13" t="s">
        <v>184</v>
      </c>
      <c r="B240" s="35">
        <f t="shared" si="47"/>
        <v>228</v>
      </c>
      <c r="C240" s="247"/>
      <c r="D240" s="42"/>
      <c r="E240" s="42"/>
      <c r="F240" s="37"/>
      <c r="G240" s="248">
        <v>0</v>
      </c>
      <c r="H240" s="101">
        <v>0.1</v>
      </c>
      <c r="I240" s="102">
        <f t="shared" si="48"/>
        <v>0</v>
      </c>
      <c r="J240" s="37"/>
      <c r="K240" s="7"/>
      <c r="L240" s="61">
        <f t="shared" si="40"/>
        <v>228</v>
      </c>
      <c r="M240" s="112" t="str">
        <f t="shared" si="49"/>
        <v/>
      </c>
      <c r="N240" s="241">
        <f t="shared" si="37"/>
        <v>0</v>
      </c>
      <c r="O240" s="74"/>
      <c r="P240" s="75"/>
      <c r="Q240" s="81"/>
      <c r="R240" s="76"/>
      <c r="S240" s="76"/>
      <c r="T240" s="268" t="str">
        <f t="shared" si="41"/>
        <v/>
      </c>
      <c r="AM240">
        <f t="shared" si="42"/>
        <v>0</v>
      </c>
      <c r="AN240">
        <f t="shared" si="43"/>
        <v>0</v>
      </c>
      <c r="AO240">
        <f t="shared" si="44"/>
        <v>0</v>
      </c>
      <c r="AP240">
        <f t="shared" si="45"/>
        <v>0</v>
      </c>
      <c r="AQ240">
        <f t="shared" si="46"/>
        <v>0</v>
      </c>
      <c r="AR240">
        <f t="shared" si="39"/>
        <v>0</v>
      </c>
    </row>
    <row r="241" spans="1:44" ht="18" hidden="1" outlineLevel="1" x14ac:dyDescent="0.35">
      <c r="A241" s="13" t="s">
        <v>184</v>
      </c>
      <c r="B241" s="35">
        <f t="shared" si="47"/>
        <v>229</v>
      </c>
      <c r="C241" s="247"/>
      <c r="D241" s="42"/>
      <c r="E241" s="42"/>
      <c r="F241" s="37"/>
      <c r="G241" s="248">
        <v>0</v>
      </c>
      <c r="H241" s="101">
        <v>0.1</v>
      </c>
      <c r="I241" s="102">
        <f t="shared" si="48"/>
        <v>0</v>
      </c>
      <c r="J241" s="37"/>
      <c r="K241" s="7"/>
      <c r="L241" s="61">
        <f t="shared" si="40"/>
        <v>229</v>
      </c>
      <c r="M241" s="112" t="str">
        <f t="shared" si="49"/>
        <v/>
      </c>
      <c r="N241" s="241">
        <f t="shared" ref="N241:N304" si="50">IF($Q$3="対象外",$I241,$G241)</f>
        <v>0</v>
      </c>
      <c r="O241" s="74"/>
      <c r="P241" s="75"/>
      <c r="Q241" s="81"/>
      <c r="R241" s="76"/>
      <c r="S241" s="76"/>
      <c r="T241" s="268" t="str">
        <f t="shared" si="41"/>
        <v/>
      </c>
      <c r="AM241">
        <f t="shared" si="42"/>
        <v>0</v>
      </c>
      <c r="AN241">
        <f t="shared" si="43"/>
        <v>0</v>
      </c>
      <c r="AO241">
        <f t="shared" si="44"/>
        <v>0</v>
      </c>
      <c r="AP241">
        <f t="shared" si="45"/>
        <v>0</v>
      </c>
      <c r="AQ241">
        <f t="shared" si="46"/>
        <v>0</v>
      </c>
      <c r="AR241">
        <f t="shared" si="39"/>
        <v>0</v>
      </c>
    </row>
    <row r="242" spans="1:44" ht="18" hidden="1" outlineLevel="1" x14ac:dyDescent="0.35">
      <c r="A242" s="13" t="s">
        <v>184</v>
      </c>
      <c r="B242" s="35">
        <f t="shared" si="47"/>
        <v>230</v>
      </c>
      <c r="C242" s="247"/>
      <c r="D242" s="42"/>
      <c r="E242" s="42"/>
      <c r="F242" s="37"/>
      <c r="G242" s="248">
        <v>0</v>
      </c>
      <c r="H242" s="101">
        <v>0.1</v>
      </c>
      <c r="I242" s="102">
        <f t="shared" si="48"/>
        <v>0</v>
      </c>
      <c r="J242" s="37"/>
      <c r="K242" s="7"/>
      <c r="L242" s="61">
        <f t="shared" si="40"/>
        <v>230</v>
      </c>
      <c r="M242" s="112" t="str">
        <f t="shared" si="49"/>
        <v/>
      </c>
      <c r="N242" s="241">
        <f t="shared" si="50"/>
        <v>0</v>
      </c>
      <c r="O242" s="74"/>
      <c r="P242" s="75"/>
      <c r="Q242" s="81"/>
      <c r="R242" s="76"/>
      <c r="S242" s="76"/>
      <c r="T242" s="268" t="str">
        <f t="shared" si="41"/>
        <v/>
      </c>
      <c r="AM242">
        <f t="shared" si="42"/>
        <v>0</v>
      </c>
      <c r="AN242">
        <f t="shared" si="43"/>
        <v>0</v>
      </c>
      <c r="AO242">
        <f t="shared" si="44"/>
        <v>0</v>
      </c>
      <c r="AP242">
        <f t="shared" si="45"/>
        <v>0</v>
      </c>
      <c r="AQ242">
        <f t="shared" si="46"/>
        <v>0</v>
      </c>
      <c r="AR242">
        <f t="shared" si="39"/>
        <v>0</v>
      </c>
    </row>
    <row r="243" spans="1:44" ht="18" hidden="1" outlineLevel="1" x14ac:dyDescent="0.35">
      <c r="A243" s="13" t="s">
        <v>184</v>
      </c>
      <c r="B243" s="35">
        <f t="shared" si="47"/>
        <v>231</v>
      </c>
      <c r="C243" s="247"/>
      <c r="D243" s="42"/>
      <c r="E243" s="42"/>
      <c r="F243" s="37"/>
      <c r="G243" s="248">
        <v>0</v>
      </c>
      <c r="H243" s="101">
        <v>0.1</v>
      </c>
      <c r="I243" s="102">
        <f t="shared" si="48"/>
        <v>0</v>
      </c>
      <c r="J243" s="37"/>
      <c r="K243" s="7"/>
      <c r="L243" s="61">
        <f t="shared" si="40"/>
        <v>231</v>
      </c>
      <c r="M243" s="112" t="str">
        <f t="shared" si="49"/>
        <v/>
      </c>
      <c r="N243" s="241">
        <f t="shared" si="50"/>
        <v>0</v>
      </c>
      <c r="O243" s="74"/>
      <c r="P243" s="75"/>
      <c r="Q243" s="81"/>
      <c r="R243" s="76"/>
      <c r="S243" s="76"/>
      <c r="T243" s="268" t="str">
        <f t="shared" si="41"/>
        <v/>
      </c>
      <c r="AM243">
        <f t="shared" si="42"/>
        <v>0</v>
      </c>
      <c r="AN243">
        <f t="shared" si="43"/>
        <v>0</v>
      </c>
      <c r="AO243">
        <f t="shared" si="44"/>
        <v>0</v>
      </c>
      <c r="AP243">
        <f t="shared" si="45"/>
        <v>0</v>
      </c>
      <c r="AQ243">
        <f t="shared" si="46"/>
        <v>0</v>
      </c>
      <c r="AR243">
        <f t="shared" si="39"/>
        <v>0</v>
      </c>
    </row>
    <row r="244" spans="1:44" ht="18" hidden="1" outlineLevel="1" x14ac:dyDescent="0.35">
      <c r="A244" s="13" t="s">
        <v>184</v>
      </c>
      <c r="B244" s="35">
        <f t="shared" si="47"/>
        <v>232</v>
      </c>
      <c r="C244" s="247"/>
      <c r="D244" s="42"/>
      <c r="E244" s="42"/>
      <c r="F244" s="37"/>
      <c r="G244" s="248">
        <v>0</v>
      </c>
      <c r="H244" s="101">
        <v>0.1</v>
      </c>
      <c r="I244" s="102">
        <f t="shared" si="48"/>
        <v>0</v>
      </c>
      <c r="J244" s="37"/>
      <c r="K244" s="7"/>
      <c r="L244" s="61">
        <f t="shared" si="40"/>
        <v>232</v>
      </c>
      <c r="M244" s="112" t="str">
        <f t="shared" si="49"/>
        <v/>
      </c>
      <c r="N244" s="241">
        <f t="shared" si="50"/>
        <v>0</v>
      </c>
      <c r="O244" s="74"/>
      <c r="P244" s="75"/>
      <c r="Q244" s="81"/>
      <c r="R244" s="76"/>
      <c r="S244" s="76"/>
      <c r="T244" s="268" t="str">
        <f t="shared" si="41"/>
        <v/>
      </c>
      <c r="AM244">
        <f t="shared" si="42"/>
        <v>0</v>
      </c>
      <c r="AN244">
        <f t="shared" si="43"/>
        <v>0</v>
      </c>
      <c r="AO244">
        <f t="shared" si="44"/>
        <v>0</v>
      </c>
      <c r="AP244">
        <f t="shared" si="45"/>
        <v>0</v>
      </c>
      <c r="AQ244">
        <f t="shared" si="46"/>
        <v>0</v>
      </c>
      <c r="AR244">
        <f t="shared" si="39"/>
        <v>0</v>
      </c>
    </row>
    <row r="245" spans="1:44" ht="18" hidden="1" outlineLevel="1" x14ac:dyDescent="0.35">
      <c r="A245" s="13" t="s">
        <v>184</v>
      </c>
      <c r="B245" s="35">
        <f t="shared" si="47"/>
        <v>233</v>
      </c>
      <c r="C245" s="247"/>
      <c r="D245" s="42"/>
      <c r="E245" s="42"/>
      <c r="F245" s="37"/>
      <c r="G245" s="248">
        <v>0</v>
      </c>
      <c r="H245" s="101">
        <v>0.1</v>
      </c>
      <c r="I245" s="102">
        <f t="shared" si="48"/>
        <v>0</v>
      </c>
      <c r="J245" s="37"/>
      <c r="K245" s="7"/>
      <c r="L245" s="61">
        <f t="shared" si="40"/>
        <v>233</v>
      </c>
      <c r="M245" s="112" t="str">
        <f t="shared" si="49"/>
        <v/>
      </c>
      <c r="N245" s="241">
        <f t="shared" si="50"/>
        <v>0</v>
      </c>
      <c r="O245" s="74"/>
      <c r="P245" s="75"/>
      <c r="Q245" s="81"/>
      <c r="R245" s="76"/>
      <c r="S245" s="76"/>
      <c r="T245" s="268" t="str">
        <f t="shared" si="41"/>
        <v/>
      </c>
      <c r="AM245">
        <f t="shared" si="42"/>
        <v>0</v>
      </c>
      <c r="AN245">
        <f t="shared" si="43"/>
        <v>0</v>
      </c>
      <c r="AO245">
        <f t="shared" si="44"/>
        <v>0</v>
      </c>
      <c r="AP245">
        <f t="shared" si="45"/>
        <v>0</v>
      </c>
      <c r="AQ245">
        <f t="shared" si="46"/>
        <v>0</v>
      </c>
      <c r="AR245">
        <f t="shared" si="39"/>
        <v>0</v>
      </c>
    </row>
    <row r="246" spans="1:44" ht="18" hidden="1" outlineLevel="1" x14ac:dyDescent="0.35">
      <c r="A246" s="13" t="s">
        <v>184</v>
      </c>
      <c r="B246" s="35">
        <f t="shared" si="47"/>
        <v>234</v>
      </c>
      <c r="C246" s="247"/>
      <c r="D246" s="42"/>
      <c r="E246" s="42"/>
      <c r="F246" s="37"/>
      <c r="G246" s="248">
        <v>0</v>
      </c>
      <c r="H246" s="101">
        <v>0.1</v>
      </c>
      <c r="I246" s="102">
        <f t="shared" si="48"/>
        <v>0</v>
      </c>
      <c r="J246" s="37"/>
      <c r="K246" s="7"/>
      <c r="L246" s="61">
        <f t="shared" si="40"/>
        <v>234</v>
      </c>
      <c r="M246" s="112" t="str">
        <f t="shared" si="49"/>
        <v/>
      </c>
      <c r="N246" s="241">
        <f t="shared" si="50"/>
        <v>0</v>
      </c>
      <c r="O246" s="74"/>
      <c r="P246" s="75"/>
      <c r="Q246" s="81"/>
      <c r="R246" s="76"/>
      <c r="S246" s="76"/>
      <c r="T246" s="268" t="str">
        <f t="shared" si="41"/>
        <v/>
      </c>
      <c r="AM246">
        <f t="shared" si="42"/>
        <v>0</v>
      </c>
      <c r="AN246">
        <f t="shared" si="43"/>
        <v>0</v>
      </c>
      <c r="AO246">
        <f t="shared" si="44"/>
        <v>0</v>
      </c>
      <c r="AP246">
        <f t="shared" si="45"/>
        <v>0</v>
      </c>
      <c r="AQ246">
        <f t="shared" si="46"/>
        <v>0</v>
      </c>
      <c r="AR246">
        <f t="shared" si="39"/>
        <v>0</v>
      </c>
    </row>
    <row r="247" spans="1:44" ht="18" hidden="1" outlineLevel="1" x14ac:dyDescent="0.35">
      <c r="A247" s="13" t="s">
        <v>184</v>
      </c>
      <c r="B247" s="35">
        <f t="shared" si="47"/>
        <v>235</v>
      </c>
      <c r="C247" s="247"/>
      <c r="D247" s="42"/>
      <c r="E247" s="42"/>
      <c r="F247" s="37"/>
      <c r="G247" s="248">
        <v>0</v>
      </c>
      <c r="H247" s="101">
        <v>0.1</v>
      </c>
      <c r="I247" s="102">
        <f t="shared" si="48"/>
        <v>0</v>
      </c>
      <c r="J247" s="37"/>
      <c r="K247" s="7"/>
      <c r="L247" s="61">
        <f t="shared" si="40"/>
        <v>235</v>
      </c>
      <c r="M247" s="112" t="str">
        <f t="shared" si="49"/>
        <v/>
      </c>
      <c r="N247" s="241">
        <f t="shared" si="50"/>
        <v>0</v>
      </c>
      <c r="O247" s="74"/>
      <c r="P247" s="75"/>
      <c r="Q247" s="81"/>
      <c r="R247" s="76"/>
      <c r="S247" s="76"/>
      <c r="T247" s="268" t="str">
        <f t="shared" si="41"/>
        <v/>
      </c>
      <c r="AM247">
        <f t="shared" si="42"/>
        <v>0</v>
      </c>
      <c r="AN247">
        <f t="shared" si="43"/>
        <v>0</v>
      </c>
      <c r="AO247">
        <f t="shared" si="44"/>
        <v>0</v>
      </c>
      <c r="AP247">
        <f t="shared" si="45"/>
        <v>0</v>
      </c>
      <c r="AQ247">
        <f t="shared" si="46"/>
        <v>0</v>
      </c>
      <c r="AR247">
        <f t="shared" si="39"/>
        <v>0</v>
      </c>
    </row>
    <row r="248" spans="1:44" ht="18" hidden="1" outlineLevel="1" x14ac:dyDescent="0.35">
      <c r="A248" s="13" t="s">
        <v>184</v>
      </c>
      <c r="B248" s="35">
        <f t="shared" si="47"/>
        <v>236</v>
      </c>
      <c r="C248" s="247"/>
      <c r="D248" s="42"/>
      <c r="E248" s="42"/>
      <c r="F248" s="37"/>
      <c r="G248" s="248">
        <v>0</v>
      </c>
      <c r="H248" s="101">
        <v>0.1</v>
      </c>
      <c r="I248" s="102">
        <f t="shared" si="48"/>
        <v>0</v>
      </c>
      <c r="J248" s="37"/>
      <c r="K248" s="7"/>
      <c r="L248" s="61">
        <f t="shared" si="40"/>
        <v>236</v>
      </c>
      <c r="M248" s="112" t="str">
        <f t="shared" si="49"/>
        <v/>
      </c>
      <c r="N248" s="241">
        <f t="shared" si="50"/>
        <v>0</v>
      </c>
      <c r="O248" s="74"/>
      <c r="P248" s="75"/>
      <c r="Q248" s="81"/>
      <c r="R248" s="76"/>
      <c r="S248" s="76"/>
      <c r="T248" s="268" t="str">
        <f t="shared" si="41"/>
        <v/>
      </c>
      <c r="AM248">
        <f t="shared" si="42"/>
        <v>0</v>
      </c>
      <c r="AN248">
        <f t="shared" si="43"/>
        <v>0</v>
      </c>
      <c r="AO248">
        <f t="shared" si="44"/>
        <v>0</v>
      </c>
      <c r="AP248">
        <f t="shared" si="45"/>
        <v>0</v>
      </c>
      <c r="AQ248">
        <f t="shared" si="46"/>
        <v>0</v>
      </c>
      <c r="AR248">
        <f t="shared" si="39"/>
        <v>0</v>
      </c>
    </row>
    <row r="249" spans="1:44" ht="18" hidden="1" outlineLevel="1" x14ac:dyDescent="0.35">
      <c r="A249" s="13" t="s">
        <v>184</v>
      </c>
      <c r="B249" s="35">
        <f t="shared" si="47"/>
        <v>237</v>
      </c>
      <c r="C249" s="247"/>
      <c r="D249" s="42"/>
      <c r="E249" s="42"/>
      <c r="F249" s="37"/>
      <c r="G249" s="248">
        <v>0</v>
      </c>
      <c r="H249" s="101">
        <v>0.1</v>
      </c>
      <c r="I249" s="102">
        <f t="shared" si="48"/>
        <v>0</v>
      </c>
      <c r="J249" s="37"/>
      <c r="K249" s="7"/>
      <c r="L249" s="61">
        <f t="shared" si="40"/>
        <v>237</v>
      </c>
      <c r="M249" s="112" t="str">
        <f t="shared" si="49"/>
        <v/>
      </c>
      <c r="N249" s="241">
        <f t="shared" si="50"/>
        <v>0</v>
      </c>
      <c r="O249" s="74"/>
      <c r="P249" s="75"/>
      <c r="Q249" s="81"/>
      <c r="R249" s="76"/>
      <c r="S249" s="76"/>
      <c r="T249" s="268" t="str">
        <f t="shared" si="41"/>
        <v/>
      </c>
      <c r="AM249">
        <f t="shared" si="42"/>
        <v>0</v>
      </c>
      <c r="AN249">
        <f t="shared" si="43"/>
        <v>0</v>
      </c>
      <c r="AO249">
        <f t="shared" si="44"/>
        <v>0</v>
      </c>
      <c r="AP249">
        <f t="shared" si="45"/>
        <v>0</v>
      </c>
      <c r="AQ249">
        <f t="shared" si="46"/>
        <v>0</v>
      </c>
      <c r="AR249">
        <f t="shared" si="39"/>
        <v>0</v>
      </c>
    </row>
    <row r="250" spans="1:44" ht="18" hidden="1" outlineLevel="1" x14ac:dyDescent="0.35">
      <c r="A250" s="13" t="s">
        <v>184</v>
      </c>
      <c r="B250" s="35">
        <f t="shared" si="47"/>
        <v>238</v>
      </c>
      <c r="C250" s="247"/>
      <c r="D250" s="42"/>
      <c r="E250" s="42"/>
      <c r="F250" s="37"/>
      <c r="G250" s="248">
        <v>0</v>
      </c>
      <c r="H250" s="101">
        <v>0.1</v>
      </c>
      <c r="I250" s="102">
        <f t="shared" si="48"/>
        <v>0</v>
      </c>
      <c r="J250" s="37"/>
      <c r="K250" s="7"/>
      <c r="L250" s="61">
        <f t="shared" si="40"/>
        <v>238</v>
      </c>
      <c r="M250" s="112" t="str">
        <f t="shared" si="49"/>
        <v/>
      </c>
      <c r="N250" s="241">
        <f t="shared" si="50"/>
        <v>0</v>
      </c>
      <c r="O250" s="74"/>
      <c r="P250" s="75"/>
      <c r="Q250" s="81"/>
      <c r="R250" s="76"/>
      <c r="S250" s="76"/>
      <c r="T250" s="268" t="str">
        <f t="shared" si="41"/>
        <v/>
      </c>
      <c r="AM250">
        <f t="shared" si="42"/>
        <v>0</v>
      </c>
      <c r="AN250">
        <f t="shared" si="43"/>
        <v>0</v>
      </c>
      <c r="AO250">
        <f t="shared" si="44"/>
        <v>0</v>
      </c>
      <c r="AP250">
        <f t="shared" si="45"/>
        <v>0</v>
      </c>
      <c r="AQ250">
        <f t="shared" si="46"/>
        <v>0</v>
      </c>
      <c r="AR250">
        <f t="shared" si="39"/>
        <v>0</v>
      </c>
    </row>
    <row r="251" spans="1:44" ht="18" hidden="1" outlineLevel="1" x14ac:dyDescent="0.35">
      <c r="A251" s="13" t="s">
        <v>184</v>
      </c>
      <c r="B251" s="35">
        <f t="shared" si="47"/>
        <v>239</v>
      </c>
      <c r="C251" s="247"/>
      <c r="D251" s="42"/>
      <c r="E251" s="42"/>
      <c r="F251" s="37"/>
      <c r="G251" s="248">
        <v>0</v>
      </c>
      <c r="H251" s="101">
        <v>0.1</v>
      </c>
      <c r="I251" s="102">
        <f t="shared" si="48"/>
        <v>0</v>
      </c>
      <c r="J251" s="37"/>
      <c r="K251" s="7"/>
      <c r="L251" s="61">
        <f t="shared" si="40"/>
        <v>239</v>
      </c>
      <c r="M251" s="112" t="str">
        <f t="shared" si="49"/>
        <v/>
      </c>
      <c r="N251" s="241">
        <f t="shared" si="50"/>
        <v>0</v>
      </c>
      <c r="O251" s="74"/>
      <c r="P251" s="75"/>
      <c r="Q251" s="81"/>
      <c r="R251" s="76"/>
      <c r="S251" s="76"/>
      <c r="T251" s="268" t="str">
        <f t="shared" si="41"/>
        <v/>
      </c>
      <c r="AM251">
        <f t="shared" si="42"/>
        <v>0</v>
      </c>
      <c r="AN251">
        <f t="shared" si="43"/>
        <v>0</v>
      </c>
      <c r="AO251">
        <f t="shared" si="44"/>
        <v>0</v>
      </c>
      <c r="AP251">
        <f t="shared" si="45"/>
        <v>0</v>
      </c>
      <c r="AQ251">
        <f t="shared" si="46"/>
        <v>0</v>
      </c>
      <c r="AR251">
        <f t="shared" si="39"/>
        <v>0</v>
      </c>
    </row>
    <row r="252" spans="1:44" ht="18" hidden="1" outlineLevel="1" x14ac:dyDescent="0.35">
      <c r="A252" s="13" t="s">
        <v>184</v>
      </c>
      <c r="B252" s="35">
        <f t="shared" si="47"/>
        <v>240</v>
      </c>
      <c r="C252" s="247"/>
      <c r="D252" s="42"/>
      <c r="E252" s="42"/>
      <c r="F252" s="37"/>
      <c r="G252" s="248">
        <v>0</v>
      </c>
      <c r="H252" s="101">
        <v>0.1</v>
      </c>
      <c r="I252" s="102">
        <f t="shared" si="48"/>
        <v>0</v>
      </c>
      <c r="J252" s="37"/>
      <c r="K252" s="7"/>
      <c r="L252" s="61">
        <f t="shared" si="40"/>
        <v>240</v>
      </c>
      <c r="M252" s="112" t="str">
        <f t="shared" si="49"/>
        <v/>
      </c>
      <c r="N252" s="241">
        <f t="shared" si="50"/>
        <v>0</v>
      </c>
      <c r="O252" s="74"/>
      <c r="P252" s="75"/>
      <c r="Q252" s="81"/>
      <c r="R252" s="76"/>
      <c r="S252" s="76"/>
      <c r="T252" s="268" t="str">
        <f t="shared" si="41"/>
        <v/>
      </c>
      <c r="AM252">
        <f t="shared" si="42"/>
        <v>0</v>
      </c>
      <c r="AN252">
        <f t="shared" si="43"/>
        <v>0</v>
      </c>
      <c r="AO252">
        <f t="shared" si="44"/>
        <v>0</v>
      </c>
      <c r="AP252">
        <f t="shared" si="45"/>
        <v>0</v>
      </c>
      <c r="AQ252">
        <f t="shared" si="46"/>
        <v>0</v>
      </c>
      <c r="AR252">
        <f t="shared" si="39"/>
        <v>0</v>
      </c>
    </row>
    <row r="253" spans="1:44" ht="18" hidden="1" outlineLevel="1" x14ac:dyDescent="0.35">
      <c r="A253" s="13" t="s">
        <v>184</v>
      </c>
      <c r="B253" s="35">
        <f t="shared" si="47"/>
        <v>241</v>
      </c>
      <c r="C253" s="247"/>
      <c r="D253" s="42"/>
      <c r="E253" s="42"/>
      <c r="F253" s="37"/>
      <c r="G253" s="248">
        <v>0</v>
      </c>
      <c r="H253" s="101">
        <v>0.1</v>
      </c>
      <c r="I253" s="102">
        <f t="shared" si="48"/>
        <v>0</v>
      </c>
      <c r="J253" s="37"/>
      <c r="K253" s="7"/>
      <c r="L253" s="61">
        <f t="shared" si="40"/>
        <v>241</v>
      </c>
      <c r="M253" s="112" t="str">
        <f t="shared" si="49"/>
        <v/>
      </c>
      <c r="N253" s="241">
        <f t="shared" si="50"/>
        <v>0</v>
      </c>
      <c r="O253" s="74"/>
      <c r="P253" s="75"/>
      <c r="Q253" s="81"/>
      <c r="R253" s="76"/>
      <c r="S253" s="76"/>
      <c r="T253" s="268" t="str">
        <f t="shared" si="41"/>
        <v/>
      </c>
      <c r="AM253">
        <f t="shared" si="42"/>
        <v>0</v>
      </c>
      <c r="AN253">
        <f t="shared" si="43"/>
        <v>0</v>
      </c>
      <c r="AO253">
        <f t="shared" si="44"/>
        <v>0</v>
      </c>
      <c r="AP253">
        <f t="shared" si="45"/>
        <v>0</v>
      </c>
      <c r="AQ253">
        <f t="shared" si="46"/>
        <v>0</v>
      </c>
      <c r="AR253">
        <f t="shared" si="39"/>
        <v>0</v>
      </c>
    </row>
    <row r="254" spans="1:44" ht="18" hidden="1" outlineLevel="1" x14ac:dyDescent="0.35">
      <c r="A254" s="13" t="s">
        <v>184</v>
      </c>
      <c r="B254" s="35">
        <f t="shared" si="47"/>
        <v>242</v>
      </c>
      <c r="C254" s="247"/>
      <c r="D254" s="42"/>
      <c r="E254" s="42"/>
      <c r="F254" s="37"/>
      <c r="G254" s="248">
        <v>0</v>
      </c>
      <c r="H254" s="101">
        <v>0.1</v>
      </c>
      <c r="I254" s="102">
        <f t="shared" si="48"/>
        <v>0</v>
      </c>
      <c r="J254" s="37"/>
      <c r="K254" s="7"/>
      <c r="L254" s="61">
        <f t="shared" si="40"/>
        <v>242</v>
      </c>
      <c r="M254" s="112" t="str">
        <f t="shared" si="49"/>
        <v/>
      </c>
      <c r="N254" s="241">
        <f t="shared" si="50"/>
        <v>0</v>
      </c>
      <c r="O254" s="74"/>
      <c r="P254" s="75"/>
      <c r="Q254" s="81"/>
      <c r="R254" s="76"/>
      <c r="S254" s="76"/>
      <c r="T254" s="268" t="str">
        <f t="shared" si="41"/>
        <v/>
      </c>
      <c r="AM254">
        <f t="shared" si="42"/>
        <v>0</v>
      </c>
      <c r="AN254">
        <f t="shared" si="43"/>
        <v>0</v>
      </c>
      <c r="AO254">
        <f t="shared" si="44"/>
        <v>0</v>
      </c>
      <c r="AP254">
        <f t="shared" si="45"/>
        <v>0</v>
      </c>
      <c r="AQ254">
        <f t="shared" si="46"/>
        <v>0</v>
      </c>
      <c r="AR254">
        <f t="shared" si="39"/>
        <v>0</v>
      </c>
    </row>
    <row r="255" spans="1:44" ht="18" hidden="1" outlineLevel="1" x14ac:dyDescent="0.35">
      <c r="A255" s="13" t="s">
        <v>184</v>
      </c>
      <c r="B255" s="35">
        <f t="shared" si="47"/>
        <v>243</v>
      </c>
      <c r="C255" s="247"/>
      <c r="D255" s="42"/>
      <c r="E255" s="42"/>
      <c r="F255" s="37"/>
      <c r="G255" s="248">
        <v>0</v>
      </c>
      <c r="H255" s="101">
        <v>0.1</v>
      </c>
      <c r="I255" s="102">
        <f t="shared" si="48"/>
        <v>0</v>
      </c>
      <c r="J255" s="37"/>
      <c r="K255" s="7"/>
      <c r="L255" s="61">
        <f t="shared" si="40"/>
        <v>243</v>
      </c>
      <c r="M255" s="112" t="str">
        <f t="shared" si="49"/>
        <v/>
      </c>
      <c r="N255" s="241">
        <f t="shared" si="50"/>
        <v>0</v>
      </c>
      <c r="O255" s="74"/>
      <c r="P255" s="75"/>
      <c r="Q255" s="81"/>
      <c r="R255" s="76"/>
      <c r="S255" s="76"/>
      <c r="T255" s="268" t="str">
        <f t="shared" si="41"/>
        <v/>
      </c>
      <c r="AM255">
        <f t="shared" si="42"/>
        <v>0</v>
      </c>
      <c r="AN255">
        <f t="shared" si="43"/>
        <v>0</v>
      </c>
      <c r="AO255">
        <f t="shared" si="44"/>
        <v>0</v>
      </c>
      <c r="AP255">
        <f t="shared" si="45"/>
        <v>0</v>
      </c>
      <c r="AQ255">
        <f t="shared" si="46"/>
        <v>0</v>
      </c>
      <c r="AR255">
        <f t="shared" si="39"/>
        <v>0</v>
      </c>
    </row>
    <row r="256" spans="1:44" ht="18" hidden="1" outlineLevel="1" x14ac:dyDescent="0.35">
      <c r="A256" s="13" t="s">
        <v>184</v>
      </c>
      <c r="B256" s="35">
        <f t="shared" si="47"/>
        <v>244</v>
      </c>
      <c r="C256" s="247"/>
      <c r="D256" s="42"/>
      <c r="E256" s="42"/>
      <c r="F256" s="37"/>
      <c r="G256" s="248">
        <v>0</v>
      </c>
      <c r="H256" s="101">
        <v>0.1</v>
      </c>
      <c r="I256" s="102">
        <f t="shared" si="48"/>
        <v>0</v>
      </c>
      <c r="J256" s="37"/>
      <c r="K256" s="7"/>
      <c r="L256" s="61">
        <f t="shared" si="40"/>
        <v>244</v>
      </c>
      <c r="M256" s="112" t="str">
        <f t="shared" si="49"/>
        <v/>
      </c>
      <c r="N256" s="241">
        <f t="shared" si="50"/>
        <v>0</v>
      </c>
      <c r="O256" s="74"/>
      <c r="P256" s="75"/>
      <c r="Q256" s="81"/>
      <c r="R256" s="76"/>
      <c r="S256" s="76"/>
      <c r="T256" s="268" t="str">
        <f t="shared" si="41"/>
        <v/>
      </c>
      <c r="AM256">
        <f t="shared" si="42"/>
        <v>0</v>
      </c>
      <c r="AN256">
        <f t="shared" si="43"/>
        <v>0</v>
      </c>
      <c r="AO256">
        <f t="shared" si="44"/>
        <v>0</v>
      </c>
      <c r="AP256">
        <f t="shared" si="45"/>
        <v>0</v>
      </c>
      <c r="AQ256">
        <f t="shared" si="46"/>
        <v>0</v>
      </c>
      <c r="AR256">
        <f t="shared" si="39"/>
        <v>0</v>
      </c>
    </row>
    <row r="257" spans="1:44" ht="18" hidden="1" outlineLevel="1" x14ac:dyDescent="0.35">
      <c r="A257" s="13" t="s">
        <v>184</v>
      </c>
      <c r="B257" s="35">
        <f t="shared" si="47"/>
        <v>245</v>
      </c>
      <c r="C257" s="247"/>
      <c r="D257" s="42"/>
      <c r="E257" s="42"/>
      <c r="F257" s="37"/>
      <c r="G257" s="248">
        <v>0</v>
      </c>
      <c r="H257" s="101">
        <v>0.1</v>
      </c>
      <c r="I257" s="102">
        <f t="shared" si="48"/>
        <v>0</v>
      </c>
      <c r="J257" s="37"/>
      <c r="K257" s="7"/>
      <c r="L257" s="61">
        <f t="shared" si="40"/>
        <v>245</v>
      </c>
      <c r="M257" s="112" t="str">
        <f t="shared" si="49"/>
        <v/>
      </c>
      <c r="N257" s="241">
        <f t="shared" si="50"/>
        <v>0</v>
      </c>
      <c r="O257" s="74"/>
      <c r="P257" s="75"/>
      <c r="Q257" s="81"/>
      <c r="R257" s="76"/>
      <c r="S257" s="76"/>
      <c r="T257" s="268" t="str">
        <f t="shared" si="41"/>
        <v/>
      </c>
      <c r="AM257">
        <f t="shared" si="42"/>
        <v>0</v>
      </c>
      <c r="AN257">
        <f t="shared" si="43"/>
        <v>0</v>
      </c>
      <c r="AO257">
        <f t="shared" si="44"/>
        <v>0</v>
      </c>
      <c r="AP257">
        <f t="shared" si="45"/>
        <v>0</v>
      </c>
      <c r="AQ257">
        <f t="shared" si="46"/>
        <v>0</v>
      </c>
      <c r="AR257">
        <f t="shared" si="39"/>
        <v>0</v>
      </c>
    </row>
    <row r="258" spans="1:44" ht="18" hidden="1" outlineLevel="1" x14ac:dyDescent="0.35">
      <c r="A258" s="13" t="s">
        <v>184</v>
      </c>
      <c r="B258" s="35">
        <f t="shared" si="47"/>
        <v>246</v>
      </c>
      <c r="C258" s="247"/>
      <c r="D258" s="42"/>
      <c r="E258" s="42"/>
      <c r="F258" s="37"/>
      <c r="G258" s="248">
        <v>0</v>
      </c>
      <c r="H258" s="101">
        <v>0.1</v>
      </c>
      <c r="I258" s="102">
        <f t="shared" si="48"/>
        <v>0</v>
      </c>
      <c r="J258" s="37"/>
      <c r="K258" s="7"/>
      <c r="L258" s="61">
        <f t="shared" si="40"/>
        <v>246</v>
      </c>
      <c r="M258" s="112" t="str">
        <f t="shared" si="49"/>
        <v/>
      </c>
      <c r="N258" s="241">
        <f t="shared" si="50"/>
        <v>0</v>
      </c>
      <c r="O258" s="74"/>
      <c r="P258" s="75"/>
      <c r="Q258" s="81"/>
      <c r="R258" s="76"/>
      <c r="S258" s="76"/>
      <c r="T258" s="268" t="str">
        <f t="shared" si="41"/>
        <v/>
      </c>
      <c r="AM258">
        <f t="shared" si="42"/>
        <v>0</v>
      </c>
      <c r="AN258">
        <f t="shared" si="43"/>
        <v>0</v>
      </c>
      <c r="AO258">
        <f t="shared" si="44"/>
        <v>0</v>
      </c>
      <c r="AP258">
        <f t="shared" si="45"/>
        <v>0</v>
      </c>
      <c r="AQ258">
        <f t="shared" si="46"/>
        <v>0</v>
      </c>
      <c r="AR258">
        <f t="shared" si="39"/>
        <v>0</v>
      </c>
    </row>
    <row r="259" spans="1:44" ht="18" hidden="1" outlineLevel="1" x14ac:dyDescent="0.35">
      <c r="A259" s="13" t="s">
        <v>184</v>
      </c>
      <c r="B259" s="35">
        <f t="shared" si="47"/>
        <v>247</v>
      </c>
      <c r="C259" s="247"/>
      <c r="D259" s="42"/>
      <c r="E259" s="42"/>
      <c r="F259" s="37"/>
      <c r="G259" s="248">
        <v>0</v>
      </c>
      <c r="H259" s="101">
        <v>0.1</v>
      </c>
      <c r="I259" s="102">
        <f t="shared" si="48"/>
        <v>0</v>
      </c>
      <c r="J259" s="37"/>
      <c r="K259" s="7"/>
      <c r="L259" s="61">
        <f t="shared" si="40"/>
        <v>247</v>
      </c>
      <c r="M259" s="112" t="str">
        <f t="shared" si="49"/>
        <v/>
      </c>
      <c r="N259" s="241">
        <f t="shared" si="50"/>
        <v>0</v>
      </c>
      <c r="O259" s="74"/>
      <c r="P259" s="75"/>
      <c r="Q259" s="81"/>
      <c r="R259" s="76"/>
      <c r="S259" s="76"/>
      <c r="T259" s="268" t="str">
        <f t="shared" si="41"/>
        <v/>
      </c>
      <c r="AM259">
        <f t="shared" si="42"/>
        <v>0</v>
      </c>
      <c r="AN259">
        <f t="shared" si="43"/>
        <v>0</v>
      </c>
      <c r="AO259">
        <f t="shared" si="44"/>
        <v>0</v>
      </c>
      <c r="AP259">
        <f t="shared" si="45"/>
        <v>0</v>
      </c>
      <c r="AQ259">
        <f t="shared" si="46"/>
        <v>0</v>
      </c>
      <c r="AR259">
        <f t="shared" si="39"/>
        <v>0</v>
      </c>
    </row>
    <row r="260" spans="1:44" ht="18" hidden="1" outlineLevel="1" x14ac:dyDescent="0.35">
      <c r="A260" s="13" t="s">
        <v>184</v>
      </c>
      <c r="B260" s="35">
        <f t="shared" si="47"/>
        <v>248</v>
      </c>
      <c r="C260" s="247"/>
      <c r="D260" s="42"/>
      <c r="E260" s="42"/>
      <c r="F260" s="37"/>
      <c r="G260" s="248">
        <v>0</v>
      </c>
      <c r="H260" s="101">
        <v>0.1</v>
      </c>
      <c r="I260" s="102">
        <f t="shared" si="48"/>
        <v>0</v>
      </c>
      <c r="J260" s="37"/>
      <c r="K260" s="7"/>
      <c r="L260" s="61">
        <f t="shared" si="40"/>
        <v>248</v>
      </c>
      <c r="M260" s="112" t="str">
        <f t="shared" si="49"/>
        <v/>
      </c>
      <c r="N260" s="241">
        <f t="shared" si="50"/>
        <v>0</v>
      </c>
      <c r="O260" s="74"/>
      <c r="P260" s="75"/>
      <c r="Q260" s="81"/>
      <c r="R260" s="76"/>
      <c r="S260" s="76"/>
      <c r="T260" s="268" t="str">
        <f t="shared" si="41"/>
        <v/>
      </c>
      <c r="AM260">
        <f t="shared" si="42"/>
        <v>0</v>
      </c>
      <c r="AN260">
        <f t="shared" si="43"/>
        <v>0</v>
      </c>
      <c r="AO260">
        <f t="shared" si="44"/>
        <v>0</v>
      </c>
      <c r="AP260">
        <f t="shared" si="45"/>
        <v>0</v>
      </c>
      <c r="AQ260">
        <f t="shared" si="46"/>
        <v>0</v>
      </c>
      <c r="AR260">
        <f t="shared" si="39"/>
        <v>0</v>
      </c>
    </row>
    <row r="261" spans="1:44" ht="18" hidden="1" outlineLevel="1" x14ac:dyDescent="0.35">
      <c r="A261" s="13" t="s">
        <v>184</v>
      </c>
      <c r="B261" s="35">
        <f t="shared" si="47"/>
        <v>249</v>
      </c>
      <c r="C261" s="247"/>
      <c r="D261" s="42"/>
      <c r="E261" s="42"/>
      <c r="F261" s="37"/>
      <c r="G261" s="248">
        <v>0</v>
      </c>
      <c r="H261" s="101">
        <v>0.1</v>
      </c>
      <c r="I261" s="102">
        <f t="shared" si="48"/>
        <v>0</v>
      </c>
      <c r="J261" s="37"/>
      <c r="K261" s="7"/>
      <c r="L261" s="61">
        <f t="shared" si="40"/>
        <v>249</v>
      </c>
      <c r="M261" s="112" t="str">
        <f t="shared" si="49"/>
        <v/>
      </c>
      <c r="N261" s="241">
        <f t="shared" si="50"/>
        <v>0</v>
      </c>
      <c r="O261" s="74"/>
      <c r="P261" s="75"/>
      <c r="Q261" s="81"/>
      <c r="R261" s="76"/>
      <c r="S261" s="76"/>
      <c r="T261" s="268" t="str">
        <f t="shared" si="41"/>
        <v/>
      </c>
      <c r="AM261">
        <f t="shared" si="42"/>
        <v>0</v>
      </c>
      <c r="AN261">
        <f t="shared" si="43"/>
        <v>0</v>
      </c>
      <c r="AO261">
        <f t="shared" si="44"/>
        <v>0</v>
      </c>
      <c r="AP261">
        <f t="shared" si="45"/>
        <v>0</v>
      </c>
      <c r="AQ261">
        <f t="shared" si="46"/>
        <v>0</v>
      </c>
      <c r="AR261">
        <f t="shared" si="39"/>
        <v>0</v>
      </c>
    </row>
    <row r="262" spans="1:44" ht="18" hidden="1" outlineLevel="1" x14ac:dyDescent="0.35">
      <c r="A262" s="13" t="s">
        <v>184</v>
      </c>
      <c r="B262" s="35">
        <f t="shared" si="47"/>
        <v>250</v>
      </c>
      <c r="C262" s="247"/>
      <c r="D262" s="42"/>
      <c r="E262" s="42"/>
      <c r="F262" s="37"/>
      <c r="G262" s="248">
        <v>0</v>
      </c>
      <c r="H262" s="101">
        <v>0.1</v>
      </c>
      <c r="I262" s="102">
        <f t="shared" si="48"/>
        <v>0</v>
      </c>
      <c r="J262" s="37"/>
      <c r="K262" s="7"/>
      <c r="L262" s="61">
        <f t="shared" si="40"/>
        <v>250</v>
      </c>
      <c r="M262" s="112" t="str">
        <f t="shared" si="49"/>
        <v/>
      </c>
      <c r="N262" s="241">
        <f t="shared" si="50"/>
        <v>0</v>
      </c>
      <c r="O262" s="74"/>
      <c r="P262" s="75"/>
      <c r="Q262" s="81"/>
      <c r="R262" s="76"/>
      <c r="S262" s="76"/>
      <c r="T262" s="268" t="str">
        <f t="shared" si="41"/>
        <v/>
      </c>
      <c r="AM262">
        <f t="shared" si="42"/>
        <v>0</v>
      </c>
      <c r="AN262">
        <f t="shared" si="43"/>
        <v>0</v>
      </c>
      <c r="AO262">
        <f t="shared" si="44"/>
        <v>0</v>
      </c>
      <c r="AP262">
        <f t="shared" si="45"/>
        <v>0</v>
      </c>
      <c r="AQ262">
        <f t="shared" si="46"/>
        <v>0</v>
      </c>
      <c r="AR262">
        <f t="shared" si="39"/>
        <v>0</v>
      </c>
    </row>
    <row r="263" spans="1:44" ht="18" hidden="1" outlineLevel="1" x14ac:dyDescent="0.35">
      <c r="A263" s="13" t="s">
        <v>184</v>
      </c>
      <c r="B263" s="35">
        <f t="shared" si="47"/>
        <v>251</v>
      </c>
      <c r="C263" s="247"/>
      <c r="D263" s="42"/>
      <c r="E263" s="42"/>
      <c r="F263" s="37"/>
      <c r="G263" s="248">
        <v>0</v>
      </c>
      <c r="H263" s="101">
        <v>0.1</v>
      </c>
      <c r="I263" s="102">
        <f t="shared" si="48"/>
        <v>0</v>
      </c>
      <c r="J263" s="37"/>
      <c r="K263" s="7"/>
      <c r="L263" s="61">
        <f t="shared" si="40"/>
        <v>251</v>
      </c>
      <c r="M263" s="112" t="str">
        <f t="shared" si="49"/>
        <v/>
      </c>
      <c r="N263" s="241">
        <f t="shared" si="50"/>
        <v>0</v>
      </c>
      <c r="O263" s="74"/>
      <c r="P263" s="75"/>
      <c r="Q263" s="81"/>
      <c r="R263" s="76"/>
      <c r="S263" s="76"/>
      <c r="T263" s="268" t="str">
        <f t="shared" si="41"/>
        <v/>
      </c>
      <c r="AM263">
        <f t="shared" si="42"/>
        <v>0</v>
      </c>
      <c r="AN263">
        <f t="shared" si="43"/>
        <v>0</v>
      </c>
      <c r="AO263">
        <f t="shared" si="44"/>
        <v>0</v>
      </c>
      <c r="AP263">
        <f t="shared" si="45"/>
        <v>0</v>
      </c>
      <c r="AQ263">
        <f t="shared" si="46"/>
        <v>0</v>
      </c>
      <c r="AR263">
        <f t="shared" si="39"/>
        <v>0</v>
      </c>
    </row>
    <row r="264" spans="1:44" ht="18" hidden="1" outlineLevel="1" x14ac:dyDescent="0.35">
      <c r="A264" s="13" t="s">
        <v>184</v>
      </c>
      <c r="B264" s="35">
        <f t="shared" si="47"/>
        <v>252</v>
      </c>
      <c r="C264" s="247"/>
      <c r="D264" s="42"/>
      <c r="E264" s="42"/>
      <c r="F264" s="37"/>
      <c r="G264" s="248">
        <v>0</v>
      </c>
      <c r="H264" s="101">
        <v>0.1</v>
      </c>
      <c r="I264" s="102">
        <f t="shared" si="48"/>
        <v>0</v>
      </c>
      <c r="J264" s="37"/>
      <c r="K264" s="7"/>
      <c r="L264" s="61">
        <f t="shared" si="40"/>
        <v>252</v>
      </c>
      <c r="M264" s="112" t="str">
        <f t="shared" si="49"/>
        <v/>
      </c>
      <c r="N264" s="241">
        <f t="shared" si="50"/>
        <v>0</v>
      </c>
      <c r="O264" s="74"/>
      <c r="P264" s="75"/>
      <c r="Q264" s="81"/>
      <c r="R264" s="76"/>
      <c r="S264" s="76"/>
      <c r="T264" s="268" t="str">
        <f t="shared" si="41"/>
        <v/>
      </c>
      <c r="AM264">
        <f t="shared" si="42"/>
        <v>0</v>
      </c>
      <c r="AN264">
        <f t="shared" si="43"/>
        <v>0</v>
      </c>
      <c r="AO264">
        <f t="shared" si="44"/>
        <v>0</v>
      </c>
      <c r="AP264">
        <f t="shared" si="45"/>
        <v>0</v>
      </c>
      <c r="AQ264">
        <f t="shared" si="46"/>
        <v>0</v>
      </c>
      <c r="AR264">
        <f t="shared" si="39"/>
        <v>0</v>
      </c>
    </row>
    <row r="265" spans="1:44" ht="18" hidden="1" outlineLevel="1" x14ac:dyDescent="0.35">
      <c r="A265" s="13" t="s">
        <v>184</v>
      </c>
      <c r="B265" s="35">
        <f t="shared" si="47"/>
        <v>253</v>
      </c>
      <c r="C265" s="247"/>
      <c r="D265" s="42"/>
      <c r="E265" s="42"/>
      <c r="F265" s="37"/>
      <c r="G265" s="248">
        <v>0</v>
      </c>
      <c r="H265" s="101">
        <v>0.1</v>
      </c>
      <c r="I265" s="102">
        <f t="shared" si="48"/>
        <v>0</v>
      </c>
      <c r="J265" s="37"/>
      <c r="K265" s="7"/>
      <c r="L265" s="61">
        <f t="shared" si="40"/>
        <v>253</v>
      </c>
      <c r="M265" s="112" t="str">
        <f t="shared" si="49"/>
        <v/>
      </c>
      <c r="N265" s="241">
        <f t="shared" si="50"/>
        <v>0</v>
      </c>
      <c r="O265" s="74"/>
      <c r="P265" s="75"/>
      <c r="Q265" s="81"/>
      <c r="R265" s="76"/>
      <c r="S265" s="76"/>
      <c r="T265" s="268" t="str">
        <f t="shared" si="41"/>
        <v/>
      </c>
      <c r="AM265">
        <f t="shared" si="42"/>
        <v>0</v>
      </c>
      <c r="AN265">
        <f t="shared" si="43"/>
        <v>0</v>
      </c>
      <c r="AO265">
        <f t="shared" si="44"/>
        <v>0</v>
      </c>
      <c r="AP265">
        <f t="shared" si="45"/>
        <v>0</v>
      </c>
      <c r="AQ265">
        <f t="shared" si="46"/>
        <v>0</v>
      </c>
      <c r="AR265">
        <f t="shared" si="39"/>
        <v>0</v>
      </c>
    </row>
    <row r="266" spans="1:44" ht="18" hidden="1" outlineLevel="1" x14ac:dyDescent="0.35">
      <c r="A266" s="13" t="s">
        <v>184</v>
      </c>
      <c r="B266" s="35">
        <f t="shared" si="47"/>
        <v>254</v>
      </c>
      <c r="C266" s="247"/>
      <c r="D266" s="42"/>
      <c r="E266" s="42"/>
      <c r="F266" s="37"/>
      <c r="G266" s="248">
        <v>0</v>
      </c>
      <c r="H266" s="101">
        <v>0.1</v>
      </c>
      <c r="I266" s="102">
        <f t="shared" si="48"/>
        <v>0</v>
      </c>
      <c r="J266" s="37"/>
      <c r="K266" s="7"/>
      <c r="L266" s="61">
        <f t="shared" si="40"/>
        <v>254</v>
      </c>
      <c r="M266" s="112" t="str">
        <f t="shared" si="49"/>
        <v/>
      </c>
      <c r="N266" s="241">
        <f t="shared" si="50"/>
        <v>0</v>
      </c>
      <c r="O266" s="74"/>
      <c r="P266" s="75"/>
      <c r="Q266" s="81"/>
      <c r="R266" s="76"/>
      <c r="S266" s="76"/>
      <c r="T266" s="268" t="str">
        <f t="shared" si="41"/>
        <v/>
      </c>
      <c r="AM266">
        <f t="shared" si="42"/>
        <v>0</v>
      </c>
      <c r="AN266">
        <f t="shared" si="43"/>
        <v>0</v>
      </c>
      <c r="AO266">
        <f t="shared" si="44"/>
        <v>0</v>
      </c>
      <c r="AP266">
        <f t="shared" si="45"/>
        <v>0</v>
      </c>
      <c r="AQ266">
        <f t="shared" si="46"/>
        <v>0</v>
      </c>
      <c r="AR266">
        <f t="shared" si="39"/>
        <v>0</v>
      </c>
    </row>
    <row r="267" spans="1:44" ht="18" hidden="1" outlineLevel="1" x14ac:dyDescent="0.35">
      <c r="A267" s="13" t="s">
        <v>184</v>
      </c>
      <c r="B267" s="35">
        <f t="shared" si="47"/>
        <v>255</v>
      </c>
      <c r="C267" s="247"/>
      <c r="D267" s="42"/>
      <c r="E267" s="42"/>
      <c r="F267" s="37"/>
      <c r="G267" s="248">
        <v>0</v>
      </c>
      <c r="H267" s="101">
        <v>0.1</v>
      </c>
      <c r="I267" s="102">
        <f t="shared" si="48"/>
        <v>0</v>
      </c>
      <c r="J267" s="37"/>
      <c r="K267" s="7"/>
      <c r="L267" s="61">
        <f t="shared" si="40"/>
        <v>255</v>
      </c>
      <c r="M267" s="112" t="str">
        <f t="shared" si="49"/>
        <v/>
      </c>
      <c r="N267" s="241">
        <f t="shared" si="50"/>
        <v>0</v>
      </c>
      <c r="O267" s="74"/>
      <c r="P267" s="75"/>
      <c r="Q267" s="81"/>
      <c r="R267" s="76"/>
      <c r="S267" s="76"/>
      <c r="T267" s="268" t="str">
        <f t="shared" si="41"/>
        <v/>
      </c>
      <c r="AM267">
        <f t="shared" si="42"/>
        <v>0</v>
      </c>
      <c r="AN267">
        <f t="shared" si="43"/>
        <v>0</v>
      </c>
      <c r="AO267">
        <f t="shared" si="44"/>
        <v>0</v>
      </c>
      <c r="AP267">
        <f t="shared" si="45"/>
        <v>0</v>
      </c>
      <c r="AQ267">
        <f t="shared" si="46"/>
        <v>0</v>
      </c>
      <c r="AR267">
        <f t="shared" ref="AR267:AR330" si="51">IF(OR(E267="その他",COUNTIF(E267,"*(詳細備考)*")),1,0)</f>
        <v>0</v>
      </c>
    </row>
    <row r="268" spans="1:44" ht="18" hidden="1" outlineLevel="1" x14ac:dyDescent="0.35">
      <c r="A268" s="13" t="s">
        <v>184</v>
      </c>
      <c r="B268" s="35">
        <f t="shared" si="47"/>
        <v>256</v>
      </c>
      <c r="C268" s="247"/>
      <c r="D268" s="42"/>
      <c r="E268" s="42"/>
      <c r="F268" s="37"/>
      <c r="G268" s="248">
        <v>0</v>
      </c>
      <c r="H268" s="101">
        <v>0.1</v>
      </c>
      <c r="I268" s="102">
        <f t="shared" si="48"/>
        <v>0</v>
      </c>
      <c r="J268" s="37"/>
      <c r="K268" s="7"/>
      <c r="L268" s="61">
        <f t="shared" ref="L268:L331" si="52">$B268</f>
        <v>256</v>
      </c>
      <c r="M268" s="112" t="str">
        <f t="shared" si="49"/>
        <v/>
      </c>
      <c r="N268" s="241">
        <f t="shared" si="50"/>
        <v>0</v>
      </c>
      <c r="O268" s="74"/>
      <c r="P268" s="75"/>
      <c r="Q268" s="81"/>
      <c r="R268" s="76"/>
      <c r="S268" s="76"/>
      <c r="T268" s="268" t="str">
        <f t="shared" ref="T268:T331" si="53">IF($Q268="","","No."&amp;$L268&amp;"："&amp;$Q268&amp;IF($O268="OK","",IF($O268="対象外","（"&amp;TEXT($N268,"#,##0")&amp;"円/"&amp;P268&amp;"）","（"&amp;TEXT($N268,"#,##0")&amp;"円/"&amp;$P268&amp;"）")))</f>
        <v/>
      </c>
      <c r="AM268">
        <f t="shared" ref="AM268:AM331" si="54">IF(C268="",IF(OR(D268&lt;&gt;"",E268&lt;&gt;"",,F268&lt;&gt;"",G268&lt;&gt;0)=TRUE,1,0),0)</f>
        <v>0</v>
      </c>
      <c r="AN268">
        <f t="shared" ref="AN268:AN331" si="55">IF(D268="",IF(OR(C268&lt;&gt;"",E268&lt;&gt;"",F268&lt;&gt;"",G268&lt;&gt;0)=TRUE,1,0),0)</f>
        <v>0</v>
      </c>
      <c r="AO268">
        <f t="shared" ref="AO268:AO331" si="56">IF(E268="",IF(OR(C268&lt;&gt;"",D268&lt;&gt;"",F268&lt;&gt;"",G268&lt;&gt;0)=TRUE,1,0),0)</f>
        <v>0</v>
      </c>
      <c r="AP268">
        <f t="shared" ref="AP268:AP331" si="57">IF(F268="",IF(OR(C268&lt;&gt;"",D268&lt;&gt;"",E268&lt;&gt;"",G268&lt;&gt;0)=TRUE,1,0),0)</f>
        <v>0</v>
      </c>
      <c r="AQ268">
        <f t="shared" ref="AQ268:AQ331" si="58">IF(G268=0,IF(OR(C268&lt;&gt;"",D268&lt;&gt;"",E268&lt;&gt;"",F268&lt;&gt;"")=TRUE,1,0),0)</f>
        <v>0</v>
      </c>
      <c r="AR268">
        <f t="shared" si="51"/>
        <v>0</v>
      </c>
    </row>
    <row r="269" spans="1:44" ht="18" hidden="1" outlineLevel="1" x14ac:dyDescent="0.35">
      <c r="A269" s="13" t="s">
        <v>184</v>
      </c>
      <c r="B269" s="35">
        <f t="shared" ref="B269:B332" si="59">B268+1</f>
        <v>257</v>
      </c>
      <c r="C269" s="247"/>
      <c r="D269" s="42"/>
      <c r="E269" s="42"/>
      <c r="F269" s="37"/>
      <c r="G269" s="248">
        <v>0</v>
      </c>
      <c r="H269" s="101">
        <v>0.1</v>
      </c>
      <c r="I269" s="102">
        <f t="shared" si="48"/>
        <v>0</v>
      </c>
      <c r="J269" s="37"/>
      <c r="K269" s="7"/>
      <c r="L269" s="61">
        <f t="shared" si="52"/>
        <v>257</v>
      </c>
      <c r="M269" s="112" t="str">
        <f t="shared" si="49"/>
        <v/>
      </c>
      <c r="N269" s="241">
        <f t="shared" si="50"/>
        <v>0</v>
      </c>
      <c r="O269" s="74"/>
      <c r="P269" s="75"/>
      <c r="Q269" s="81"/>
      <c r="R269" s="76"/>
      <c r="S269" s="76"/>
      <c r="T269" s="268" t="str">
        <f t="shared" si="53"/>
        <v/>
      </c>
      <c r="AM269">
        <f t="shared" si="54"/>
        <v>0</v>
      </c>
      <c r="AN269">
        <f t="shared" si="55"/>
        <v>0</v>
      </c>
      <c r="AO269">
        <f t="shared" si="56"/>
        <v>0</v>
      </c>
      <c r="AP269">
        <f t="shared" si="57"/>
        <v>0</v>
      </c>
      <c r="AQ269">
        <f t="shared" si="58"/>
        <v>0</v>
      </c>
      <c r="AR269">
        <f t="shared" si="51"/>
        <v>0</v>
      </c>
    </row>
    <row r="270" spans="1:44" ht="18" hidden="1" outlineLevel="1" x14ac:dyDescent="0.35">
      <c r="A270" s="13" t="s">
        <v>184</v>
      </c>
      <c r="B270" s="35">
        <f t="shared" si="59"/>
        <v>258</v>
      </c>
      <c r="C270" s="247"/>
      <c r="D270" s="42"/>
      <c r="E270" s="42"/>
      <c r="F270" s="37"/>
      <c r="G270" s="248">
        <v>0</v>
      </c>
      <c r="H270" s="101">
        <v>0.1</v>
      </c>
      <c r="I270" s="102">
        <f t="shared" si="48"/>
        <v>0</v>
      </c>
      <c r="J270" s="37"/>
      <c r="K270" s="7"/>
      <c r="L270" s="61">
        <f t="shared" si="52"/>
        <v>258</v>
      </c>
      <c r="M270" s="112" t="str">
        <f t="shared" si="49"/>
        <v/>
      </c>
      <c r="N270" s="241">
        <f t="shared" si="50"/>
        <v>0</v>
      </c>
      <c r="O270" s="74"/>
      <c r="P270" s="75"/>
      <c r="Q270" s="81"/>
      <c r="R270" s="76"/>
      <c r="S270" s="76"/>
      <c r="T270" s="268" t="str">
        <f t="shared" si="53"/>
        <v/>
      </c>
      <c r="AM270">
        <f t="shared" si="54"/>
        <v>0</v>
      </c>
      <c r="AN270">
        <f t="shared" si="55"/>
        <v>0</v>
      </c>
      <c r="AO270">
        <f t="shared" si="56"/>
        <v>0</v>
      </c>
      <c r="AP270">
        <f t="shared" si="57"/>
        <v>0</v>
      </c>
      <c r="AQ270">
        <f t="shared" si="58"/>
        <v>0</v>
      </c>
      <c r="AR270">
        <f t="shared" si="51"/>
        <v>0</v>
      </c>
    </row>
    <row r="271" spans="1:44" ht="18" hidden="1" outlineLevel="1" x14ac:dyDescent="0.35">
      <c r="A271" s="13" t="s">
        <v>184</v>
      </c>
      <c r="B271" s="35">
        <f t="shared" si="59"/>
        <v>259</v>
      </c>
      <c r="C271" s="247"/>
      <c r="D271" s="42"/>
      <c r="E271" s="42"/>
      <c r="F271" s="37"/>
      <c r="G271" s="248">
        <v>0</v>
      </c>
      <c r="H271" s="101">
        <v>0.1</v>
      </c>
      <c r="I271" s="102">
        <f t="shared" si="48"/>
        <v>0</v>
      </c>
      <c r="J271" s="37"/>
      <c r="K271" s="7"/>
      <c r="L271" s="61">
        <f t="shared" si="52"/>
        <v>259</v>
      </c>
      <c r="M271" s="112" t="str">
        <f t="shared" si="49"/>
        <v/>
      </c>
      <c r="N271" s="241">
        <f t="shared" si="50"/>
        <v>0</v>
      </c>
      <c r="O271" s="74"/>
      <c r="P271" s="75"/>
      <c r="Q271" s="81"/>
      <c r="R271" s="76"/>
      <c r="S271" s="76"/>
      <c r="T271" s="268" t="str">
        <f t="shared" si="53"/>
        <v/>
      </c>
      <c r="AM271">
        <f t="shared" si="54"/>
        <v>0</v>
      </c>
      <c r="AN271">
        <f t="shared" si="55"/>
        <v>0</v>
      </c>
      <c r="AO271">
        <f t="shared" si="56"/>
        <v>0</v>
      </c>
      <c r="AP271">
        <f t="shared" si="57"/>
        <v>0</v>
      </c>
      <c r="AQ271">
        <f t="shared" si="58"/>
        <v>0</v>
      </c>
      <c r="AR271">
        <f t="shared" si="51"/>
        <v>0</v>
      </c>
    </row>
    <row r="272" spans="1:44" ht="18" hidden="1" outlineLevel="1" x14ac:dyDescent="0.35">
      <c r="A272" s="13" t="s">
        <v>184</v>
      </c>
      <c r="B272" s="35">
        <f t="shared" si="59"/>
        <v>260</v>
      </c>
      <c r="C272" s="247"/>
      <c r="D272" s="42"/>
      <c r="E272" s="42"/>
      <c r="F272" s="37"/>
      <c r="G272" s="248">
        <v>0</v>
      </c>
      <c r="H272" s="101">
        <v>0.1</v>
      </c>
      <c r="I272" s="102">
        <f t="shared" si="48"/>
        <v>0</v>
      </c>
      <c r="J272" s="37"/>
      <c r="K272" s="7"/>
      <c r="L272" s="61">
        <f t="shared" si="52"/>
        <v>260</v>
      </c>
      <c r="M272" s="112" t="str">
        <f t="shared" si="49"/>
        <v/>
      </c>
      <c r="N272" s="241">
        <f t="shared" si="50"/>
        <v>0</v>
      </c>
      <c r="O272" s="74"/>
      <c r="P272" s="75"/>
      <c r="Q272" s="81"/>
      <c r="R272" s="76"/>
      <c r="S272" s="76"/>
      <c r="T272" s="268" t="str">
        <f t="shared" si="53"/>
        <v/>
      </c>
      <c r="AM272">
        <f t="shared" si="54"/>
        <v>0</v>
      </c>
      <c r="AN272">
        <f t="shared" si="55"/>
        <v>0</v>
      </c>
      <c r="AO272">
        <f t="shared" si="56"/>
        <v>0</v>
      </c>
      <c r="AP272">
        <f t="shared" si="57"/>
        <v>0</v>
      </c>
      <c r="AQ272">
        <f t="shared" si="58"/>
        <v>0</v>
      </c>
      <c r="AR272">
        <f t="shared" si="51"/>
        <v>0</v>
      </c>
    </row>
    <row r="273" spans="1:44" ht="18" hidden="1" outlineLevel="1" x14ac:dyDescent="0.35">
      <c r="A273" s="13" t="s">
        <v>184</v>
      </c>
      <c r="B273" s="35">
        <f t="shared" si="59"/>
        <v>261</v>
      </c>
      <c r="C273" s="247"/>
      <c r="D273" s="42"/>
      <c r="E273" s="42"/>
      <c r="F273" s="37"/>
      <c r="G273" s="248">
        <v>0</v>
      </c>
      <c r="H273" s="101">
        <v>0.1</v>
      </c>
      <c r="I273" s="102">
        <f t="shared" si="48"/>
        <v>0</v>
      </c>
      <c r="J273" s="37"/>
      <c r="K273" s="7"/>
      <c r="L273" s="61">
        <f t="shared" si="52"/>
        <v>261</v>
      </c>
      <c r="M273" s="112" t="str">
        <f t="shared" si="49"/>
        <v/>
      </c>
      <c r="N273" s="241">
        <f t="shared" si="50"/>
        <v>0</v>
      </c>
      <c r="O273" s="74"/>
      <c r="P273" s="75"/>
      <c r="Q273" s="81"/>
      <c r="R273" s="76"/>
      <c r="S273" s="76"/>
      <c r="T273" s="268" t="str">
        <f t="shared" si="53"/>
        <v/>
      </c>
      <c r="AM273">
        <f t="shared" si="54"/>
        <v>0</v>
      </c>
      <c r="AN273">
        <f t="shared" si="55"/>
        <v>0</v>
      </c>
      <c r="AO273">
        <f t="shared" si="56"/>
        <v>0</v>
      </c>
      <c r="AP273">
        <f t="shared" si="57"/>
        <v>0</v>
      </c>
      <c r="AQ273">
        <f t="shared" si="58"/>
        <v>0</v>
      </c>
      <c r="AR273">
        <f t="shared" si="51"/>
        <v>0</v>
      </c>
    </row>
    <row r="274" spans="1:44" ht="18" hidden="1" outlineLevel="1" x14ac:dyDescent="0.35">
      <c r="A274" s="13" t="s">
        <v>184</v>
      </c>
      <c r="B274" s="35">
        <f t="shared" si="59"/>
        <v>262</v>
      </c>
      <c r="C274" s="247"/>
      <c r="D274" s="42"/>
      <c r="E274" s="42"/>
      <c r="F274" s="37"/>
      <c r="G274" s="248">
        <v>0</v>
      </c>
      <c r="H274" s="101">
        <v>0.1</v>
      </c>
      <c r="I274" s="102">
        <f t="shared" si="48"/>
        <v>0</v>
      </c>
      <c r="J274" s="37"/>
      <c r="K274" s="7"/>
      <c r="L274" s="61">
        <f t="shared" si="52"/>
        <v>262</v>
      </c>
      <c r="M274" s="112" t="str">
        <f t="shared" si="49"/>
        <v/>
      </c>
      <c r="N274" s="241">
        <f t="shared" si="50"/>
        <v>0</v>
      </c>
      <c r="O274" s="74"/>
      <c r="P274" s="75"/>
      <c r="Q274" s="81"/>
      <c r="R274" s="76"/>
      <c r="S274" s="76"/>
      <c r="T274" s="268" t="str">
        <f t="shared" si="53"/>
        <v/>
      </c>
      <c r="AM274">
        <f t="shared" si="54"/>
        <v>0</v>
      </c>
      <c r="AN274">
        <f t="shared" si="55"/>
        <v>0</v>
      </c>
      <c r="AO274">
        <f t="shared" si="56"/>
        <v>0</v>
      </c>
      <c r="AP274">
        <f t="shared" si="57"/>
        <v>0</v>
      </c>
      <c r="AQ274">
        <f t="shared" si="58"/>
        <v>0</v>
      </c>
      <c r="AR274">
        <f t="shared" si="51"/>
        <v>0</v>
      </c>
    </row>
    <row r="275" spans="1:44" ht="18" hidden="1" outlineLevel="1" x14ac:dyDescent="0.35">
      <c r="A275" s="13" t="s">
        <v>184</v>
      </c>
      <c r="B275" s="35">
        <f t="shared" si="59"/>
        <v>263</v>
      </c>
      <c r="C275" s="247"/>
      <c r="D275" s="42"/>
      <c r="E275" s="42"/>
      <c r="F275" s="37"/>
      <c r="G275" s="248">
        <v>0</v>
      </c>
      <c r="H275" s="101">
        <v>0.1</v>
      </c>
      <c r="I275" s="102">
        <f t="shared" si="48"/>
        <v>0</v>
      </c>
      <c r="J275" s="37"/>
      <c r="K275" s="7"/>
      <c r="L275" s="61">
        <f t="shared" si="52"/>
        <v>263</v>
      </c>
      <c r="M275" s="112" t="str">
        <f t="shared" si="49"/>
        <v/>
      </c>
      <c r="N275" s="241">
        <f t="shared" si="50"/>
        <v>0</v>
      </c>
      <c r="O275" s="74"/>
      <c r="P275" s="75"/>
      <c r="Q275" s="81"/>
      <c r="R275" s="76"/>
      <c r="S275" s="76"/>
      <c r="T275" s="268" t="str">
        <f t="shared" si="53"/>
        <v/>
      </c>
      <c r="AM275">
        <f t="shared" si="54"/>
        <v>0</v>
      </c>
      <c r="AN275">
        <f t="shared" si="55"/>
        <v>0</v>
      </c>
      <c r="AO275">
        <f t="shared" si="56"/>
        <v>0</v>
      </c>
      <c r="AP275">
        <f t="shared" si="57"/>
        <v>0</v>
      </c>
      <c r="AQ275">
        <f t="shared" si="58"/>
        <v>0</v>
      </c>
      <c r="AR275">
        <f t="shared" si="51"/>
        <v>0</v>
      </c>
    </row>
    <row r="276" spans="1:44" ht="18" hidden="1" outlineLevel="1" x14ac:dyDescent="0.35">
      <c r="A276" s="13" t="s">
        <v>184</v>
      </c>
      <c r="B276" s="35">
        <f t="shared" si="59"/>
        <v>264</v>
      </c>
      <c r="C276" s="247"/>
      <c r="D276" s="42"/>
      <c r="E276" s="42"/>
      <c r="F276" s="37"/>
      <c r="G276" s="248">
        <v>0</v>
      </c>
      <c r="H276" s="101">
        <v>0.1</v>
      </c>
      <c r="I276" s="102">
        <f t="shared" si="48"/>
        <v>0</v>
      </c>
      <c r="J276" s="37"/>
      <c r="K276" s="7"/>
      <c r="L276" s="61">
        <f t="shared" si="52"/>
        <v>264</v>
      </c>
      <c r="M276" s="112" t="str">
        <f t="shared" si="49"/>
        <v/>
      </c>
      <c r="N276" s="241">
        <f t="shared" si="50"/>
        <v>0</v>
      </c>
      <c r="O276" s="74"/>
      <c r="P276" s="75"/>
      <c r="Q276" s="81"/>
      <c r="R276" s="76"/>
      <c r="S276" s="76"/>
      <c r="T276" s="268" t="str">
        <f t="shared" si="53"/>
        <v/>
      </c>
      <c r="AM276">
        <f t="shared" si="54"/>
        <v>0</v>
      </c>
      <c r="AN276">
        <f t="shared" si="55"/>
        <v>0</v>
      </c>
      <c r="AO276">
        <f t="shared" si="56"/>
        <v>0</v>
      </c>
      <c r="AP276">
        <f t="shared" si="57"/>
        <v>0</v>
      </c>
      <c r="AQ276">
        <f t="shared" si="58"/>
        <v>0</v>
      </c>
      <c r="AR276">
        <f t="shared" si="51"/>
        <v>0</v>
      </c>
    </row>
    <row r="277" spans="1:44" ht="18" hidden="1" outlineLevel="1" x14ac:dyDescent="0.35">
      <c r="A277" s="13" t="s">
        <v>184</v>
      </c>
      <c r="B277" s="35">
        <f t="shared" si="59"/>
        <v>265</v>
      </c>
      <c r="C277" s="247"/>
      <c r="D277" s="42"/>
      <c r="E277" s="42"/>
      <c r="F277" s="37"/>
      <c r="G277" s="248">
        <v>0</v>
      </c>
      <c r="H277" s="101">
        <v>0.1</v>
      </c>
      <c r="I277" s="102">
        <f t="shared" ref="I277:I340" si="60">IFERROR(ROUNDDOWN(G277/(1+H277),0),G277)</f>
        <v>0</v>
      </c>
      <c r="J277" s="37"/>
      <c r="K277" s="7"/>
      <c r="L277" s="61">
        <f t="shared" si="52"/>
        <v>265</v>
      </c>
      <c r="M277" s="112" t="str">
        <f t="shared" ref="M277:M340" si="61">IF(C277="","",C277)</f>
        <v/>
      </c>
      <c r="N277" s="241">
        <f t="shared" si="50"/>
        <v>0</v>
      </c>
      <c r="O277" s="74"/>
      <c r="P277" s="75"/>
      <c r="Q277" s="81"/>
      <c r="R277" s="76"/>
      <c r="S277" s="76"/>
      <c r="T277" s="268" t="str">
        <f t="shared" si="53"/>
        <v/>
      </c>
      <c r="AM277">
        <f t="shared" si="54"/>
        <v>0</v>
      </c>
      <c r="AN277">
        <f t="shared" si="55"/>
        <v>0</v>
      </c>
      <c r="AO277">
        <f t="shared" si="56"/>
        <v>0</v>
      </c>
      <c r="AP277">
        <f t="shared" si="57"/>
        <v>0</v>
      </c>
      <c r="AQ277">
        <f t="shared" si="58"/>
        <v>0</v>
      </c>
      <c r="AR277">
        <f t="shared" si="51"/>
        <v>0</v>
      </c>
    </row>
    <row r="278" spans="1:44" ht="18" hidden="1" outlineLevel="1" x14ac:dyDescent="0.35">
      <c r="A278" s="13" t="s">
        <v>184</v>
      </c>
      <c r="B278" s="35">
        <f t="shared" si="59"/>
        <v>266</v>
      </c>
      <c r="C278" s="247"/>
      <c r="D278" s="42"/>
      <c r="E278" s="42"/>
      <c r="F278" s="37"/>
      <c r="G278" s="248">
        <v>0</v>
      </c>
      <c r="H278" s="101">
        <v>0.1</v>
      </c>
      <c r="I278" s="102">
        <f t="shared" si="60"/>
        <v>0</v>
      </c>
      <c r="J278" s="37"/>
      <c r="K278" s="7"/>
      <c r="L278" s="61">
        <f t="shared" si="52"/>
        <v>266</v>
      </c>
      <c r="M278" s="112" t="str">
        <f t="shared" si="61"/>
        <v/>
      </c>
      <c r="N278" s="241">
        <f t="shared" si="50"/>
        <v>0</v>
      </c>
      <c r="O278" s="74"/>
      <c r="P278" s="75"/>
      <c r="Q278" s="81"/>
      <c r="R278" s="76"/>
      <c r="S278" s="76"/>
      <c r="T278" s="268" t="str">
        <f t="shared" si="53"/>
        <v/>
      </c>
      <c r="AM278">
        <f t="shared" si="54"/>
        <v>0</v>
      </c>
      <c r="AN278">
        <f t="shared" si="55"/>
        <v>0</v>
      </c>
      <c r="AO278">
        <f t="shared" si="56"/>
        <v>0</v>
      </c>
      <c r="AP278">
        <f t="shared" si="57"/>
        <v>0</v>
      </c>
      <c r="AQ278">
        <f t="shared" si="58"/>
        <v>0</v>
      </c>
      <c r="AR278">
        <f t="shared" si="51"/>
        <v>0</v>
      </c>
    </row>
    <row r="279" spans="1:44" ht="18" hidden="1" outlineLevel="1" x14ac:dyDescent="0.35">
      <c r="A279" s="13" t="s">
        <v>184</v>
      </c>
      <c r="B279" s="35">
        <f t="shared" si="59"/>
        <v>267</v>
      </c>
      <c r="C279" s="247"/>
      <c r="D279" s="42"/>
      <c r="E279" s="42"/>
      <c r="F279" s="37"/>
      <c r="G279" s="248">
        <v>0</v>
      </c>
      <c r="H279" s="101">
        <v>0.1</v>
      </c>
      <c r="I279" s="102">
        <f t="shared" si="60"/>
        <v>0</v>
      </c>
      <c r="J279" s="37"/>
      <c r="K279" s="7"/>
      <c r="L279" s="61">
        <f t="shared" si="52"/>
        <v>267</v>
      </c>
      <c r="M279" s="112" t="str">
        <f t="shared" si="61"/>
        <v/>
      </c>
      <c r="N279" s="241">
        <f t="shared" si="50"/>
        <v>0</v>
      </c>
      <c r="O279" s="74"/>
      <c r="P279" s="75"/>
      <c r="Q279" s="81"/>
      <c r="R279" s="76"/>
      <c r="S279" s="76"/>
      <c r="T279" s="268" t="str">
        <f t="shared" si="53"/>
        <v/>
      </c>
      <c r="AM279">
        <f t="shared" si="54"/>
        <v>0</v>
      </c>
      <c r="AN279">
        <f t="shared" si="55"/>
        <v>0</v>
      </c>
      <c r="AO279">
        <f t="shared" si="56"/>
        <v>0</v>
      </c>
      <c r="AP279">
        <f t="shared" si="57"/>
        <v>0</v>
      </c>
      <c r="AQ279">
        <f t="shared" si="58"/>
        <v>0</v>
      </c>
      <c r="AR279">
        <f t="shared" si="51"/>
        <v>0</v>
      </c>
    </row>
    <row r="280" spans="1:44" ht="18" hidden="1" outlineLevel="1" x14ac:dyDescent="0.35">
      <c r="A280" s="13" t="s">
        <v>184</v>
      </c>
      <c r="B280" s="35">
        <f t="shared" si="59"/>
        <v>268</v>
      </c>
      <c r="C280" s="247"/>
      <c r="D280" s="42"/>
      <c r="E280" s="42"/>
      <c r="F280" s="37"/>
      <c r="G280" s="248">
        <v>0</v>
      </c>
      <c r="H280" s="101">
        <v>0.1</v>
      </c>
      <c r="I280" s="102">
        <f t="shared" si="60"/>
        <v>0</v>
      </c>
      <c r="J280" s="37"/>
      <c r="K280" s="7"/>
      <c r="L280" s="61">
        <f t="shared" si="52"/>
        <v>268</v>
      </c>
      <c r="M280" s="112" t="str">
        <f t="shared" si="61"/>
        <v/>
      </c>
      <c r="N280" s="241">
        <f t="shared" si="50"/>
        <v>0</v>
      </c>
      <c r="O280" s="74"/>
      <c r="P280" s="75"/>
      <c r="Q280" s="81"/>
      <c r="R280" s="76"/>
      <c r="S280" s="76"/>
      <c r="T280" s="268" t="str">
        <f t="shared" si="53"/>
        <v/>
      </c>
      <c r="AM280">
        <f t="shared" si="54"/>
        <v>0</v>
      </c>
      <c r="AN280">
        <f t="shared" si="55"/>
        <v>0</v>
      </c>
      <c r="AO280">
        <f t="shared" si="56"/>
        <v>0</v>
      </c>
      <c r="AP280">
        <f t="shared" si="57"/>
        <v>0</v>
      </c>
      <c r="AQ280">
        <f t="shared" si="58"/>
        <v>0</v>
      </c>
      <c r="AR280">
        <f t="shared" si="51"/>
        <v>0</v>
      </c>
    </row>
    <row r="281" spans="1:44" ht="18" hidden="1" outlineLevel="1" x14ac:dyDescent="0.35">
      <c r="A281" s="13" t="s">
        <v>184</v>
      </c>
      <c r="B281" s="35">
        <f t="shared" si="59"/>
        <v>269</v>
      </c>
      <c r="C281" s="247"/>
      <c r="D281" s="42"/>
      <c r="E281" s="42"/>
      <c r="F281" s="37"/>
      <c r="G281" s="248">
        <v>0</v>
      </c>
      <c r="H281" s="101">
        <v>0.1</v>
      </c>
      <c r="I281" s="102">
        <f t="shared" si="60"/>
        <v>0</v>
      </c>
      <c r="J281" s="37"/>
      <c r="K281" s="7"/>
      <c r="L281" s="61">
        <f t="shared" si="52"/>
        <v>269</v>
      </c>
      <c r="M281" s="112" t="str">
        <f t="shared" si="61"/>
        <v/>
      </c>
      <c r="N281" s="241">
        <f t="shared" si="50"/>
        <v>0</v>
      </c>
      <c r="O281" s="74"/>
      <c r="P281" s="75"/>
      <c r="Q281" s="81"/>
      <c r="R281" s="76"/>
      <c r="S281" s="76"/>
      <c r="T281" s="268" t="str">
        <f t="shared" si="53"/>
        <v/>
      </c>
      <c r="AM281">
        <f t="shared" si="54"/>
        <v>0</v>
      </c>
      <c r="AN281">
        <f t="shared" si="55"/>
        <v>0</v>
      </c>
      <c r="AO281">
        <f t="shared" si="56"/>
        <v>0</v>
      </c>
      <c r="AP281">
        <f t="shared" si="57"/>
        <v>0</v>
      </c>
      <c r="AQ281">
        <f t="shared" si="58"/>
        <v>0</v>
      </c>
      <c r="AR281">
        <f t="shared" si="51"/>
        <v>0</v>
      </c>
    </row>
    <row r="282" spans="1:44" ht="18" hidden="1" outlineLevel="1" x14ac:dyDescent="0.35">
      <c r="A282" s="13" t="s">
        <v>184</v>
      </c>
      <c r="B282" s="35">
        <f t="shared" si="59"/>
        <v>270</v>
      </c>
      <c r="C282" s="247"/>
      <c r="D282" s="42"/>
      <c r="E282" s="42"/>
      <c r="F282" s="37"/>
      <c r="G282" s="248">
        <v>0</v>
      </c>
      <c r="H282" s="101">
        <v>0.1</v>
      </c>
      <c r="I282" s="102">
        <f t="shared" si="60"/>
        <v>0</v>
      </c>
      <c r="J282" s="37"/>
      <c r="K282" s="7"/>
      <c r="L282" s="61">
        <f t="shared" si="52"/>
        <v>270</v>
      </c>
      <c r="M282" s="112" t="str">
        <f t="shared" si="61"/>
        <v/>
      </c>
      <c r="N282" s="241">
        <f t="shared" si="50"/>
        <v>0</v>
      </c>
      <c r="O282" s="74"/>
      <c r="P282" s="75"/>
      <c r="Q282" s="81"/>
      <c r="R282" s="76"/>
      <c r="S282" s="76"/>
      <c r="T282" s="268" t="str">
        <f t="shared" si="53"/>
        <v/>
      </c>
      <c r="AM282">
        <f t="shared" si="54"/>
        <v>0</v>
      </c>
      <c r="AN282">
        <f t="shared" si="55"/>
        <v>0</v>
      </c>
      <c r="AO282">
        <f t="shared" si="56"/>
        <v>0</v>
      </c>
      <c r="AP282">
        <f t="shared" si="57"/>
        <v>0</v>
      </c>
      <c r="AQ282">
        <f t="shared" si="58"/>
        <v>0</v>
      </c>
      <c r="AR282">
        <f t="shared" si="51"/>
        <v>0</v>
      </c>
    </row>
    <row r="283" spans="1:44" ht="18" hidden="1" outlineLevel="1" x14ac:dyDescent="0.35">
      <c r="A283" s="13" t="s">
        <v>184</v>
      </c>
      <c r="B283" s="35">
        <f t="shared" si="59"/>
        <v>271</v>
      </c>
      <c r="C283" s="247"/>
      <c r="D283" s="42"/>
      <c r="E283" s="42"/>
      <c r="F283" s="37"/>
      <c r="G283" s="248">
        <v>0</v>
      </c>
      <c r="H283" s="101">
        <v>0.1</v>
      </c>
      <c r="I283" s="102">
        <f t="shared" si="60"/>
        <v>0</v>
      </c>
      <c r="J283" s="37"/>
      <c r="K283" s="7"/>
      <c r="L283" s="61">
        <f t="shared" si="52"/>
        <v>271</v>
      </c>
      <c r="M283" s="112" t="str">
        <f t="shared" si="61"/>
        <v/>
      </c>
      <c r="N283" s="241">
        <f t="shared" si="50"/>
        <v>0</v>
      </c>
      <c r="O283" s="74"/>
      <c r="P283" s="75"/>
      <c r="Q283" s="81"/>
      <c r="R283" s="76"/>
      <c r="S283" s="76"/>
      <c r="T283" s="268" t="str">
        <f t="shared" si="53"/>
        <v/>
      </c>
      <c r="AM283">
        <f t="shared" si="54"/>
        <v>0</v>
      </c>
      <c r="AN283">
        <f t="shared" si="55"/>
        <v>0</v>
      </c>
      <c r="AO283">
        <f t="shared" si="56"/>
        <v>0</v>
      </c>
      <c r="AP283">
        <f t="shared" si="57"/>
        <v>0</v>
      </c>
      <c r="AQ283">
        <f t="shared" si="58"/>
        <v>0</v>
      </c>
      <c r="AR283">
        <f t="shared" si="51"/>
        <v>0</v>
      </c>
    </row>
    <row r="284" spans="1:44" ht="18" hidden="1" outlineLevel="1" x14ac:dyDescent="0.35">
      <c r="A284" s="13" t="s">
        <v>184</v>
      </c>
      <c r="B284" s="35">
        <f t="shared" si="59"/>
        <v>272</v>
      </c>
      <c r="C284" s="247"/>
      <c r="D284" s="42"/>
      <c r="E284" s="42"/>
      <c r="F284" s="37"/>
      <c r="G284" s="248">
        <v>0</v>
      </c>
      <c r="H284" s="101">
        <v>0.1</v>
      </c>
      <c r="I284" s="102">
        <f t="shared" si="60"/>
        <v>0</v>
      </c>
      <c r="J284" s="37"/>
      <c r="K284" s="7"/>
      <c r="L284" s="61">
        <f t="shared" si="52"/>
        <v>272</v>
      </c>
      <c r="M284" s="112" t="str">
        <f t="shared" si="61"/>
        <v/>
      </c>
      <c r="N284" s="241">
        <f t="shared" si="50"/>
        <v>0</v>
      </c>
      <c r="O284" s="74"/>
      <c r="P284" s="75"/>
      <c r="Q284" s="81"/>
      <c r="R284" s="76"/>
      <c r="S284" s="76"/>
      <c r="T284" s="268" t="str">
        <f t="shared" si="53"/>
        <v/>
      </c>
      <c r="AM284">
        <f t="shared" si="54"/>
        <v>0</v>
      </c>
      <c r="AN284">
        <f t="shared" si="55"/>
        <v>0</v>
      </c>
      <c r="AO284">
        <f t="shared" si="56"/>
        <v>0</v>
      </c>
      <c r="AP284">
        <f t="shared" si="57"/>
        <v>0</v>
      </c>
      <c r="AQ284">
        <f t="shared" si="58"/>
        <v>0</v>
      </c>
      <c r="AR284">
        <f t="shared" si="51"/>
        <v>0</v>
      </c>
    </row>
    <row r="285" spans="1:44" ht="18" hidden="1" outlineLevel="1" x14ac:dyDescent="0.35">
      <c r="A285" s="13" t="s">
        <v>184</v>
      </c>
      <c r="B285" s="35">
        <f t="shared" si="59"/>
        <v>273</v>
      </c>
      <c r="C285" s="247"/>
      <c r="D285" s="42"/>
      <c r="E285" s="42"/>
      <c r="F285" s="37"/>
      <c r="G285" s="248">
        <v>0</v>
      </c>
      <c r="H285" s="101">
        <v>0.1</v>
      </c>
      <c r="I285" s="102">
        <f t="shared" si="60"/>
        <v>0</v>
      </c>
      <c r="J285" s="37"/>
      <c r="K285" s="7"/>
      <c r="L285" s="61">
        <f t="shared" si="52"/>
        <v>273</v>
      </c>
      <c r="M285" s="112" t="str">
        <f t="shared" si="61"/>
        <v/>
      </c>
      <c r="N285" s="241">
        <f t="shared" si="50"/>
        <v>0</v>
      </c>
      <c r="O285" s="74"/>
      <c r="P285" s="75"/>
      <c r="Q285" s="81"/>
      <c r="R285" s="76"/>
      <c r="S285" s="76"/>
      <c r="T285" s="268" t="str">
        <f t="shared" si="53"/>
        <v/>
      </c>
      <c r="AM285">
        <f t="shared" si="54"/>
        <v>0</v>
      </c>
      <c r="AN285">
        <f t="shared" si="55"/>
        <v>0</v>
      </c>
      <c r="AO285">
        <f t="shared" si="56"/>
        <v>0</v>
      </c>
      <c r="AP285">
        <f t="shared" si="57"/>
        <v>0</v>
      </c>
      <c r="AQ285">
        <f t="shared" si="58"/>
        <v>0</v>
      </c>
      <c r="AR285">
        <f t="shared" si="51"/>
        <v>0</v>
      </c>
    </row>
    <row r="286" spans="1:44" ht="18" hidden="1" outlineLevel="1" x14ac:dyDescent="0.35">
      <c r="A286" s="13" t="s">
        <v>184</v>
      </c>
      <c r="B286" s="35">
        <f t="shared" si="59"/>
        <v>274</v>
      </c>
      <c r="C286" s="247"/>
      <c r="D286" s="42"/>
      <c r="E286" s="42"/>
      <c r="F286" s="37"/>
      <c r="G286" s="248">
        <v>0</v>
      </c>
      <c r="H286" s="101">
        <v>0.1</v>
      </c>
      <c r="I286" s="102">
        <f t="shared" si="60"/>
        <v>0</v>
      </c>
      <c r="J286" s="37"/>
      <c r="K286" s="7"/>
      <c r="L286" s="61">
        <f t="shared" si="52"/>
        <v>274</v>
      </c>
      <c r="M286" s="112" t="str">
        <f t="shared" si="61"/>
        <v/>
      </c>
      <c r="N286" s="241">
        <f t="shared" si="50"/>
        <v>0</v>
      </c>
      <c r="O286" s="74"/>
      <c r="P286" s="75"/>
      <c r="Q286" s="81"/>
      <c r="R286" s="76"/>
      <c r="S286" s="76"/>
      <c r="T286" s="268" t="str">
        <f t="shared" si="53"/>
        <v/>
      </c>
      <c r="AM286">
        <f t="shared" si="54"/>
        <v>0</v>
      </c>
      <c r="AN286">
        <f t="shared" si="55"/>
        <v>0</v>
      </c>
      <c r="AO286">
        <f t="shared" si="56"/>
        <v>0</v>
      </c>
      <c r="AP286">
        <f t="shared" si="57"/>
        <v>0</v>
      </c>
      <c r="AQ286">
        <f t="shared" si="58"/>
        <v>0</v>
      </c>
      <c r="AR286">
        <f t="shared" si="51"/>
        <v>0</v>
      </c>
    </row>
    <row r="287" spans="1:44" ht="18" hidden="1" outlineLevel="1" x14ac:dyDescent="0.35">
      <c r="A287" s="13" t="s">
        <v>184</v>
      </c>
      <c r="B287" s="35">
        <f t="shared" si="59"/>
        <v>275</v>
      </c>
      <c r="C287" s="247"/>
      <c r="D287" s="42"/>
      <c r="E287" s="42"/>
      <c r="F287" s="37"/>
      <c r="G287" s="248">
        <v>0</v>
      </c>
      <c r="H287" s="101">
        <v>0.1</v>
      </c>
      <c r="I287" s="102">
        <f t="shared" si="60"/>
        <v>0</v>
      </c>
      <c r="J287" s="37"/>
      <c r="K287" s="7"/>
      <c r="L287" s="61">
        <f t="shared" si="52"/>
        <v>275</v>
      </c>
      <c r="M287" s="112" t="str">
        <f t="shared" si="61"/>
        <v/>
      </c>
      <c r="N287" s="241">
        <f t="shared" si="50"/>
        <v>0</v>
      </c>
      <c r="O287" s="74"/>
      <c r="P287" s="75"/>
      <c r="Q287" s="81"/>
      <c r="R287" s="76"/>
      <c r="S287" s="76"/>
      <c r="T287" s="268" t="str">
        <f t="shared" si="53"/>
        <v/>
      </c>
      <c r="AM287">
        <f t="shared" si="54"/>
        <v>0</v>
      </c>
      <c r="AN287">
        <f t="shared" si="55"/>
        <v>0</v>
      </c>
      <c r="AO287">
        <f t="shared" si="56"/>
        <v>0</v>
      </c>
      <c r="AP287">
        <f t="shared" si="57"/>
        <v>0</v>
      </c>
      <c r="AQ287">
        <f t="shared" si="58"/>
        <v>0</v>
      </c>
      <c r="AR287">
        <f t="shared" si="51"/>
        <v>0</v>
      </c>
    </row>
    <row r="288" spans="1:44" ht="18" hidden="1" outlineLevel="1" x14ac:dyDescent="0.35">
      <c r="A288" s="13" t="s">
        <v>184</v>
      </c>
      <c r="B288" s="35">
        <f t="shared" si="59"/>
        <v>276</v>
      </c>
      <c r="C288" s="247"/>
      <c r="D288" s="42"/>
      <c r="E288" s="42"/>
      <c r="F288" s="37"/>
      <c r="G288" s="248">
        <v>0</v>
      </c>
      <c r="H288" s="101">
        <v>0.1</v>
      </c>
      <c r="I288" s="102">
        <f t="shared" si="60"/>
        <v>0</v>
      </c>
      <c r="J288" s="37"/>
      <c r="K288" s="7"/>
      <c r="L288" s="61">
        <f t="shared" si="52"/>
        <v>276</v>
      </c>
      <c r="M288" s="112" t="str">
        <f t="shared" si="61"/>
        <v/>
      </c>
      <c r="N288" s="241">
        <f t="shared" si="50"/>
        <v>0</v>
      </c>
      <c r="O288" s="74"/>
      <c r="P288" s="75"/>
      <c r="Q288" s="81"/>
      <c r="R288" s="76"/>
      <c r="S288" s="76"/>
      <c r="T288" s="268" t="str">
        <f t="shared" si="53"/>
        <v/>
      </c>
      <c r="AM288">
        <f t="shared" si="54"/>
        <v>0</v>
      </c>
      <c r="AN288">
        <f t="shared" si="55"/>
        <v>0</v>
      </c>
      <c r="AO288">
        <f t="shared" si="56"/>
        <v>0</v>
      </c>
      <c r="AP288">
        <f t="shared" si="57"/>
        <v>0</v>
      </c>
      <c r="AQ288">
        <f t="shared" si="58"/>
        <v>0</v>
      </c>
      <c r="AR288">
        <f t="shared" si="51"/>
        <v>0</v>
      </c>
    </row>
    <row r="289" spans="1:44" ht="18" hidden="1" outlineLevel="1" x14ac:dyDescent="0.35">
      <c r="A289" s="13" t="s">
        <v>184</v>
      </c>
      <c r="B289" s="35">
        <f t="shared" si="59"/>
        <v>277</v>
      </c>
      <c r="C289" s="247"/>
      <c r="D289" s="42"/>
      <c r="E289" s="42"/>
      <c r="F289" s="37"/>
      <c r="G289" s="248">
        <v>0</v>
      </c>
      <c r="H289" s="101">
        <v>0.1</v>
      </c>
      <c r="I289" s="102">
        <f t="shared" si="60"/>
        <v>0</v>
      </c>
      <c r="J289" s="37"/>
      <c r="K289" s="7"/>
      <c r="L289" s="61">
        <f t="shared" si="52"/>
        <v>277</v>
      </c>
      <c r="M289" s="112" t="str">
        <f t="shared" si="61"/>
        <v/>
      </c>
      <c r="N289" s="241">
        <f t="shared" si="50"/>
        <v>0</v>
      </c>
      <c r="O289" s="74"/>
      <c r="P289" s="75"/>
      <c r="Q289" s="81"/>
      <c r="R289" s="76"/>
      <c r="S289" s="76"/>
      <c r="T289" s="268" t="str">
        <f t="shared" si="53"/>
        <v/>
      </c>
      <c r="AM289">
        <f t="shared" si="54"/>
        <v>0</v>
      </c>
      <c r="AN289">
        <f t="shared" si="55"/>
        <v>0</v>
      </c>
      <c r="AO289">
        <f t="shared" si="56"/>
        <v>0</v>
      </c>
      <c r="AP289">
        <f t="shared" si="57"/>
        <v>0</v>
      </c>
      <c r="AQ289">
        <f t="shared" si="58"/>
        <v>0</v>
      </c>
      <c r="AR289">
        <f t="shared" si="51"/>
        <v>0</v>
      </c>
    </row>
    <row r="290" spans="1:44" ht="18" hidden="1" outlineLevel="1" x14ac:dyDescent="0.35">
      <c r="A290" s="13" t="s">
        <v>184</v>
      </c>
      <c r="B290" s="35">
        <f t="shared" si="59"/>
        <v>278</v>
      </c>
      <c r="C290" s="247"/>
      <c r="D290" s="42"/>
      <c r="E290" s="42"/>
      <c r="F290" s="37"/>
      <c r="G290" s="248">
        <v>0</v>
      </c>
      <c r="H290" s="101">
        <v>0.1</v>
      </c>
      <c r="I290" s="102">
        <f t="shared" si="60"/>
        <v>0</v>
      </c>
      <c r="J290" s="37"/>
      <c r="K290" s="7"/>
      <c r="L290" s="61">
        <f t="shared" si="52"/>
        <v>278</v>
      </c>
      <c r="M290" s="112" t="str">
        <f t="shared" si="61"/>
        <v/>
      </c>
      <c r="N290" s="241">
        <f t="shared" si="50"/>
        <v>0</v>
      </c>
      <c r="O290" s="74"/>
      <c r="P290" s="75"/>
      <c r="Q290" s="81"/>
      <c r="R290" s="76"/>
      <c r="S290" s="76"/>
      <c r="T290" s="268" t="str">
        <f t="shared" si="53"/>
        <v/>
      </c>
      <c r="AM290">
        <f t="shared" si="54"/>
        <v>0</v>
      </c>
      <c r="AN290">
        <f t="shared" si="55"/>
        <v>0</v>
      </c>
      <c r="AO290">
        <f t="shared" si="56"/>
        <v>0</v>
      </c>
      <c r="AP290">
        <f t="shared" si="57"/>
        <v>0</v>
      </c>
      <c r="AQ290">
        <f t="shared" si="58"/>
        <v>0</v>
      </c>
      <c r="AR290">
        <f t="shared" si="51"/>
        <v>0</v>
      </c>
    </row>
    <row r="291" spans="1:44" ht="18" hidden="1" outlineLevel="1" x14ac:dyDescent="0.35">
      <c r="A291" s="13" t="s">
        <v>184</v>
      </c>
      <c r="B291" s="35">
        <f t="shared" si="59"/>
        <v>279</v>
      </c>
      <c r="C291" s="247"/>
      <c r="D291" s="42"/>
      <c r="E291" s="42"/>
      <c r="F291" s="37"/>
      <c r="G291" s="248">
        <v>0</v>
      </c>
      <c r="H291" s="101">
        <v>0.1</v>
      </c>
      <c r="I291" s="102">
        <f t="shared" si="60"/>
        <v>0</v>
      </c>
      <c r="J291" s="37"/>
      <c r="K291" s="7"/>
      <c r="L291" s="61">
        <f t="shared" si="52"/>
        <v>279</v>
      </c>
      <c r="M291" s="112" t="str">
        <f t="shared" si="61"/>
        <v/>
      </c>
      <c r="N291" s="241">
        <f t="shared" si="50"/>
        <v>0</v>
      </c>
      <c r="O291" s="74"/>
      <c r="P291" s="75"/>
      <c r="Q291" s="81"/>
      <c r="R291" s="76"/>
      <c r="S291" s="76"/>
      <c r="T291" s="268" t="str">
        <f t="shared" si="53"/>
        <v/>
      </c>
      <c r="AM291">
        <f t="shared" si="54"/>
        <v>0</v>
      </c>
      <c r="AN291">
        <f t="shared" si="55"/>
        <v>0</v>
      </c>
      <c r="AO291">
        <f t="shared" si="56"/>
        <v>0</v>
      </c>
      <c r="AP291">
        <f t="shared" si="57"/>
        <v>0</v>
      </c>
      <c r="AQ291">
        <f t="shared" si="58"/>
        <v>0</v>
      </c>
      <c r="AR291">
        <f t="shared" si="51"/>
        <v>0</v>
      </c>
    </row>
    <row r="292" spans="1:44" ht="18" hidden="1" outlineLevel="1" x14ac:dyDescent="0.35">
      <c r="A292" s="13" t="s">
        <v>184</v>
      </c>
      <c r="B292" s="35">
        <f t="shared" si="59"/>
        <v>280</v>
      </c>
      <c r="C292" s="247"/>
      <c r="D292" s="42"/>
      <c r="E292" s="42"/>
      <c r="F292" s="37"/>
      <c r="G292" s="248">
        <v>0</v>
      </c>
      <c r="H292" s="101">
        <v>0.1</v>
      </c>
      <c r="I292" s="102">
        <f t="shared" si="60"/>
        <v>0</v>
      </c>
      <c r="J292" s="37"/>
      <c r="K292" s="7"/>
      <c r="L292" s="61">
        <f t="shared" si="52"/>
        <v>280</v>
      </c>
      <c r="M292" s="112" t="str">
        <f t="shared" si="61"/>
        <v/>
      </c>
      <c r="N292" s="241">
        <f t="shared" si="50"/>
        <v>0</v>
      </c>
      <c r="O292" s="74"/>
      <c r="P292" s="75"/>
      <c r="Q292" s="81"/>
      <c r="R292" s="76"/>
      <c r="S292" s="76"/>
      <c r="T292" s="268" t="str">
        <f t="shared" si="53"/>
        <v/>
      </c>
      <c r="AM292">
        <f t="shared" si="54"/>
        <v>0</v>
      </c>
      <c r="AN292">
        <f t="shared" si="55"/>
        <v>0</v>
      </c>
      <c r="AO292">
        <f t="shared" si="56"/>
        <v>0</v>
      </c>
      <c r="AP292">
        <f t="shared" si="57"/>
        <v>0</v>
      </c>
      <c r="AQ292">
        <f t="shared" si="58"/>
        <v>0</v>
      </c>
      <c r="AR292">
        <f t="shared" si="51"/>
        <v>0</v>
      </c>
    </row>
    <row r="293" spans="1:44" ht="18" hidden="1" outlineLevel="1" x14ac:dyDescent="0.35">
      <c r="A293" s="13" t="s">
        <v>184</v>
      </c>
      <c r="B293" s="35">
        <f t="shared" si="59"/>
        <v>281</v>
      </c>
      <c r="C293" s="247"/>
      <c r="D293" s="42"/>
      <c r="E293" s="42"/>
      <c r="F293" s="37"/>
      <c r="G293" s="248">
        <v>0</v>
      </c>
      <c r="H293" s="101">
        <v>0.1</v>
      </c>
      <c r="I293" s="102">
        <f t="shared" si="60"/>
        <v>0</v>
      </c>
      <c r="J293" s="37"/>
      <c r="K293" s="7"/>
      <c r="L293" s="61">
        <f t="shared" si="52"/>
        <v>281</v>
      </c>
      <c r="M293" s="112" t="str">
        <f t="shared" si="61"/>
        <v/>
      </c>
      <c r="N293" s="241">
        <f t="shared" si="50"/>
        <v>0</v>
      </c>
      <c r="O293" s="74"/>
      <c r="P293" s="75"/>
      <c r="Q293" s="81"/>
      <c r="R293" s="76"/>
      <c r="S293" s="76"/>
      <c r="T293" s="268" t="str">
        <f t="shared" si="53"/>
        <v/>
      </c>
      <c r="AM293">
        <f t="shared" si="54"/>
        <v>0</v>
      </c>
      <c r="AN293">
        <f t="shared" si="55"/>
        <v>0</v>
      </c>
      <c r="AO293">
        <f t="shared" si="56"/>
        <v>0</v>
      </c>
      <c r="AP293">
        <f t="shared" si="57"/>
        <v>0</v>
      </c>
      <c r="AQ293">
        <f t="shared" si="58"/>
        <v>0</v>
      </c>
      <c r="AR293">
        <f t="shared" si="51"/>
        <v>0</v>
      </c>
    </row>
    <row r="294" spans="1:44" ht="18" hidden="1" outlineLevel="1" x14ac:dyDescent="0.35">
      <c r="A294" s="13" t="s">
        <v>184</v>
      </c>
      <c r="B294" s="35">
        <f t="shared" si="59"/>
        <v>282</v>
      </c>
      <c r="C294" s="247"/>
      <c r="D294" s="42"/>
      <c r="E294" s="42"/>
      <c r="F294" s="37"/>
      <c r="G294" s="248">
        <v>0</v>
      </c>
      <c r="H294" s="101">
        <v>0.1</v>
      </c>
      <c r="I294" s="102">
        <f t="shared" si="60"/>
        <v>0</v>
      </c>
      <c r="J294" s="37"/>
      <c r="K294" s="7"/>
      <c r="L294" s="61">
        <f t="shared" si="52"/>
        <v>282</v>
      </c>
      <c r="M294" s="112" t="str">
        <f t="shared" si="61"/>
        <v/>
      </c>
      <c r="N294" s="241">
        <f t="shared" si="50"/>
        <v>0</v>
      </c>
      <c r="O294" s="74"/>
      <c r="P294" s="75"/>
      <c r="Q294" s="81"/>
      <c r="R294" s="76"/>
      <c r="S294" s="76"/>
      <c r="T294" s="268" t="str">
        <f t="shared" si="53"/>
        <v/>
      </c>
      <c r="AM294">
        <f t="shared" si="54"/>
        <v>0</v>
      </c>
      <c r="AN294">
        <f t="shared" si="55"/>
        <v>0</v>
      </c>
      <c r="AO294">
        <f t="shared" si="56"/>
        <v>0</v>
      </c>
      <c r="AP294">
        <f t="shared" si="57"/>
        <v>0</v>
      </c>
      <c r="AQ294">
        <f t="shared" si="58"/>
        <v>0</v>
      </c>
      <c r="AR294">
        <f t="shared" si="51"/>
        <v>0</v>
      </c>
    </row>
    <row r="295" spans="1:44" ht="18" hidden="1" outlineLevel="1" x14ac:dyDescent="0.35">
      <c r="A295" s="13" t="s">
        <v>184</v>
      </c>
      <c r="B295" s="35">
        <f t="shared" si="59"/>
        <v>283</v>
      </c>
      <c r="C295" s="247"/>
      <c r="D295" s="42"/>
      <c r="E295" s="42"/>
      <c r="F295" s="37"/>
      <c r="G295" s="248">
        <v>0</v>
      </c>
      <c r="H295" s="101">
        <v>0.1</v>
      </c>
      <c r="I295" s="102">
        <f t="shared" si="60"/>
        <v>0</v>
      </c>
      <c r="J295" s="37"/>
      <c r="K295" s="7"/>
      <c r="L295" s="61">
        <f t="shared" si="52"/>
        <v>283</v>
      </c>
      <c r="M295" s="112" t="str">
        <f t="shared" si="61"/>
        <v/>
      </c>
      <c r="N295" s="241">
        <f t="shared" si="50"/>
        <v>0</v>
      </c>
      <c r="O295" s="74"/>
      <c r="P295" s="75"/>
      <c r="Q295" s="81"/>
      <c r="R295" s="76"/>
      <c r="S295" s="76"/>
      <c r="T295" s="268" t="str">
        <f t="shared" si="53"/>
        <v/>
      </c>
      <c r="AM295">
        <f t="shared" si="54"/>
        <v>0</v>
      </c>
      <c r="AN295">
        <f t="shared" si="55"/>
        <v>0</v>
      </c>
      <c r="AO295">
        <f t="shared" si="56"/>
        <v>0</v>
      </c>
      <c r="AP295">
        <f t="shared" si="57"/>
        <v>0</v>
      </c>
      <c r="AQ295">
        <f t="shared" si="58"/>
        <v>0</v>
      </c>
      <c r="AR295">
        <f t="shared" si="51"/>
        <v>0</v>
      </c>
    </row>
    <row r="296" spans="1:44" ht="18" hidden="1" outlineLevel="1" x14ac:dyDescent="0.35">
      <c r="A296" s="13" t="s">
        <v>184</v>
      </c>
      <c r="B296" s="35">
        <f t="shared" si="59"/>
        <v>284</v>
      </c>
      <c r="C296" s="247"/>
      <c r="D296" s="42"/>
      <c r="E296" s="42"/>
      <c r="F296" s="37"/>
      <c r="G296" s="248">
        <v>0</v>
      </c>
      <c r="H296" s="101">
        <v>0.1</v>
      </c>
      <c r="I296" s="102">
        <f t="shared" si="60"/>
        <v>0</v>
      </c>
      <c r="J296" s="37"/>
      <c r="K296" s="7"/>
      <c r="L296" s="61">
        <f t="shared" si="52"/>
        <v>284</v>
      </c>
      <c r="M296" s="112" t="str">
        <f t="shared" si="61"/>
        <v/>
      </c>
      <c r="N296" s="241">
        <f t="shared" si="50"/>
        <v>0</v>
      </c>
      <c r="O296" s="74"/>
      <c r="P296" s="75"/>
      <c r="Q296" s="81"/>
      <c r="R296" s="76"/>
      <c r="S296" s="76"/>
      <c r="T296" s="268" t="str">
        <f t="shared" si="53"/>
        <v/>
      </c>
      <c r="AM296">
        <f t="shared" si="54"/>
        <v>0</v>
      </c>
      <c r="AN296">
        <f t="shared" si="55"/>
        <v>0</v>
      </c>
      <c r="AO296">
        <f t="shared" si="56"/>
        <v>0</v>
      </c>
      <c r="AP296">
        <f t="shared" si="57"/>
        <v>0</v>
      </c>
      <c r="AQ296">
        <f t="shared" si="58"/>
        <v>0</v>
      </c>
      <c r="AR296">
        <f t="shared" si="51"/>
        <v>0</v>
      </c>
    </row>
    <row r="297" spans="1:44" ht="18" hidden="1" outlineLevel="1" x14ac:dyDescent="0.35">
      <c r="A297" s="13" t="s">
        <v>184</v>
      </c>
      <c r="B297" s="35">
        <f t="shared" si="59"/>
        <v>285</v>
      </c>
      <c r="C297" s="247"/>
      <c r="D297" s="42"/>
      <c r="E297" s="42"/>
      <c r="F297" s="37"/>
      <c r="G297" s="248">
        <v>0</v>
      </c>
      <c r="H297" s="101">
        <v>0.1</v>
      </c>
      <c r="I297" s="102">
        <f t="shared" si="60"/>
        <v>0</v>
      </c>
      <c r="J297" s="37"/>
      <c r="K297" s="7"/>
      <c r="L297" s="61">
        <f t="shared" si="52"/>
        <v>285</v>
      </c>
      <c r="M297" s="112" t="str">
        <f t="shared" si="61"/>
        <v/>
      </c>
      <c r="N297" s="241">
        <f t="shared" si="50"/>
        <v>0</v>
      </c>
      <c r="O297" s="74"/>
      <c r="P297" s="75"/>
      <c r="Q297" s="81"/>
      <c r="R297" s="76"/>
      <c r="S297" s="76"/>
      <c r="T297" s="268" t="str">
        <f t="shared" si="53"/>
        <v/>
      </c>
      <c r="AM297">
        <f t="shared" si="54"/>
        <v>0</v>
      </c>
      <c r="AN297">
        <f t="shared" si="55"/>
        <v>0</v>
      </c>
      <c r="AO297">
        <f t="shared" si="56"/>
        <v>0</v>
      </c>
      <c r="AP297">
        <f t="shared" si="57"/>
        <v>0</v>
      </c>
      <c r="AQ297">
        <f t="shared" si="58"/>
        <v>0</v>
      </c>
      <c r="AR297">
        <f t="shared" si="51"/>
        <v>0</v>
      </c>
    </row>
    <row r="298" spans="1:44" ht="18" hidden="1" outlineLevel="1" x14ac:dyDescent="0.35">
      <c r="A298" s="13" t="s">
        <v>184</v>
      </c>
      <c r="B298" s="35">
        <f t="shared" si="59"/>
        <v>286</v>
      </c>
      <c r="C298" s="247"/>
      <c r="D298" s="42"/>
      <c r="E298" s="42"/>
      <c r="F298" s="37"/>
      <c r="G298" s="248">
        <v>0</v>
      </c>
      <c r="H298" s="101">
        <v>0.1</v>
      </c>
      <c r="I298" s="102">
        <f t="shared" si="60"/>
        <v>0</v>
      </c>
      <c r="J298" s="37"/>
      <c r="K298" s="7"/>
      <c r="L298" s="61">
        <f t="shared" si="52"/>
        <v>286</v>
      </c>
      <c r="M298" s="112" t="str">
        <f t="shared" si="61"/>
        <v/>
      </c>
      <c r="N298" s="241">
        <f t="shared" si="50"/>
        <v>0</v>
      </c>
      <c r="O298" s="74"/>
      <c r="P298" s="75"/>
      <c r="Q298" s="81"/>
      <c r="R298" s="76"/>
      <c r="S298" s="76"/>
      <c r="T298" s="268" t="str">
        <f t="shared" si="53"/>
        <v/>
      </c>
      <c r="AM298">
        <f t="shared" si="54"/>
        <v>0</v>
      </c>
      <c r="AN298">
        <f t="shared" si="55"/>
        <v>0</v>
      </c>
      <c r="AO298">
        <f t="shared" si="56"/>
        <v>0</v>
      </c>
      <c r="AP298">
        <f t="shared" si="57"/>
        <v>0</v>
      </c>
      <c r="AQ298">
        <f t="shared" si="58"/>
        <v>0</v>
      </c>
      <c r="AR298">
        <f t="shared" si="51"/>
        <v>0</v>
      </c>
    </row>
    <row r="299" spans="1:44" ht="18" hidden="1" outlineLevel="1" x14ac:dyDescent="0.35">
      <c r="A299" s="13" t="s">
        <v>184</v>
      </c>
      <c r="B299" s="35">
        <f t="shared" si="59"/>
        <v>287</v>
      </c>
      <c r="C299" s="247"/>
      <c r="D299" s="42"/>
      <c r="E299" s="42"/>
      <c r="F299" s="37"/>
      <c r="G299" s="248">
        <v>0</v>
      </c>
      <c r="H299" s="101">
        <v>0.1</v>
      </c>
      <c r="I299" s="102">
        <f t="shared" si="60"/>
        <v>0</v>
      </c>
      <c r="J299" s="37"/>
      <c r="K299" s="7"/>
      <c r="L299" s="61">
        <f t="shared" si="52"/>
        <v>287</v>
      </c>
      <c r="M299" s="112" t="str">
        <f t="shared" si="61"/>
        <v/>
      </c>
      <c r="N299" s="241">
        <f t="shared" si="50"/>
        <v>0</v>
      </c>
      <c r="O299" s="74"/>
      <c r="P299" s="75"/>
      <c r="Q299" s="81"/>
      <c r="R299" s="76"/>
      <c r="S299" s="76"/>
      <c r="T299" s="268" t="str">
        <f t="shared" si="53"/>
        <v/>
      </c>
      <c r="AM299">
        <f t="shared" si="54"/>
        <v>0</v>
      </c>
      <c r="AN299">
        <f t="shared" si="55"/>
        <v>0</v>
      </c>
      <c r="AO299">
        <f t="shared" si="56"/>
        <v>0</v>
      </c>
      <c r="AP299">
        <f t="shared" si="57"/>
        <v>0</v>
      </c>
      <c r="AQ299">
        <f t="shared" si="58"/>
        <v>0</v>
      </c>
      <c r="AR299">
        <f t="shared" si="51"/>
        <v>0</v>
      </c>
    </row>
    <row r="300" spans="1:44" ht="18" hidden="1" outlineLevel="1" x14ac:dyDescent="0.35">
      <c r="A300" s="13" t="s">
        <v>184</v>
      </c>
      <c r="B300" s="35">
        <f t="shared" si="59"/>
        <v>288</v>
      </c>
      <c r="C300" s="247"/>
      <c r="D300" s="42"/>
      <c r="E300" s="42"/>
      <c r="F300" s="37"/>
      <c r="G300" s="248">
        <v>0</v>
      </c>
      <c r="H300" s="101">
        <v>0.1</v>
      </c>
      <c r="I300" s="102">
        <f t="shared" si="60"/>
        <v>0</v>
      </c>
      <c r="J300" s="37"/>
      <c r="K300" s="7"/>
      <c r="L300" s="61">
        <f t="shared" si="52"/>
        <v>288</v>
      </c>
      <c r="M300" s="112" t="str">
        <f t="shared" si="61"/>
        <v/>
      </c>
      <c r="N300" s="241">
        <f t="shared" si="50"/>
        <v>0</v>
      </c>
      <c r="O300" s="74"/>
      <c r="P300" s="75"/>
      <c r="Q300" s="81"/>
      <c r="R300" s="76"/>
      <c r="S300" s="76"/>
      <c r="T300" s="268" t="str">
        <f t="shared" si="53"/>
        <v/>
      </c>
      <c r="AM300">
        <f t="shared" si="54"/>
        <v>0</v>
      </c>
      <c r="AN300">
        <f t="shared" si="55"/>
        <v>0</v>
      </c>
      <c r="AO300">
        <f t="shared" si="56"/>
        <v>0</v>
      </c>
      <c r="AP300">
        <f t="shared" si="57"/>
        <v>0</v>
      </c>
      <c r="AQ300">
        <f t="shared" si="58"/>
        <v>0</v>
      </c>
      <c r="AR300">
        <f t="shared" si="51"/>
        <v>0</v>
      </c>
    </row>
    <row r="301" spans="1:44" ht="18" hidden="1" outlineLevel="1" x14ac:dyDescent="0.35">
      <c r="A301" s="13" t="s">
        <v>184</v>
      </c>
      <c r="B301" s="35">
        <f t="shared" si="59"/>
        <v>289</v>
      </c>
      <c r="C301" s="247"/>
      <c r="D301" s="42"/>
      <c r="E301" s="42"/>
      <c r="F301" s="37"/>
      <c r="G301" s="248">
        <v>0</v>
      </c>
      <c r="H301" s="101">
        <v>0.1</v>
      </c>
      <c r="I301" s="102">
        <f t="shared" si="60"/>
        <v>0</v>
      </c>
      <c r="J301" s="37"/>
      <c r="K301" s="7"/>
      <c r="L301" s="61">
        <f t="shared" si="52"/>
        <v>289</v>
      </c>
      <c r="M301" s="112" t="str">
        <f t="shared" si="61"/>
        <v/>
      </c>
      <c r="N301" s="241">
        <f t="shared" si="50"/>
        <v>0</v>
      </c>
      <c r="O301" s="74"/>
      <c r="P301" s="75"/>
      <c r="Q301" s="81"/>
      <c r="R301" s="76"/>
      <c r="S301" s="76"/>
      <c r="T301" s="268" t="str">
        <f t="shared" si="53"/>
        <v/>
      </c>
      <c r="AM301">
        <f t="shared" si="54"/>
        <v>0</v>
      </c>
      <c r="AN301">
        <f t="shared" si="55"/>
        <v>0</v>
      </c>
      <c r="AO301">
        <f t="shared" si="56"/>
        <v>0</v>
      </c>
      <c r="AP301">
        <f t="shared" si="57"/>
        <v>0</v>
      </c>
      <c r="AQ301">
        <f t="shared" si="58"/>
        <v>0</v>
      </c>
      <c r="AR301">
        <f t="shared" si="51"/>
        <v>0</v>
      </c>
    </row>
    <row r="302" spans="1:44" ht="18" hidden="1" outlineLevel="1" x14ac:dyDescent="0.35">
      <c r="A302" s="13" t="s">
        <v>184</v>
      </c>
      <c r="B302" s="35">
        <f t="shared" si="59"/>
        <v>290</v>
      </c>
      <c r="C302" s="247"/>
      <c r="D302" s="42"/>
      <c r="E302" s="42"/>
      <c r="F302" s="37"/>
      <c r="G302" s="248">
        <v>0</v>
      </c>
      <c r="H302" s="101">
        <v>0.1</v>
      </c>
      <c r="I302" s="102">
        <f t="shared" si="60"/>
        <v>0</v>
      </c>
      <c r="J302" s="37"/>
      <c r="K302" s="7"/>
      <c r="L302" s="61">
        <f t="shared" si="52"/>
        <v>290</v>
      </c>
      <c r="M302" s="112" t="str">
        <f t="shared" si="61"/>
        <v/>
      </c>
      <c r="N302" s="241">
        <f t="shared" si="50"/>
        <v>0</v>
      </c>
      <c r="O302" s="74"/>
      <c r="P302" s="75"/>
      <c r="Q302" s="81"/>
      <c r="R302" s="76"/>
      <c r="S302" s="76"/>
      <c r="T302" s="268" t="str">
        <f t="shared" si="53"/>
        <v/>
      </c>
      <c r="AM302">
        <f t="shared" si="54"/>
        <v>0</v>
      </c>
      <c r="AN302">
        <f t="shared" si="55"/>
        <v>0</v>
      </c>
      <c r="AO302">
        <f t="shared" si="56"/>
        <v>0</v>
      </c>
      <c r="AP302">
        <f t="shared" si="57"/>
        <v>0</v>
      </c>
      <c r="AQ302">
        <f t="shared" si="58"/>
        <v>0</v>
      </c>
      <c r="AR302">
        <f t="shared" si="51"/>
        <v>0</v>
      </c>
    </row>
    <row r="303" spans="1:44" ht="18" hidden="1" outlineLevel="1" x14ac:dyDescent="0.35">
      <c r="A303" s="13" t="s">
        <v>184</v>
      </c>
      <c r="B303" s="35">
        <f t="shared" si="59"/>
        <v>291</v>
      </c>
      <c r="C303" s="247"/>
      <c r="D303" s="42"/>
      <c r="E303" s="42"/>
      <c r="F303" s="37"/>
      <c r="G303" s="248">
        <v>0</v>
      </c>
      <c r="H303" s="101">
        <v>0.1</v>
      </c>
      <c r="I303" s="102">
        <f t="shared" si="60"/>
        <v>0</v>
      </c>
      <c r="J303" s="37"/>
      <c r="K303" s="7"/>
      <c r="L303" s="61">
        <f t="shared" si="52"/>
        <v>291</v>
      </c>
      <c r="M303" s="112" t="str">
        <f t="shared" si="61"/>
        <v/>
      </c>
      <c r="N303" s="241">
        <f t="shared" si="50"/>
        <v>0</v>
      </c>
      <c r="O303" s="74"/>
      <c r="P303" s="75"/>
      <c r="Q303" s="81"/>
      <c r="R303" s="76"/>
      <c r="S303" s="76"/>
      <c r="T303" s="268" t="str">
        <f t="shared" si="53"/>
        <v/>
      </c>
      <c r="AM303">
        <f t="shared" si="54"/>
        <v>0</v>
      </c>
      <c r="AN303">
        <f t="shared" si="55"/>
        <v>0</v>
      </c>
      <c r="AO303">
        <f t="shared" si="56"/>
        <v>0</v>
      </c>
      <c r="AP303">
        <f t="shared" si="57"/>
        <v>0</v>
      </c>
      <c r="AQ303">
        <f t="shared" si="58"/>
        <v>0</v>
      </c>
      <c r="AR303">
        <f t="shared" si="51"/>
        <v>0</v>
      </c>
    </row>
    <row r="304" spans="1:44" ht="18" hidden="1" outlineLevel="1" x14ac:dyDescent="0.35">
      <c r="A304" s="13" t="s">
        <v>184</v>
      </c>
      <c r="B304" s="35">
        <f t="shared" si="59"/>
        <v>292</v>
      </c>
      <c r="C304" s="247"/>
      <c r="D304" s="42"/>
      <c r="E304" s="42"/>
      <c r="F304" s="37"/>
      <c r="G304" s="248">
        <v>0</v>
      </c>
      <c r="H304" s="101">
        <v>0.1</v>
      </c>
      <c r="I304" s="102">
        <f t="shared" si="60"/>
        <v>0</v>
      </c>
      <c r="J304" s="37"/>
      <c r="K304" s="7"/>
      <c r="L304" s="61">
        <f t="shared" si="52"/>
        <v>292</v>
      </c>
      <c r="M304" s="112" t="str">
        <f t="shared" si="61"/>
        <v/>
      </c>
      <c r="N304" s="241">
        <f t="shared" si="50"/>
        <v>0</v>
      </c>
      <c r="O304" s="74"/>
      <c r="P304" s="75"/>
      <c r="Q304" s="81"/>
      <c r="R304" s="76"/>
      <c r="S304" s="76"/>
      <c r="T304" s="268" t="str">
        <f t="shared" si="53"/>
        <v/>
      </c>
      <c r="AM304">
        <f t="shared" si="54"/>
        <v>0</v>
      </c>
      <c r="AN304">
        <f t="shared" si="55"/>
        <v>0</v>
      </c>
      <c r="AO304">
        <f t="shared" si="56"/>
        <v>0</v>
      </c>
      <c r="AP304">
        <f t="shared" si="57"/>
        <v>0</v>
      </c>
      <c r="AQ304">
        <f t="shared" si="58"/>
        <v>0</v>
      </c>
      <c r="AR304">
        <f t="shared" si="51"/>
        <v>0</v>
      </c>
    </row>
    <row r="305" spans="1:44" ht="18" hidden="1" outlineLevel="1" x14ac:dyDescent="0.35">
      <c r="A305" s="13" t="s">
        <v>184</v>
      </c>
      <c r="B305" s="35">
        <f t="shared" si="59"/>
        <v>293</v>
      </c>
      <c r="C305" s="247"/>
      <c r="D305" s="42"/>
      <c r="E305" s="42"/>
      <c r="F305" s="37"/>
      <c r="G305" s="248">
        <v>0</v>
      </c>
      <c r="H305" s="101">
        <v>0.1</v>
      </c>
      <c r="I305" s="102">
        <f t="shared" si="60"/>
        <v>0</v>
      </c>
      <c r="J305" s="37"/>
      <c r="K305" s="7"/>
      <c r="L305" s="61">
        <f t="shared" si="52"/>
        <v>293</v>
      </c>
      <c r="M305" s="112" t="str">
        <f t="shared" si="61"/>
        <v/>
      </c>
      <c r="N305" s="241">
        <f t="shared" ref="N305:N368" si="62">IF($Q$3="対象外",$I305,$G305)</f>
        <v>0</v>
      </c>
      <c r="O305" s="74"/>
      <c r="P305" s="75"/>
      <c r="Q305" s="81"/>
      <c r="R305" s="76"/>
      <c r="S305" s="76"/>
      <c r="T305" s="268" t="str">
        <f t="shared" si="53"/>
        <v/>
      </c>
      <c r="AM305">
        <f t="shared" si="54"/>
        <v>0</v>
      </c>
      <c r="AN305">
        <f t="shared" si="55"/>
        <v>0</v>
      </c>
      <c r="AO305">
        <f t="shared" si="56"/>
        <v>0</v>
      </c>
      <c r="AP305">
        <f t="shared" si="57"/>
        <v>0</v>
      </c>
      <c r="AQ305">
        <f t="shared" si="58"/>
        <v>0</v>
      </c>
      <c r="AR305">
        <f t="shared" si="51"/>
        <v>0</v>
      </c>
    </row>
    <row r="306" spans="1:44" ht="18" hidden="1" outlineLevel="1" x14ac:dyDescent="0.35">
      <c r="A306" s="13" t="s">
        <v>184</v>
      </c>
      <c r="B306" s="35">
        <f t="shared" si="59"/>
        <v>294</v>
      </c>
      <c r="C306" s="247"/>
      <c r="D306" s="42"/>
      <c r="E306" s="42"/>
      <c r="F306" s="37"/>
      <c r="G306" s="248">
        <v>0</v>
      </c>
      <c r="H306" s="101">
        <v>0.1</v>
      </c>
      <c r="I306" s="102">
        <f t="shared" si="60"/>
        <v>0</v>
      </c>
      <c r="J306" s="37"/>
      <c r="K306" s="7"/>
      <c r="L306" s="61">
        <f t="shared" si="52"/>
        <v>294</v>
      </c>
      <c r="M306" s="112" t="str">
        <f t="shared" si="61"/>
        <v/>
      </c>
      <c r="N306" s="241">
        <f t="shared" si="62"/>
        <v>0</v>
      </c>
      <c r="O306" s="74"/>
      <c r="P306" s="75"/>
      <c r="Q306" s="81"/>
      <c r="R306" s="76"/>
      <c r="S306" s="76"/>
      <c r="T306" s="268" t="str">
        <f t="shared" si="53"/>
        <v/>
      </c>
      <c r="AM306">
        <f t="shared" si="54"/>
        <v>0</v>
      </c>
      <c r="AN306">
        <f t="shared" si="55"/>
        <v>0</v>
      </c>
      <c r="AO306">
        <f t="shared" si="56"/>
        <v>0</v>
      </c>
      <c r="AP306">
        <f t="shared" si="57"/>
        <v>0</v>
      </c>
      <c r="AQ306">
        <f t="shared" si="58"/>
        <v>0</v>
      </c>
      <c r="AR306">
        <f t="shared" si="51"/>
        <v>0</v>
      </c>
    </row>
    <row r="307" spans="1:44" ht="18" hidden="1" outlineLevel="1" x14ac:dyDescent="0.35">
      <c r="A307" s="13" t="s">
        <v>184</v>
      </c>
      <c r="B307" s="35">
        <f t="shared" si="59"/>
        <v>295</v>
      </c>
      <c r="C307" s="247"/>
      <c r="D307" s="42"/>
      <c r="E307" s="42"/>
      <c r="F307" s="37"/>
      <c r="G307" s="248">
        <v>0</v>
      </c>
      <c r="H307" s="101">
        <v>0.1</v>
      </c>
      <c r="I307" s="102">
        <f t="shared" si="60"/>
        <v>0</v>
      </c>
      <c r="J307" s="37"/>
      <c r="K307" s="7"/>
      <c r="L307" s="61">
        <f t="shared" si="52"/>
        <v>295</v>
      </c>
      <c r="M307" s="112" t="str">
        <f t="shared" si="61"/>
        <v/>
      </c>
      <c r="N307" s="241">
        <f t="shared" si="62"/>
        <v>0</v>
      </c>
      <c r="O307" s="74"/>
      <c r="P307" s="75"/>
      <c r="Q307" s="81"/>
      <c r="R307" s="76"/>
      <c r="S307" s="76"/>
      <c r="T307" s="268" t="str">
        <f t="shared" si="53"/>
        <v/>
      </c>
      <c r="AM307">
        <f t="shared" si="54"/>
        <v>0</v>
      </c>
      <c r="AN307">
        <f t="shared" si="55"/>
        <v>0</v>
      </c>
      <c r="AO307">
        <f t="shared" si="56"/>
        <v>0</v>
      </c>
      <c r="AP307">
        <f t="shared" si="57"/>
        <v>0</v>
      </c>
      <c r="AQ307">
        <f t="shared" si="58"/>
        <v>0</v>
      </c>
      <c r="AR307">
        <f t="shared" si="51"/>
        <v>0</v>
      </c>
    </row>
    <row r="308" spans="1:44" ht="18" hidden="1" outlineLevel="1" x14ac:dyDescent="0.35">
      <c r="A308" s="13" t="s">
        <v>184</v>
      </c>
      <c r="B308" s="35">
        <f t="shared" si="59"/>
        <v>296</v>
      </c>
      <c r="C308" s="247"/>
      <c r="D308" s="42"/>
      <c r="E308" s="42"/>
      <c r="F308" s="37"/>
      <c r="G308" s="248">
        <v>0</v>
      </c>
      <c r="H308" s="101">
        <v>0.1</v>
      </c>
      <c r="I308" s="102">
        <f t="shared" si="60"/>
        <v>0</v>
      </c>
      <c r="J308" s="37"/>
      <c r="K308" s="7"/>
      <c r="L308" s="61">
        <f t="shared" si="52"/>
        <v>296</v>
      </c>
      <c r="M308" s="112" t="str">
        <f t="shared" si="61"/>
        <v/>
      </c>
      <c r="N308" s="241">
        <f t="shared" si="62"/>
        <v>0</v>
      </c>
      <c r="O308" s="74"/>
      <c r="P308" s="75"/>
      <c r="Q308" s="81"/>
      <c r="R308" s="76"/>
      <c r="S308" s="76"/>
      <c r="T308" s="268" t="str">
        <f t="shared" si="53"/>
        <v/>
      </c>
      <c r="AM308">
        <f t="shared" si="54"/>
        <v>0</v>
      </c>
      <c r="AN308">
        <f t="shared" si="55"/>
        <v>0</v>
      </c>
      <c r="AO308">
        <f t="shared" si="56"/>
        <v>0</v>
      </c>
      <c r="AP308">
        <f t="shared" si="57"/>
        <v>0</v>
      </c>
      <c r="AQ308">
        <f t="shared" si="58"/>
        <v>0</v>
      </c>
      <c r="AR308">
        <f t="shared" si="51"/>
        <v>0</v>
      </c>
    </row>
    <row r="309" spans="1:44" ht="18" hidden="1" outlineLevel="1" x14ac:dyDescent="0.35">
      <c r="A309" s="13" t="s">
        <v>184</v>
      </c>
      <c r="B309" s="35">
        <f t="shared" si="59"/>
        <v>297</v>
      </c>
      <c r="C309" s="247"/>
      <c r="D309" s="42"/>
      <c r="E309" s="42"/>
      <c r="F309" s="37"/>
      <c r="G309" s="248">
        <v>0</v>
      </c>
      <c r="H309" s="101">
        <v>0.1</v>
      </c>
      <c r="I309" s="102">
        <f t="shared" si="60"/>
        <v>0</v>
      </c>
      <c r="J309" s="37"/>
      <c r="K309" s="7"/>
      <c r="L309" s="61">
        <f t="shared" si="52"/>
        <v>297</v>
      </c>
      <c r="M309" s="112" t="str">
        <f t="shared" si="61"/>
        <v/>
      </c>
      <c r="N309" s="241">
        <f t="shared" si="62"/>
        <v>0</v>
      </c>
      <c r="O309" s="74"/>
      <c r="P309" s="75"/>
      <c r="Q309" s="81"/>
      <c r="R309" s="76"/>
      <c r="S309" s="76"/>
      <c r="T309" s="268" t="str">
        <f t="shared" si="53"/>
        <v/>
      </c>
      <c r="AM309">
        <f t="shared" si="54"/>
        <v>0</v>
      </c>
      <c r="AN309">
        <f t="shared" si="55"/>
        <v>0</v>
      </c>
      <c r="AO309">
        <f t="shared" si="56"/>
        <v>0</v>
      </c>
      <c r="AP309">
        <f t="shared" si="57"/>
        <v>0</v>
      </c>
      <c r="AQ309">
        <f t="shared" si="58"/>
        <v>0</v>
      </c>
      <c r="AR309">
        <f t="shared" si="51"/>
        <v>0</v>
      </c>
    </row>
    <row r="310" spans="1:44" ht="18" hidden="1" outlineLevel="1" x14ac:dyDescent="0.35">
      <c r="A310" s="13" t="s">
        <v>184</v>
      </c>
      <c r="B310" s="35">
        <f t="shared" si="59"/>
        <v>298</v>
      </c>
      <c r="C310" s="247"/>
      <c r="D310" s="42"/>
      <c r="E310" s="42"/>
      <c r="F310" s="37"/>
      <c r="G310" s="248">
        <v>0</v>
      </c>
      <c r="H310" s="101">
        <v>0.1</v>
      </c>
      <c r="I310" s="102">
        <f t="shared" si="60"/>
        <v>0</v>
      </c>
      <c r="J310" s="37"/>
      <c r="K310" s="7"/>
      <c r="L310" s="61">
        <f t="shared" si="52"/>
        <v>298</v>
      </c>
      <c r="M310" s="112" t="str">
        <f t="shared" si="61"/>
        <v/>
      </c>
      <c r="N310" s="241">
        <f t="shared" si="62"/>
        <v>0</v>
      </c>
      <c r="O310" s="74"/>
      <c r="P310" s="75"/>
      <c r="Q310" s="81"/>
      <c r="R310" s="76"/>
      <c r="S310" s="76"/>
      <c r="T310" s="268" t="str">
        <f t="shared" si="53"/>
        <v/>
      </c>
      <c r="AM310">
        <f t="shared" si="54"/>
        <v>0</v>
      </c>
      <c r="AN310">
        <f t="shared" si="55"/>
        <v>0</v>
      </c>
      <c r="AO310">
        <f t="shared" si="56"/>
        <v>0</v>
      </c>
      <c r="AP310">
        <f t="shared" si="57"/>
        <v>0</v>
      </c>
      <c r="AQ310">
        <f t="shared" si="58"/>
        <v>0</v>
      </c>
      <c r="AR310">
        <f t="shared" si="51"/>
        <v>0</v>
      </c>
    </row>
    <row r="311" spans="1:44" ht="18" hidden="1" outlineLevel="1" x14ac:dyDescent="0.35">
      <c r="A311" s="13" t="s">
        <v>184</v>
      </c>
      <c r="B311" s="35">
        <f t="shared" si="59"/>
        <v>299</v>
      </c>
      <c r="C311" s="247"/>
      <c r="D311" s="42"/>
      <c r="E311" s="42"/>
      <c r="F311" s="37"/>
      <c r="G311" s="248">
        <v>0</v>
      </c>
      <c r="H311" s="101">
        <v>0.1</v>
      </c>
      <c r="I311" s="102">
        <f t="shared" si="60"/>
        <v>0</v>
      </c>
      <c r="J311" s="37"/>
      <c r="K311" s="7"/>
      <c r="L311" s="61">
        <f t="shared" si="52"/>
        <v>299</v>
      </c>
      <c r="M311" s="112" t="str">
        <f t="shared" si="61"/>
        <v/>
      </c>
      <c r="N311" s="241">
        <f t="shared" si="62"/>
        <v>0</v>
      </c>
      <c r="O311" s="74"/>
      <c r="P311" s="75"/>
      <c r="Q311" s="81"/>
      <c r="R311" s="76"/>
      <c r="S311" s="76"/>
      <c r="T311" s="268" t="str">
        <f t="shared" si="53"/>
        <v/>
      </c>
      <c r="AM311">
        <f t="shared" si="54"/>
        <v>0</v>
      </c>
      <c r="AN311">
        <f t="shared" si="55"/>
        <v>0</v>
      </c>
      <c r="AO311">
        <f t="shared" si="56"/>
        <v>0</v>
      </c>
      <c r="AP311">
        <f t="shared" si="57"/>
        <v>0</v>
      </c>
      <c r="AQ311">
        <f t="shared" si="58"/>
        <v>0</v>
      </c>
      <c r="AR311">
        <f t="shared" si="51"/>
        <v>0</v>
      </c>
    </row>
    <row r="312" spans="1:44" ht="18" hidden="1" outlineLevel="1" x14ac:dyDescent="0.35">
      <c r="A312" s="13" t="s">
        <v>184</v>
      </c>
      <c r="B312" s="35">
        <f t="shared" si="59"/>
        <v>300</v>
      </c>
      <c r="C312" s="247"/>
      <c r="D312" s="42"/>
      <c r="E312" s="42"/>
      <c r="F312" s="37"/>
      <c r="G312" s="248">
        <v>0</v>
      </c>
      <c r="H312" s="101">
        <v>0.1</v>
      </c>
      <c r="I312" s="102">
        <f t="shared" si="60"/>
        <v>0</v>
      </c>
      <c r="J312" s="37"/>
      <c r="K312" s="7"/>
      <c r="L312" s="61">
        <f t="shared" si="52"/>
        <v>300</v>
      </c>
      <c r="M312" s="112" t="str">
        <f t="shared" si="61"/>
        <v/>
      </c>
      <c r="N312" s="241">
        <f t="shared" si="62"/>
        <v>0</v>
      </c>
      <c r="O312" s="74"/>
      <c r="P312" s="75"/>
      <c r="Q312" s="81"/>
      <c r="R312" s="76"/>
      <c r="S312" s="76"/>
      <c r="T312" s="268" t="str">
        <f t="shared" si="53"/>
        <v/>
      </c>
      <c r="AM312">
        <f t="shared" si="54"/>
        <v>0</v>
      </c>
      <c r="AN312">
        <f t="shared" si="55"/>
        <v>0</v>
      </c>
      <c r="AO312">
        <f t="shared" si="56"/>
        <v>0</v>
      </c>
      <c r="AP312">
        <f t="shared" si="57"/>
        <v>0</v>
      </c>
      <c r="AQ312">
        <f t="shared" si="58"/>
        <v>0</v>
      </c>
      <c r="AR312">
        <f t="shared" si="51"/>
        <v>0</v>
      </c>
    </row>
    <row r="313" spans="1:44" ht="18" hidden="1" outlineLevel="1" x14ac:dyDescent="0.35">
      <c r="A313" s="13" t="s">
        <v>184</v>
      </c>
      <c r="B313" s="35">
        <f t="shared" si="59"/>
        <v>301</v>
      </c>
      <c r="C313" s="247"/>
      <c r="D313" s="42"/>
      <c r="E313" s="42"/>
      <c r="F313" s="37"/>
      <c r="G313" s="248">
        <v>0</v>
      </c>
      <c r="H313" s="101">
        <v>0.1</v>
      </c>
      <c r="I313" s="102">
        <f t="shared" si="60"/>
        <v>0</v>
      </c>
      <c r="J313" s="37"/>
      <c r="K313" s="7"/>
      <c r="L313" s="61">
        <f t="shared" si="52"/>
        <v>301</v>
      </c>
      <c r="M313" s="112" t="str">
        <f t="shared" si="61"/>
        <v/>
      </c>
      <c r="N313" s="241">
        <f t="shared" si="62"/>
        <v>0</v>
      </c>
      <c r="O313" s="74"/>
      <c r="P313" s="75"/>
      <c r="Q313" s="81"/>
      <c r="R313" s="76"/>
      <c r="S313" s="76"/>
      <c r="T313" s="268" t="str">
        <f t="shared" si="53"/>
        <v/>
      </c>
      <c r="AM313">
        <f t="shared" si="54"/>
        <v>0</v>
      </c>
      <c r="AN313">
        <f t="shared" si="55"/>
        <v>0</v>
      </c>
      <c r="AO313">
        <f t="shared" si="56"/>
        <v>0</v>
      </c>
      <c r="AP313">
        <f t="shared" si="57"/>
        <v>0</v>
      </c>
      <c r="AQ313">
        <f t="shared" si="58"/>
        <v>0</v>
      </c>
      <c r="AR313">
        <f t="shared" si="51"/>
        <v>0</v>
      </c>
    </row>
    <row r="314" spans="1:44" ht="18" hidden="1" outlineLevel="1" x14ac:dyDescent="0.35">
      <c r="A314" s="13" t="s">
        <v>184</v>
      </c>
      <c r="B314" s="35">
        <f t="shared" si="59"/>
        <v>302</v>
      </c>
      <c r="C314" s="247"/>
      <c r="D314" s="42"/>
      <c r="E314" s="42"/>
      <c r="F314" s="37"/>
      <c r="G314" s="248">
        <v>0</v>
      </c>
      <c r="H314" s="101">
        <v>0.1</v>
      </c>
      <c r="I314" s="102">
        <f t="shared" si="60"/>
        <v>0</v>
      </c>
      <c r="J314" s="37"/>
      <c r="K314" s="7"/>
      <c r="L314" s="61">
        <f t="shared" si="52"/>
        <v>302</v>
      </c>
      <c r="M314" s="112" t="str">
        <f t="shared" si="61"/>
        <v/>
      </c>
      <c r="N314" s="241">
        <f t="shared" si="62"/>
        <v>0</v>
      </c>
      <c r="O314" s="74"/>
      <c r="P314" s="75"/>
      <c r="Q314" s="81"/>
      <c r="R314" s="76"/>
      <c r="S314" s="76"/>
      <c r="T314" s="268" t="str">
        <f t="shared" si="53"/>
        <v/>
      </c>
      <c r="AM314">
        <f t="shared" si="54"/>
        <v>0</v>
      </c>
      <c r="AN314">
        <f t="shared" si="55"/>
        <v>0</v>
      </c>
      <c r="AO314">
        <f t="shared" si="56"/>
        <v>0</v>
      </c>
      <c r="AP314">
        <f t="shared" si="57"/>
        <v>0</v>
      </c>
      <c r="AQ314">
        <f t="shared" si="58"/>
        <v>0</v>
      </c>
      <c r="AR314">
        <f t="shared" si="51"/>
        <v>0</v>
      </c>
    </row>
    <row r="315" spans="1:44" ht="18" hidden="1" outlineLevel="1" x14ac:dyDescent="0.35">
      <c r="A315" s="13" t="s">
        <v>184</v>
      </c>
      <c r="B315" s="35">
        <f t="shared" si="59"/>
        <v>303</v>
      </c>
      <c r="C315" s="247"/>
      <c r="D315" s="42"/>
      <c r="E315" s="42"/>
      <c r="F315" s="37"/>
      <c r="G315" s="248">
        <v>0</v>
      </c>
      <c r="H315" s="101">
        <v>0.1</v>
      </c>
      <c r="I315" s="102">
        <f t="shared" si="60"/>
        <v>0</v>
      </c>
      <c r="J315" s="37"/>
      <c r="K315" s="7"/>
      <c r="L315" s="61">
        <f t="shared" si="52"/>
        <v>303</v>
      </c>
      <c r="M315" s="112" t="str">
        <f t="shared" si="61"/>
        <v/>
      </c>
      <c r="N315" s="241">
        <f t="shared" si="62"/>
        <v>0</v>
      </c>
      <c r="O315" s="74"/>
      <c r="P315" s="75"/>
      <c r="Q315" s="81"/>
      <c r="R315" s="76"/>
      <c r="S315" s="76"/>
      <c r="T315" s="268" t="str">
        <f t="shared" si="53"/>
        <v/>
      </c>
      <c r="AM315">
        <f t="shared" si="54"/>
        <v>0</v>
      </c>
      <c r="AN315">
        <f t="shared" si="55"/>
        <v>0</v>
      </c>
      <c r="AO315">
        <f t="shared" si="56"/>
        <v>0</v>
      </c>
      <c r="AP315">
        <f t="shared" si="57"/>
        <v>0</v>
      </c>
      <c r="AQ315">
        <f t="shared" si="58"/>
        <v>0</v>
      </c>
      <c r="AR315">
        <f t="shared" si="51"/>
        <v>0</v>
      </c>
    </row>
    <row r="316" spans="1:44" ht="18" hidden="1" outlineLevel="1" x14ac:dyDescent="0.35">
      <c r="A316" s="13" t="s">
        <v>184</v>
      </c>
      <c r="B316" s="35">
        <f t="shared" si="59"/>
        <v>304</v>
      </c>
      <c r="C316" s="247"/>
      <c r="D316" s="42"/>
      <c r="E316" s="42"/>
      <c r="F316" s="37"/>
      <c r="G316" s="248">
        <v>0</v>
      </c>
      <c r="H316" s="101">
        <v>0.1</v>
      </c>
      <c r="I316" s="102">
        <f t="shared" si="60"/>
        <v>0</v>
      </c>
      <c r="J316" s="37"/>
      <c r="K316" s="7"/>
      <c r="L316" s="61">
        <f t="shared" si="52"/>
        <v>304</v>
      </c>
      <c r="M316" s="112" t="str">
        <f t="shared" si="61"/>
        <v/>
      </c>
      <c r="N316" s="241">
        <f t="shared" si="62"/>
        <v>0</v>
      </c>
      <c r="O316" s="74"/>
      <c r="P316" s="75"/>
      <c r="Q316" s="81"/>
      <c r="R316" s="76"/>
      <c r="S316" s="76"/>
      <c r="T316" s="268" t="str">
        <f t="shared" si="53"/>
        <v/>
      </c>
      <c r="AM316">
        <f t="shared" si="54"/>
        <v>0</v>
      </c>
      <c r="AN316">
        <f t="shared" si="55"/>
        <v>0</v>
      </c>
      <c r="AO316">
        <f t="shared" si="56"/>
        <v>0</v>
      </c>
      <c r="AP316">
        <f t="shared" si="57"/>
        <v>0</v>
      </c>
      <c r="AQ316">
        <f t="shared" si="58"/>
        <v>0</v>
      </c>
      <c r="AR316">
        <f t="shared" si="51"/>
        <v>0</v>
      </c>
    </row>
    <row r="317" spans="1:44" ht="18" hidden="1" outlineLevel="1" x14ac:dyDescent="0.35">
      <c r="A317" s="13" t="s">
        <v>184</v>
      </c>
      <c r="B317" s="35">
        <f t="shared" si="59"/>
        <v>305</v>
      </c>
      <c r="C317" s="247"/>
      <c r="D317" s="42"/>
      <c r="E317" s="42"/>
      <c r="F317" s="37"/>
      <c r="G317" s="248">
        <v>0</v>
      </c>
      <c r="H317" s="101">
        <v>0.1</v>
      </c>
      <c r="I317" s="102">
        <f t="shared" si="60"/>
        <v>0</v>
      </c>
      <c r="J317" s="37"/>
      <c r="K317" s="7"/>
      <c r="L317" s="61">
        <f t="shared" si="52"/>
        <v>305</v>
      </c>
      <c r="M317" s="112" t="str">
        <f t="shared" si="61"/>
        <v/>
      </c>
      <c r="N317" s="241">
        <f t="shared" si="62"/>
        <v>0</v>
      </c>
      <c r="O317" s="74"/>
      <c r="P317" s="75"/>
      <c r="Q317" s="81"/>
      <c r="R317" s="76"/>
      <c r="S317" s="76"/>
      <c r="T317" s="268" t="str">
        <f t="shared" si="53"/>
        <v/>
      </c>
      <c r="AM317">
        <f t="shared" si="54"/>
        <v>0</v>
      </c>
      <c r="AN317">
        <f t="shared" si="55"/>
        <v>0</v>
      </c>
      <c r="AO317">
        <f t="shared" si="56"/>
        <v>0</v>
      </c>
      <c r="AP317">
        <f t="shared" si="57"/>
        <v>0</v>
      </c>
      <c r="AQ317">
        <f t="shared" si="58"/>
        <v>0</v>
      </c>
      <c r="AR317">
        <f t="shared" si="51"/>
        <v>0</v>
      </c>
    </row>
    <row r="318" spans="1:44" ht="18" hidden="1" outlineLevel="1" x14ac:dyDescent="0.35">
      <c r="A318" s="13" t="s">
        <v>184</v>
      </c>
      <c r="B318" s="35">
        <f t="shared" si="59"/>
        <v>306</v>
      </c>
      <c r="C318" s="247"/>
      <c r="D318" s="42"/>
      <c r="E318" s="42"/>
      <c r="F318" s="37"/>
      <c r="G318" s="248">
        <v>0</v>
      </c>
      <c r="H318" s="101">
        <v>0.1</v>
      </c>
      <c r="I318" s="102">
        <f t="shared" si="60"/>
        <v>0</v>
      </c>
      <c r="J318" s="37"/>
      <c r="K318" s="7"/>
      <c r="L318" s="61">
        <f t="shared" si="52"/>
        <v>306</v>
      </c>
      <c r="M318" s="112" t="str">
        <f t="shared" si="61"/>
        <v/>
      </c>
      <c r="N318" s="241">
        <f t="shared" si="62"/>
        <v>0</v>
      </c>
      <c r="O318" s="74"/>
      <c r="P318" s="75"/>
      <c r="Q318" s="81"/>
      <c r="R318" s="76"/>
      <c r="S318" s="76"/>
      <c r="T318" s="268" t="str">
        <f t="shared" si="53"/>
        <v/>
      </c>
      <c r="AM318">
        <f t="shared" si="54"/>
        <v>0</v>
      </c>
      <c r="AN318">
        <f t="shared" si="55"/>
        <v>0</v>
      </c>
      <c r="AO318">
        <f t="shared" si="56"/>
        <v>0</v>
      </c>
      <c r="AP318">
        <f t="shared" si="57"/>
        <v>0</v>
      </c>
      <c r="AQ318">
        <f t="shared" si="58"/>
        <v>0</v>
      </c>
      <c r="AR318">
        <f t="shared" si="51"/>
        <v>0</v>
      </c>
    </row>
    <row r="319" spans="1:44" ht="18" hidden="1" outlineLevel="1" x14ac:dyDescent="0.35">
      <c r="A319" s="13" t="s">
        <v>184</v>
      </c>
      <c r="B319" s="35">
        <f t="shared" si="59"/>
        <v>307</v>
      </c>
      <c r="C319" s="247"/>
      <c r="D319" s="42"/>
      <c r="E319" s="42"/>
      <c r="F319" s="37"/>
      <c r="G319" s="248">
        <v>0</v>
      </c>
      <c r="H319" s="101">
        <v>0.1</v>
      </c>
      <c r="I319" s="102">
        <f t="shared" si="60"/>
        <v>0</v>
      </c>
      <c r="J319" s="37"/>
      <c r="K319" s="7"/>
      <c r="L319" s="61">
        <f t="shared" si="52"/>
        <v>307</v>
      </c>
      <c r="M319" s="112" t="str">
        <f t="shared" si="61"/>
        <v/>
      </c>
      <c r="N319" s="241">
        <f t="shared" si="62"/>
        <v>0</v>
      </c>
      <c r="O319" s="74"/>
      <c r="P319" s="75"/>
      <c r="Q319" s="81"/>
      <c r="R319" s="76"/>
      <c r="S319" s="76"/>
      <c r="T319" s="268" t="str">
        <f t="shared" si="53"/>
        <v/>
      </c>
      <c r="AM319">
        <f t="shared" si="54"/>
        <v>0</v>
      </c>
      <c r="AN319">
        <f t="shared" si="55"/>
        <v>0</v>
      </c>
      <c r="AO319">
        <f t="shared" si="56"/>
        <v>0</v>
      </c>
      <c r="AP319">
        <f t="shared" si="57"/>
        <v>0</v>
      </c>
      <c r="AQ319">
        <f t="shared" si="58"/>
        <v>0</v>
      </c>
      <c r="AR319">
        <f t="shared" si="51"/>
        <v>0</v>
      </c>
    </row>
    <row r="320" spans="1:44" ht="18" hidden="1" outlineLevel="1" x14ac:dyDescent="0.35">
      <c r="A320" s="13" t="s">
        <v>184</v>
      </c>
      <c r="B320" s="35">
        <f t="shared" si="59"/>
        <v>308</v>
      </c>
      <c r="C320" s="247"/>
      <c r="D320" s="42"/>
      <c r="E320" s="42"/>
      <c r="F320" s="37"/>
      <c r="G320" s="248">
        <v>0</v>
      </c>
      <c r="H320" s="101">
        <v>0.1</v>
      </c>
      <c r="I320" s="102">
        <f t="shared" si="60"/>
        <v>0</v>
      </c>
      <c r="J320" s="37"/>
      <c r="K320" s="7"/>
      <c r="L320" s="61">
        <f t="shared" si="52"/>
        <v>308</v>
      </c>
      <c r="M320" s="112" t="str">
        <f t="shared" si="61"/>
        <v/>
      </c>
      <c r="N320" s="241">
        <f t="shared" si="62"/>
        <v>0</v>
      </c>
      <c r="O320" s="74"/>
      <c r="P320" s="75"/>
      <c r="Q320" s="81"/>
      <c r="R320" s="76"/>
      <c r="S320" s="76"/>
      <c r="T320" s="268" t="str">
        <f t="shared" si="53"/>
        <v/>
      </c>
      <c r="AM320">
        <f t="shared" si="54"/>
        <v>0</v>
      </c>
      <c r="AN320">
        <f t="shared" si="55"/>
        <v>0</v>
      </c>
      <c r="AO320">
        <f t="shared" si="56"/>
        <v>0</v>
      </c>
      <c r="AP320">
        <f t="shared" si="57"/>
        <v>0</v>
      </c>
      <c r="AQ320">
        <f t="shared" si="58"/>
        <v>0</v>
      </c>
      <c r="AR320">
        <f t="shared" si="51"/>
        <v>0</v>
      </c>
    </row>
    <row r="321" spans="1:44" ht="18" hidden="1" outlineLevel="1" x14ac:dyDescent="0.35">
      <c r="A321" s="13" t="s">
        <v>184</v>
      </c>
      <c r="B321" s="35">
        <f t="shared" si="59"/>
        <v>309</v>
      </c>
      <c r="C321" s="247"/>
      <c r="D321" s="42"/>
      <c r="E321" s="42"/>
      <c r="F321" s="37"/>
      <c r="G321" s="248">
        <v>0</v>
      </c>
      <c r="H321" s="101">
        <v>0.1</v>
      </c>
      <c r="I321" s="102">
        <f t="shared" si="60"/>
        <v>0</v>
      </c>
      <c r="J321" s="37"/>
      <c r="K321" s="7"/>
      <c r="L321" s="61">
        <f t="shared" si="52"/>
        <v>309</v>
      </c>
      <c r="M321" s="112" t="str">
        <f t="shared" si="61"/>
        <v/>
      </c>
      <c r="N321" s="241">
        <f t="shared" si="62"/>
        <v>0</v>
      </c>
      <c r="O321" s="74"/>
      <c r="P321" s="75"/>
      <c r="Q321" s="81"/>
      <c r="R321" s="76"/>
      <c r="S321" s="76"/>
      <c r="T321" s="268" t="str">
        <f t="shared" si="53"/>
        <v/>
      </c>
      <c r="AM321">
        <f t="shared" si="54"/>
        <v>0</v>
      </c>
      <c r="AN321">
        <f t="shared" si="55"/>
        <v>0</v>
      </c>
      <c r="AO321">
        <f t="shared" si="56"/>
        <v>0</v>
      </c>
      <c r="AP321">
        <f t="shared" si="57"/>
        <v>0</v>
      </c>
      <c r="AQ321">
        <f t="shared" si="58"/>
        <v>0</v>
      </c>
      <c r="AR321">
        <f t="shared" si="51"/>
        <v>0</v>
      </c>
    </row>
    <row r="322" spans="1:44" ht="18" hidden="1" outlineLevel="1" x14ac:dyDescent="0.35">
      <c r="A322" s="13" t="s">
        <v>184</v>
      </c>
      <c r="B322" s="35">
        <f t="shared" si="59"/>
        <v>310</v>
      </c>
      <c r="C322" s="247"/>
      <c r="D322" s="42"/>
      <c r="E322" s="42"/>
      <c r="F322" s="37"/>
      <c r="G322" s="248">
        <v>0</v>
      </c>
      <c r="H322" s="101">
        <v>0.1</v>
      </c>
      <c r="I322" s="102">
        <f t="shared" si="60"/>
        <v>0</v>
      </c>
      <c r="J322" s="37"/>
      <c r="K322" s="7"/>
      <c r="L322" s="61">
        <f t="shared" si="52"/>
        <v>310</v>
      </c>
      <c r="M322" s="112" t="str">
        <f t="shared" si="61"/>
        <v/>
      </c>
      <c r="N322" s="241">
        <f t="shared" si="62"/>
        <v>0</v>
      </c>
      <c r="O322" s="74"/>
      <c r="P322" s="75"/>
      <c r="Q322" s="81"/>
      <c r="R322" s="76"/>
      <c r="S322" s="76"/>
      <c r="T322" s="268" t="str">
        <f t="shared" si="53"/>
        <v/>
      </c>
      <c r="AM322">
        <f t="shared" si="54"/>
        <v>0</v>
      </c>
      <c r="AN322">
        <f t="shared" si="55"/>
        <v>0</v>
      </c>
      <c r="AO322">
        <f t="shared" si="56"/>
        <v>0</v>
      </c>
      <c r="AP322">
        <f t="shared" si="57"/>
        <v>0</v>
      </c>
      <c r="AQ322">
        <f t="shared" si="58"/>
        <v>0</v>
      </c>
      <c r="AR322">
        <f t="shared" si="51"/>
        <v>0</v>
      </c>
    </row>
    <row r="323" spans="1:44" ht="18" hidden="1" outlineLevel="1" x14ac:dyDescent="0.35">
      <c r="A323" s="13" t="s">
        <v>184</v>
      </c>
      <c r="B323" s="35">
        <f t="shared" si="59"/>
        <v>311</v>
      </c>
      <c r="C323" s="247"/>
      <c r="D323" s="42"/>
      <c r="E323" s="42"/>
      <c r="F323" s="37"/>
      <c r="G323" s="248">
        <v>0</v>
      </c>
      <c r="H323" s="101">
        <v>0.1</v>
      </c>
      <c r="I323" s="102">
        <f t="shared" si="60"/>
        <v>0</v>
      </c>
      <c r="J323" s="37"/>
      <c r="K323" s="7"/>
      <c r="L323" s="61">
        <f t="shared" si="52"/>
        <v>311</v>
      </c>
      <c r="M323" s="112" t="str">
        <f t="shared" si="61"/>
        <v/>
      </c>
      <c r="N323" s="241">
        <f t="shared" si="62"/>
        <v>0</v>
      </c>
      <c r="O323" s="74"/>
      <c r="P323" s="75"/>
      <c r="Q323" s="81"/>
      <c r="R323" s="76"/>
      <c r="S323" s="76"/>
      <c r="T323" s="268" t="str">
        <f t="shared" si="53"/>
        <v/>
      </c>
      <c r="AM323">
        <f t="shared" si="54"/>
        <v>0</v>
      </c>
      <c r="AN323">
        <f t="shared" si="55"/>
        <v>0</v>
      </c>
      <c r="AO323">
        <f t="shared" si="56"/>
        <v>0</v>
      </c>
      <c r="AP323">
        <f t="shared" si="57"/>
        <v>0</v>
      </c>
      <c r="AQ323">
        <f t="shared" si="58"/>
        <v>0</v>
      </c>
      <c r="AR323">
        <f t="shared" si="51"/>
        <v>0</v>
      </c>
    </row>
    <row r="324" spans="1:44" ht="18" hidden="1" outlineLevel="1" x14ac:dyDescent="0.35">
      <c r="A324" s="13" t="s">
        <v>184</v>
      </c>
      <c r="B324" s="35">
        <f t="shared" si="59"/>
        <v>312</v>
      </c>
      <c r="C324" s="247"/>
      <c r="D324" s="42"/>
      <c r="E324" s="42"/>
      <c r="F324" s="37"/>
      <c r="G324" s="248">
        <v>0</v>
      </c>
      <c r="H324" s="101">
        <v>0.1</v>
      </c>
      <c r="I324" s="102">
        <f t="shared" si="60"/>
        <v>0</v>
      </c>
      <c r="J324" s="37"/>
      <c r="K324" s="7"/>
      <c r="L324" s="61">
        <f t="shared" si="52"/>
        <v>312</v>
      </c>
      <c r="M324" s="112" t="str">
        <f t="shared" si="61"/>
        <v/>
      </c>
      <c r="N324" s="241">
        <f t="shared" si="62"/>
        <v>0</v>
      </c>
      <c r="O324" s="74"/>
      <c r="P324" s="75"/>
      <c r="Q324" s="81"/>
      <c r="R324" s="76"/>
      <c r="S324" s="76"/>
      <c r="T324" s="268" t="str">
        <f t="shared" si="53"/>
        <v/>
      </c>
      <c r="AM324">
        <f t="shared" si="54"/>
        <v>0</v>
      </c>
      <c r="AN324">
        <f t="shared" si="55"/>
        <v>0</v>
      </c>
      <c r="AO324">
        <f t="shared" si="56"/>
        <v>0</v>
      </c>
      <c r="AP324">
        <f t="shared" si="57"/>
        <v>0</v>
      </c>
      <c r="AQ324">
        <f t="shared" si="58"/>
        <v>0</v>
      </c>
      <c r="AR324">
        <f t="shared" si="51"/>
        <v>0</v>
      </c>
    </row>
    <row r="325" spans="1:44" ht="18" hidden="1" outlineLevel="1" x14ac:dyDescent="0.35">
      <c r="A325" s="13" t="s">
        <v>184</v>
      </c>
      <c r="B325" s="35">
        <f t="shared" si="59"/>
        <v>313</v>
      </c>
      <c r="C325" s="247"/>
      <c r="D325" s="42"/>
      <c r="E325" s="42"/>
      <c r="F325" s="37"/>
      <c r="G325" s="248">
        <v>0</v>
      </c>
      <c r="H325" s="101">
        <v>0.1</v>
      </c>
      <c r="I325" s="102">
        <f t="shared" si="60"/>
        <v>0</v>
      </c>
      <c r="J325" s="37"/>
      <c r="K325" s="7"/>
      <c r="L325" s="61">
        <f t="shared" si="52"/>
        <v>313</v>
      </c>
      <c r="M325" s="112" t="str">
        <f t="shared" si="61"/>
        <v/>
      </c>
      <c r="N325" s="241">
        <f t="shared" si="62"/>
        <v>0</v>
      </c>
      <c r="O325" s="74"/>
      <c r="P325" s="75"/>
      <c r="Q325" s="81"/>
      <c r="R325" s="76"/>
      <c r="S325" s="76"/>
      <c r="T325" s="268" t="str">
        <f t="shared" si="53"/>
        <v/>
      </c>
      <c r="AM325">
        <f t="shared" si="54"/>
        <v>0</v>
      </c>
      <c r="AN325">
        <f t="shared" si="55"/>
        <v>0</v>
      </c>
      <c r="AO325">
        <f t="shared" si="56"/>
        <v>0</v>
      </c>
      <c r="AP325">
        <f t="shared" si="57"/>
        <v>0</v>
      </c>
      <c r="AQ325">
        <f t="shared" si="58"/>
        <v>0</v>
      </c>
      <c r="AR325">
        <f t="shared" si="51"/>
        <v>0</v>
      </c>
    </row>
    <row r="326" spans="1:44" ht="18" hidden="1" outlineLevel="1" x14ac:dyDescent="0.35">
      <c r="A326" s="13" t="s">
        <v>184</v>
      </c>
      <c r="B326" s="35">
        <f t="shared" si="59"/>
        <v>314</v>
      </c>
      <c r="C326" s="247"/>
      <c r="D326" s="42"/>
      <c r="E326" s="42"/>
      <c r="F326" s="37"/>
      <c r="G326" s="248">
        <v>0</v>
      </c>
      <c r="H326" s="101">
        <v>0.1</v>
      </c>
      <c r="I326" s="102">
        <f t="shared" si="60"/>
        <v>0</v>
      </c>
      <c r="J326" s="37"/>
      <c r="K326" s="7"/>
      <c r="L326" s="61">
        <f t="shared" si="52"/>
        <v>314</v>
      </c>
      <c r="M326" s="112" t="str">
        <f t="shared" si="61"/>
        <v/>
      </c>
      <c r="N326" s="241">
        <f t="shared" si="62"/>
        <v>0</v>
      </c>
      <c r="O326" s="74"/>
      <c r="P326" s="75"/>
      <c r="Q326" s="81"/>
      <c r="R326" s="76"/>
      <c r="S326" s="76"/>
      <c r="T326" s="268" t="str">
        <f t="shared" si="53"/>
        <v/>
      </c>
      <c r="AM326">
        <f t="shared" si="54"/>
        <v>0</v>
      </c>
      <c r="AN326">
        <f t="shared" si="55"/>
        <v>0</v>
      </c>
      <c r="AO326">
        <f t="shared" si="56"/>
        <v>0</v>
      </c>
      <c r="AP326">
        <f t="shared" si="57"/>
        <v>0</v>
      </c>
      <c r="AQ326">
        <f t="shared" si="58"/>
        <v>0</v>
      </c>
      <c r="AR326">
        <f t="shared" si="51"/>
        <v>0</v>
      </c>
    </row>
    <row r="327" spans="1:44" ht="18" hidden="1" outlineLevel="1" x14ac:dyDescent="0.35">
      <c r="A327" s="13" t="s">
        <v>184</v>
      </c>
      <c r="B327" s="35">
        <f t="shared" si="59"/>
        <v>315</v>
      </c>
      <c r="C327" s="247"/>
      <c r="D327" s="42"/>
      <c r="E327" s="42"/>
      <c r="F327" s="37"/>
      <c r="G327" s="248">
        <v>0</v>
      </c>
      <c r="H327" s="101">
        <v>0.1</v>
      </c>
      <c r="I327" s="102">
        <f t="shared" si="60"/>
        <v>0</v>
      </c>
      <c r="J327" s="37"/>
      <c r="K327" s="7"/>
      <c r="L327" s="61">
        <f t="shared" si="52"/>
        <v>315</v>
      </c>
      <c r="M327" s="112" t="str">
        <f t="shared" si="61"/>
        <v/>
      </c>
      <c r="N327" s="241">
        <f t="shared" si="62"/>
        <v>0</v>
      </c>
      <c r="O327" s="74"/>
      <c r="P327" s="75"/>
      <c r="Q327" s="81"/>
      <c r="R327" s="76"/>
      <c r="S327" s="76"/>
      <c r="T327" s="268" t="str">
        <f t="shared" si="53"/>
        <v/>
      </c>
      <c r="AM327">
        <f t="shared" si="54"/>
        <v>0</v>
      </c>
      <c r="AN327">
        <f t="shared" si="55"/>
        <v>0</v>
      </c>
      <c r="AO327">
        <f t="shared" si="56"/>
        <v>0</v>
      </c>
      <c r="AP327">
        <f t="shared" si="57"/>
        <v>0</v>
      </c>
      <c r="AQ327">
        <f t="shared" si="58"/>
        <v>0</v>
      </c>
      <c r="AR327">
        <f t="shared" si="51"/>
        <v>0</v>
      </c>
    </row>
    <row r="328" spans="1:44" ht="18" hidden="1" outlineLevel="1" x14ac:dyDescent="0.35">
      <c r="A328" s="13" t="s">
        <v>184</v>
      </c>
      <c r="B328" s="35">
        <f t="shared" si="59"/>
        <v>316</v>
      </c>
      <c r="C328" s="247"/>
      <c r="D328" s="42"/>
      <c r="E328" s="42"/>
      <c r="F328" s="37"/>
      <c r="G328" s="248">
        <v>0</v>
      </c>
      <c r="H328" s="101">
        <v>0.1</v>
      </c>
      <c r="I328" s="102">
        <f t="shared" si="60"/>
        <v>0</v>
      </c>
      <c r="J328" s="37"/>
      <c r="K328" s="7"/>
      <c r="L328" s="61">
        <f t="shared" si="52"/>
        <v>316</v>
      </c>
      <c r="M328" s="112" t="str">
        <f t="shared" si="61"/>
        <v/>
      </c>
      <c r="N328" s="241">
        <f t="shared" si="62"/>
        <v>0</v>
      </c>
      <c r="O328" s="74"/>
      <c r="P328" s="75"/>
      <c r="Q328" s="81"/>
      <c r="R328" s="76"/>
      <c r="S328" s="76"/>
      <c r="T328" s="268" t="str">
        <f t="shared" si="53"/>
        <v/>
      </c>
      <c r="AM328">
        <f t="shared" si="54"/>
        <v>0</v>
      </c>
      <c r="AN328">
        <f t="shared" si="55"/>
        <v>0</v>
      </c>
      <c r="AO328">
        <f t="shared" si="56"/>
        <v>0</v>
      </c>
      <c r="AP328">
        <f t="shared" si="57"/>
        <v>0</v>
      </c>
      <c r="AQ328">
        <f t="shared" si="58"/>
        <v>0</v>
      </c>
      <c r="AR328">
        <f t="shared" si="51"/>
        <v>0</v>
      </c>
    </row>
    <row r="329" spans="1:44" ht="18" hidden="1" outlineLevel="1" x14ac:dyDescent="0.35">
      <c r="A329" s="13" t="s">
        <v>184</v>
      </c>
      <c r="B329" s="35">
        <f t="shared" si="59"/>
        <v>317</v>
      </c>
      <c r="C329" s="247"/>
      <c r="D329" s="42"/>
      <c r="E329" s="42"/>
      <c r="F329" s="37"/>
      <c r="G329" s="248">
        <v>0</v>
      </c>
      <c r="H329" s="101">
        <v>0.1</v>
      </c>
      <c r="I329" s="102">
        <f t="shared" si="60"/>
        <v>0</v>
      </c>
      <c r="J329" s="37"/>
      <c r="K329" s="7"/>
      <c r="L329" s="61">
        <f t="shared" si="52"/>
        <v>317</v>
      </c>
      <c r="M329" s="112" t="str">
        <f t="shared" si="61"/>
        <v/>
      </c>
      <c r="N329" s="241">
        <f t="shared" si="62"/>
        <v>0</v>
      </c>
      <c r="O329" s="74"/>
      <c r="P329" s="75"/>
      <c r="Q329" s="81"/>
      <c r="R329" s="76"/>
      <c r="S329" s="76"/>
      <c r="T329" s="268" t="str">
        <f t="shared" si="53"/>
        <v/>
      </c>
      <c r="AM329">
        <f t="shared" si="54"/>
        <v>0</v>
      </c>
      <c r="AN329">
        <f t="shared" si="55"/>
        <v>0</v>
      </c>
      <c r="AO329">
        <f t="shared" si="56"/>
        <v>0</v>
      </c>
      <c r="AP329">
        <f t="shared" si="57"/>
        <v>0</v>
      </c>
      <c r="AQ329">
        <f t="shared" si="58"/>
        <v>0</v>
      </c>
      <c r="AR329">
        <f t="shared" si="51"/>
        <v>0</v>
      </c>
    </row>
    <row r="330" spans="1:44" ht="18" hidden="1" outlineLevel="1" x14ac:dyDescent="0.35">
      <c r="A330" s="13" t="s">
        <v>184</v>
      </c>
      <c r="B330" s="35">
        <f t="shared" si="59"/>
        <v>318</v>
      </c>
      <c r="C330" s="247"/>
      <c r="D330" s="42"/>
      <c r="E330" s="42"/>
      <c r="F330" s="37"/>
      <c r="G330" s="248">
        <v>0</v>
      </c>
      <c r="H330" s="101">
        <v>0.1</v>
      </c>
      <c r="I330" s="102">
        <f t="shared" si="60"/>
        <v>0</v>
      </c>
      <c r="J330" s="37"/>
      <c r="K330" s="7"/>
      <c r="L330" s="61">
        <f t="shared" si="52"/>
        <v>318</v>
      </c>
      <c r="M330" s="112" t="str">
        <f t="shared" si="61"/>
        <v/>
      </c>
      <c r="N330" s="241">
        <f t="shared" si="62"/>
        <v>0</v>
      </c>
      <c r="O330" s="74"/>
      <c r="P330" s="75"/>
      <c r="Q330" s="81"/>
      <c r="R330" s="76"/>
      <c r="S330" s="76"/>
      <c r="T330" s="268" t="str">
        <f t="shared" si="53"/>
        <v/>
      </c>
      <c r="AM330">
        <f t="shared" si="54"/>
        <v>0</v>
      </c>
      <c r="AN330">
        <f t="shared" si="55"/>
        <v>0</v>
      </c>
      <c r="AO330">
        <f t="shared" si="56"/>
        <v>0</v>
      </c>
      <c r="AP330">
        <f t="shared" si="57"/>
        <v>0</v>
      </c>
      <c r="AQ330">
        <f t="shared" si="58"/>
        <v>0</v>
      </c>
      <c r="AR330">
        <f t="shared" si="51"/>
        <v>0</v>
      </c>
    </row>
    <row r="331" spans="1:44" ht="18" hidden="1" outlineLevel="1" x14ac:dyDescent="0.35">
      <c r="A331" s="13" t="s">
        <v>184</v>
      </c>
      <c r="B331" s="35">
        <f t="shared" si="59"/>
        <v>319</v>
      </c>
      <c r="C331" s="247"/>
      <c r="D331" s="42"/>
      <c r="E331" s="42"/>
      <c r="F331" s="37"/>
      <c r="G331" s="248">
        <v>0</v>
      </c>
      <c r="H331" s="101">
        <v>0.1</v>
      </c>
      <c r="I331" s="102">
        <f t="shared" si="60"/>
        <v>0</v>
      </c>
      <c r="J331" s="37"/>
      <c r="K331" s="7"/>
      <c r="L331" s="61">
        <f t="shared" si="52"/>
        <v>319</v>
      </c>
      <c r="M331" s="112" t="str">
        <f t="shared" si="61"/>
        <v/>
      </c>
      <c r="N331" s="241">
        <f t="shared" si="62"/>
        <v>0</v>
      </c>
      <c r="O331" s="74"/>
      <c r="P331" s="75"/>
      <c r="Q331" s="81"/>
      <c r="R331" s="76"/>
      <c r="S331" s="76"/>
      <c r="T331" s="268" t="str">
        <f t="shared" si="53"/>
        <v/>
      </c>
      <c r="AM331">
        <f t="shared" si="54"/>
        <v>0</v>
      </c>
      <c r="AN331">
        <f t="shared" si="55"/>
        <v>0</v>
      </c>
      <c r="AO331">
        <f t="shared" si="56"/>
        <v>0</v>
      </c>
      <c r="AP331">
        <f t="shared" si="57"/>
        <v>0</v>
      </c>
      <c r="AQ331">
        <f t="shared" si="58"/>
        <v>0</v>
      </c>
      <c r="AR331">
        <f t="shared" ref="AR331:AR394" si="63">IF(OR(E331="その他",COUNTIF(E331,"*(詳細備考)*")),1,0)</f>
        <v>0</v>
      </c>
    </row>
    <row r="332" spans="1:44" ht="18" hidden="1" outlineLevel="1" x14ac:dyDescent="0.35">
      <c r="A332" s="13" t="s">
        <v>184</v>
      </c>
      <c r="B332" s="35">
        <f t="shared" si="59"/>
        <v>320</v>
      </c>
      <c r="C332" s="247"/>
      <c r="D332" s="42"/>
      <c r="E332" s="42"/>
      <c r="F332" s="37"/>
      <c r="G332" s="248">
        <v>0</v>
      </c>
      <c r="H332" s="101">
        <v>0.1</v>
      </c>
      <c r="I332" s="102">
        <f t="shared" si="60"/>
        <v>0</v>
      </c>
      <c r="J332" s="37"/>
      <c r="K332" s="7"/>
      <c r="L332" s="61">
        <f t="shared" ref="L332:L395" si="64">$B332</f>
        <v>320</v>
      </c>
      <c r="M332" s="112" t="str">
        <f t="shared" si="61"/>
        <v/>
      </c>
      <c r="N332" s="241">
        <f t="shared" si="62"/>
        <v>0</v>
      </c>
      <c r="O332" s="74"/>
      <c r="P332" s="75"/>
      <c r="Q332" s="81"/>
      <c r="R332" s="76"/>
      <c r="S332" s="76"/>
      <c r="T332" s="268" t="str">
        <f t="shared" ref="T332:T395" si="65">IF($Q332="","","No."&amp;$L332&amp;"："&amp;$Q332&amp;IF($O332="OK","",IF($O332="対象外","（"&amp;TEXT($N332,"#,##0")&amp;"円/"&amp;P332&amp;"）","（"&amp;TEXT($N332,"#,##0")&amp;"円/"&amp;$P332&amp;"）")))</f>
        <v/>
      </c>
      <c r="AM332">
        <f t="shared" ref="AM332:AM395" si="66">IF(C332="",IF(OR(D332&lt;&gt;"",E332&lt;&gt;"",,F332&lt;&gt;"",G332&lt;&gt;0)=TRUE,1,0),0)</f>
        <v>0</v>
      </c>
      <c r="AN332">
        <f t="shared" ref="AN332:AN395" si="67">IF(D332="",IF(OR(C332&lt;&gt;"",E332&lt;&gt;"",F332&lt;&gt;"",G332&lt;&gt;0)=TRUE,1,0),0)</f>
        <v>0</v>
      </c>
      <c r="AO332">
        <f t="shared" ref="AO332:AO395" si="68">IF(E332="",IF(OR(C332&lt;&gt;"",D332&lt;&gt;"",F332&lt;&gt;"",G332&lt;&gt;0)=TRUE,1,0),0)</f>
        <v>0</v>
      </c>
      <c r="AP332">
        <f t="shared" ref="AP332:AP395" si="69">IF(F332="",IF(OR(C332&lt;&gt;"",D332&lt;&gt;"",E332&lt;&gt;"",G332&lt;&gt;0)=TRUE,1,0),0)</f>
        <v>0</v>
      </c>
      <c r="AQ332">
        <f t="shared" ref="AQ332:AQ395" si="70">IF(G332=0,IF(OR(C332&lt;&gt;"",D332&lt;&gt;"",E332&lt;&gt;"",F332&lt;&gt;"")=TRUE,1,0),0)</f>
        <v>0</v>
      </c>
      <c r="AR332">
        <f t="shared" si="63"/>
        <v>0</v>
      </c>
    </row>
    <row r="333" spans="1:44" ht="18" hidden="1" outlineLevel="1" x14ac:dyDescent="0.35">
      <c r="A333" s="13" t="s">
        <v>184</v>
      </c>
      <c r="B333" s="35">
        <f t="shared" ref="B333:B396" si="71">B332+1</f>
        <v>321</v>
      </c>
      <c r="C333" s="247"/>
      <c r="D333" s="42"/>
      <c r="E333" s="42"/>
      <c r="F333" s="37"/>
      <c r="G333" s="248">
        <v>0</v>
      </c>
      <c r="H333" s="101">
        <v>0.1</v>
      </c>
      <c r="I333" s="102">
        <f t="shared" si="60"/>
        <v>0</v>
      </c>
      <c r="J333" s="37"/>
      <c r="K333" s="7"/>
      <c r="L333" s="61">
        <f t="shared" si="64"/>
        <v>321</v>
      </c>
      <c r="M333" s="112" t="str">
        <f t="shared" si="61"/>
        <v/>
      </c>
      <c r="N333" s="241">
        <f t="shared" si="62"/>
        <v>0</v>
      </c>
      <c r="O333" s="74"/>
      <c r="P333" s="75"/>
      <c r="Q333" s="81"/>
      <c r="R333" s="76"/>
      <c r="S333" s="76"/>
      <c r="T333" s="268" t="str">
        <f t="shared" si="65"/>
        <v/>
      </c>
      <c r="AM333">
        <f t="shared" si="66"/>
        <v>0</v>
      </c>
      <c r="AN333">
        <f t="shared" si="67"/>
        <v>0</v>
      </c>
      <c r="AO333">
        <f t="shared" si="68"/>
        <v>0</v>
      </c>
      <c r="AP333">
        <f t="shared" si="69"/>
        <v>0</v>
      </c>
      <c r="AQ333">
        <f t="shared" si="70"/>
        <v>0</v>
      </c>
      <c r="AR333">
        <f t="shared" si="63"/>
        <v>0</v>
      </c>
    </row>
    <row r="334" spans="1:44" ht="18" hidden="1" outlineLevel="1" x14ac:dyDescent="0.35">
      <c r="A334" s="13" t="s">
        <v>184</v>
      </c>
      <c r="B334" s="35">
        <f t="shared" si="71"/>
        <v>322</v>
      </c>
      <c r="C334" s="247"/>
      <c r="D334" s="42"/>
      <c r="E334" s="42"/>
      <c r="F334" s="37"/>
      <c r="G334" s="248">
        <v>0</v>
      </c>
      <c r="H334" s="101">
        <v>0.1</v>
      </c>
      <c r="I334" s="102">
        <f t="shared" si="60"/>
        <v>0</v>
      </c>
      <c r="J334" s="37"/>
      <c r="K334" s="7"/>
      <c r="L334" s="61">
        <f t="shared" si="64"/>
        <v>322</v>
      </c>
      <c r="M334" s="112" t="str">
        <f t="shared" si="61"/>
        <v/>
      </c>
      <c r="N334" s="241">
        <f t="shared" si="62"/>
        <v>0</v>
      </c>
      <c r="O334" s="74"/>
      <c r="P334" s="75"/>
      <c r="Q334" s="81"/>
      <c r="R334" s="76"/>
      <c r="S334" s="76"/>
      <c r="T334" s="268" t="str">
        <f t="shared" si="65"/>
        <v/>
      </c>
      <c r="AM334">
        <f t="shared" si="66"/>
        <v>0</v>
      </c>
      <c r="AN334">
        <f t="shared" si="67"/>
        <v>0</v>
      </c>
      <c r="AO334">
        <f t="shared" si="68"/>
        <v>0</v>
      </c>
      <c r="AP334">
        <f t="shared" si="69"/>
        <v>0</v>
      </c>
      <c r="AQ334">
        <f t="shared" si="70"/>
        <v>0</v>
      </c>
      <c r="AR334">
        <f t="shared" si="63"/>
        <v>0</v>
      </c>
    </row>
    <row r="335" spans="1:44" ht="18" hidden="1" outlineLevel="1" x14ac:dyDescent="0.35">
      <c r="A335" s="13" t="s">
        <v>184</v>
      </c>
      <c r="B335" s="35">
        <f t="shared" si="71"/>
        <v>323</v>
      </c>
      <c r="C335" s="247"/>
      <c r="D335" s="42"/>
      <c r="E335" s="42"/>
      <c r="F335" s="37"/>
      <c r="G335" s="248">
        <v>0</v>
      </c>
      <c r="H335" s="101">
        <v>0.1</v>
      </c>
      <c r="I335" s="102">
        <f t="shared" si="60"/>
        <v>0</v>
      </c>
      <c r="J335" s="37"/>
      <c r="K335" s="7"/>
      <c r="L335" s="61">
        <f t="shared" si="64"/>
        <v>323</v>
      </c>
      <c r="M335" s="112" t="str">
        <f t="shared" si="61"/>
        <v/>
      </c>
      <c r="N335" s="241">
        <f t="shared" si="62"/>
        <v>0</v>
      </c>
      <c r="O335" s="74"/>
      <c r="P335" s="75"/>
      <c r="Q335" s="81"/>
      <c r="R335" s="76"/>
      <c r="S335" s="76"/>
      <c r="T335" s="268" t="str">
        <f t="shared" si="65"/>
        <v/>
      </c>
      <c r="AM335">
        <f t="shared" si="66"/>
        <v>0</v>
      </c>
      <c r="AN335">
        <f t="shared" si="67"/>
        <v>0</v>
      </c>
      <c r="AO335">
        <f t="shared" si="68"/>
        <v>0</v>
      </c>
      <c r="AP335">
        <f t="shared" si="69"/>
        <v>0</v>
      </c>
      <c r="AQ335">
        <f t="shared" si="70"/>
        <v>0</v>
      </c>
      <c r="AR335">
        <f t="shared" si="63"/>
        <v>0</v>
      </c>
    </row>
    <row r="336" spans="1:44" ht="18" hidden="1" outlineLevel="1" x14ac:dyDescent="0.35">
      <c r="A336" s="13" t="s">
        <v>184</v>
      </c>
      <c r="B336" s="35">
        <f t="shared" si="71"/>
        <v>324</v>
      </c>
      <c r="C336" s="247"/>
      <c r="D336" s="42"/>
      <c r="E336" s="42"/>
      <c r="F336" s="37"/>
      <c r="G336" s="248">
        <v>0</v>
      </c>
      <c r="H336" s="101">
        <v>0.1</v>
      </c>
      <c r="I336" s="102">
        <f t="shared" si="60"/>
        <v>0</v>
      </c>
      <c r="J336" s="37"/>
      <c r="K336" s="7"/>
      <c r="L336" s="61">
        <f t="shared" si="64"/>
        <v>324</v>
      </c>
      <c r="M336" s="112" t="str">
        <f t="shared" si="61"/>
        <v/>
      </c>
      <c r="N336" s="241">
        <f t="shared" si="62"/>
        <v>0</v>
      </c>
      <c r="O336" s="74"/>
      <c r="P336" s="75"/>
      <c r="Q336" s="81"/>
      <c r="R336" s="76"/>
      <c r="S336" s="76"/>
      <c r="T336" s="268" t="str">
        <f t="shared" si="65"/>
        <v/>
      </c>
      <c r="AM336">
        <f t="shared" si="66"/>
        <v>0</v>
      </c>
      <c r="AN336">
        <f t="shared" si="67"/>
        <v>0</v>
      </c>
      <c r="AO336">
        <f t="shared" si="68"/>
        <v>0</v>
      </c>
      <c r="AP336">
        <f t="shared" si="69"/>
        <v>0</v>
      </c>
      <c r="AQ336">
        <f t="shared" si="70"/>
        <v>0</v>
      </c>
      <c r="AR336">
        <f t="shared" si="63"/>
        <v>0</v>
      </c>
    </row>
    <row r="337" spans="1:44" ht="18" hidden="1" outlineLevel="1" x14ac:dyDescent="0.35">
      <c r="A337" s="13" t="s">
        <v>184</v>
      </c>
      <c r="B337" s="35">
        <f t="shared" si="71"/>
        <v>325</v>
      </c>
      <c r="C337" s="247"/>
      <c r="D337" s="42"/>
      <c r="E337" s="42"/>
      <c r="F337" s="37"/>
      <c r="G337" s="248">
        <v>0</v>
      </c>
      <c r="H337" s="101">
        <v>0.1</v>
      </c>
      <c r="I337" s="102">
        <f t="shared" si="60"/>
        <v>0</v>
      </c>
      <c r="J337" s="37"/>
      <c r="K337" s="7"/>
      <c r="L337" s="61">
        <f t="shared" si="64"/>
        <v>325</v>
      </c>
      <c r="M337" s="112" t="str">
        <f t="shared" si="61"/>
        <v/>
      </c>
      <c r="N337" s="241">
        <f t="shared" si="62"/>
        <v>0</v>
      </c>
      <c r="O337" s="74"/>
      <c r="P337" s="75"/>
      <c r="Q337" s="81"/>
      <c r="R337" s="76"/>
      <c r="S337" s="76"/>
      <c r="T337" s="268" t="str">
        <f t="shared" si="65"/>
        <v/>
      </c>
      <c r="AM337">
        <f t="shared" si="66"/>
        <v>0</v>
      </c>
      <c r="AN337">
        <f t="shared" si="67"/>
        <v>0</v>
      </c>
      <c r="AO337">
        <f t="shared" si="68"/>
        <v>0</v>
      </c>
      <c r="AP337">
        <f t="shared" si="69"/>
        <v>0</v>
      </c>
      <c r="AQ337">
        <f t="shared" si="70"/>
        <v>0</v>
      </c>
      <c r="AR337">
        <f t="shared" si="63"/>
        <v>0</v>
      </c>
    </row>
    <row r="338" spans="1:44" ht="18" hidden="1" outlineLevel="1" x14ac:dyDescent="0.35">
      <c r="A338" s="13" t="s">
        <v>184</v>
      </c>
      <c r="B338" s="35">
        <f t="shared" si="71"/>
        <v>326</v>
      </c>
      <c r="C338" s="247"/>
      <c r="D338" s="42"/>
      <c r="E338" s="42"/>
      <c r="F338" s="37"/>
      <c r="G338" s="248">
        <v>0</v>
      </c>
      <c r="H338" s="101">
        <v>0.1</v>
      </c>
      <c r="I338" s="102">
        <f t="shared" si="60"/>
        <v>0</v>
      </c>
      <c r="J338" s="37"/>
      <c r="K338" s="7"/>
      <c r="L338" s="61">
        <f t="shared" si="64"/>
        <v>326</v>
      </c>
      <c r="M338" s="112" t="str">
        <f t="shared" si="61"/>
        <v/>
      </c>
      <c r="N338" s="241">
        <f t="shared" si="62"/>
        <v>0</v>
      </c>
      <c r="O338" s="74"/>
      <c r="P338" s="75"/>
      <c r="Q338" s="81"/>
      <c r="R338" s="76"/>
      <c r="S338" s="76"/>
      <c r="T338" s="268" t="str">
        <f t="shared" si="65"/>
        <v/>
      </c>
      <c r="AM338">
        <f t="shared" si="66"/>
        <v>0</v>
      </c>
      <c r="AN338">
        <f t="shared" si="67"/>
        <v>0</v>
      </c>
      <c r="AO338">
        <f t="shared" si="68"/>
        <v>0</v>
      </c>
      <c r="AP338">
        <f t="shared" si="69"/>
        <v>0</v>
      </c>
      <c r="AQ338">
        <f t="shared" si="70"/>
        <v>0</v>
      </c>
      <c r="AR338">
        <f t="shared" si="63"/>
        <v>0</v>
      </c>
    </row>
    <row r="339" spans="1:44" ht="18" hidden="1" outlineLevel="1" x14ac:dyDescent="0.35">
      <c r="A339" s="13" t="s">
        <v>184</v>
      </c>
      <c r="B339" s="35">
        <f t="shared" si="71"/>
        <v>327</v>
      </c>
      <c r="C339" s="247"/>
      <c r="D339" s="42"/>
      <c r="E339" s="42"/>
      <c r="F339" s="37"/>
      <c r="G339" s="248">
        <v>0</v>
      </c>
      <c r="H339" s="101">
        <v>0.1</v>
      </c>
      <c r="I339" s="102">
        <f t="shared" si="60"/>
        <v>0</v>
      </c>
      <c r="J339" s="37"/>
      <c r="K339" s="7"/>
      <c r="L339" s="61">
        <f t="shared" si="64"/>
        <v>327</v>
      </c>
      <c r="M339" s="112" t="str">
        <f t="shared" si="61"/>
        <v/>
      </c>
      <c r="N339" s="241">
        <f t="shared" si="62"/>
        <v>0</v>
      </c>
      <c r="O339" s="74"/>
      <c r="P339" s="75"/>
      <c r="Q339" s="81"/>
      <c r="R339" s="76"/>
      <c r="S339" s="76"/>
      <c r="T339" s="268" t="str">
        <f t="shared" si="65"/>
        <v/>
      </c>
      <c r="AM339">
        <f t="shared" si="66"/>
        <v>0</v>
      </c>
      <c r="AN339">
        <f t="shared" si="67"/>
        <v>0</v>
      </c>
      <c r="AO339">
        <f t="shared" si="68"/>
        <v>0</v>
      </c>
      <c r="AP339">
        <f t="shared" si="69"/>
        <v>0</v>
      </c>
      <c r="AQ339">
        <f t="shared" si="70"/>
        <v>0</v>
      </c>
      <c r="AR339">
        <f t="shared" si="63"/>
        <v>0</v>
      </c>
    </row>
    <row r="340" spans="1:44" ht="18" hidden="1" outlineLevel="1" x14ac:dyDescent="0.35">
      <c r="A340" s="13" t="s">
        <v>184</v>
      </c>
      <c r="B340" s="35">
        <f t="shared" si="71"/>
        <v>328</v>
      </c>
      <c r="C340" s="247"/>
      <c r="D340" s="42"/>
      <c r="E340" s="42"/>
      <c r="F340" s="37"/>
      <c r="G340" s="248">
        <v>0</v>
      </c>
      <c r="H340" s="101">
        <v>0.1</v>
      </c>
      <c r="I340" s="102">
        <f t="shared" si="60"/>
        <v>0</v>
      </c>
      <c r="J340" s="37"/>
      <c r="K340" s="7"/>
      <c r="L340" s="61">
        <f t="shared" si="64"/>
        <v>328</v>
      </c>
      <c r="M340" s="112" t="str">
        <f t="shared" si="61"/>
        <v/>
      </c>
      <c r="N340" s="241">
        <f t="shared" si="62"/>
        <v>0</v>
      </c>
      <c r="O340" s="74"/>
      <c r="P340" s="75"/>
      <c r="Q340" s="81"/>
      <c r="R340" s="76"/>
      <c r="S340" s="76"/>
      <c r="T340" s="268" t="str">
        <f t="shared" si="65"/>
        <v/>
      </c>
      <c r="AM340">
        <f t="shared" si="66"/>
        <v>0</v>
      </c>
      <c r="AN340">
        <f t="shared" si="67"/>
        <v>0</v>
      </c>
      <c r="AO340">
        <f t="shared" si="68"/>
        <v>0</v>
      </c>
      <c r="AP340">
        <f t="shared" si="69"/>
        <v>0</v>
      </c>
      <c r="AQ340">
        <f t="shared" si="70"/>
        <v>0</v>
      </c>
      <c r="AR340">
        <f t="shared" si="63"/>
        <v>0</v>
      </c>
    </row>
    <row r="341" spans="1:44" ht="18" hidden="1" outlineLevel="1" x14ac:dyDescent="0.35">
      <c r="A341" s="13" t="s">
        <v>184</v>
      </c>
      <c r="B341" s="35">
        <f t="shared" si="71"/>
        <v>329</v>
      </c>
      <c r="C341" s="247"/>
      <c r="D341" s="42"/>
      <c r="E341" s="42"/>
      <c r="F341" s="37"/>
      <c r="G341" s="248">
        <v>0</v>
      </c>
      <c r="H341" s="101">
        <v>0.1</v>
      </c>
      <c r="I341" s="102">
        <f t="shared" ref="I341:I404" si="72">IFERROR(ROUNDDOWN(G341/(1+H341),0),G341)</f>
        <v>0</v>
      </c>
      <c r="J341" s="37"/>
      <c r="K341" s="7"/>
      <c r="L341" s="61">
        <f t="shared" si="64"/>
        <v>329</v>
      </c>
      <c r="M341" s="112" t="str">
        <f t="shared" ref="M341:M404" si="73">IF(C341="","",C341)</f>
        <v/>
      </c>
      <c r="N341" s="241">
        <f t="shared" si="62"/>
        <v>0</v>
      </c>
      <c r="O341" s="74"/>
      <c r="P341" s="75"/>
      <c r="Q341" s="81"/>
      <c r="R341" s="76"/>
      <c r="S341" s="76"/>
      <c r="T341" s="268" t="str">
        <f t="shared" si="65"/>
        <v/>
      </c>
      <c r="AM341">
        <f t="shared" si="66"/>
        <v>0</v>
      </c>
      <c r="AN341">
        <f t="shared" si="67"/>
        <v>0</v>
      </c>
      <c r="AO341">
        <f t="shared" si="68"/>
        <v>0</v>
      </c>
      <c r="AP341">
        <f t="shared" si="69"/>
        <v>0</v>
      </c>
      <c r="AQ341">
        <f t="shared" si="70"/>
        <v>0</v>
      </c>
      <c r="AR341">
        <f t="shared" si="63"/>
        <v>0</v>
      </c>
    </row>
    <row r="342" spans="1:44" ht="18" hidden="1" outlineLevel="1" x14ac:dyDescent="0.35">
      <c r="A342" s="13" t="s">
        <v>184</v>
      </c>
      <c r="B342" s="35">
        <f t="shared" si="71"/>
        <v>330</v>
      </c>
      <c r="C342" s="247"/>
      <c r="D342" s="42"/>
      <c r="E342" s="42"/>
      <c r="F342" s="37"/>
      <c r="G342" s="248">
        <v>0</v>
      </c>
      <c r="H342" s="101">
        <v>0.1</v>
      </c>
      <c r="I342" s="102">
        <f t="shared" si="72"/>
        <v>0</v>
      </c>
      <c r="J342" s="37"/>
      <c r="K342" s="7"/>
      <c r="L342" s="61">
        <f t="shared" si="64"/>
        <v>330</v>
      </c>
      <c r="M342" s="112" t="str">
        <f t="shared" si="73"/>
        <v/>
      </c>
      <c r="N342" s="241">
        <f t="shared" si="62"/>
        <v>0</v>
      </c>
      <c r="O342" s="74"/>
      <c r="P342" s="75"/>
      <c r="Q342" s="81"/>
      <c r="R342" s="76"/>
      <c r="S342" s="76"/>
      <c r="T342" s="268" t="str">
        <f t="shared" si="65"/>
        <v/>
      </c>
      <c r="AM342">
        <f t="shared" si="66"/>
        <v>0</v>
      </c>
      <c r="AN342">
        <f t="shared" si="67"/>
        <v>0</v>
      </c>
      <c r="AO342">
        <f t="shared" si="68"/>
        <v>0</v>
      </c>
      <c r="AP342">
        <f t="shared" si="69"/>
        <v>0</v>
      </c>
      <c r="AQ342">
        <f t="shared" si="70"/>
        <v>0</v>
      </c>
      <c r="AR342">
        <f t="shared" si="63"/>
        <v>0</v>
      </c>
    </row>
    <row r="343" spans="1:44" ht="18" hidden="1" outlineLevel="1" x14ac:dyDescent="0.35">
      <c r="A343" s="13" t="s">
        <v>184</v>
      </c>
      <c r="B343" s="35">
        <f t="shared" si="71"/>
        <v>331</v>
      </c>
      <c r="C343" s="247"/>
      <c r="D343" s="42"/>
      <c r="E343" s="42"/>
      <c r="F343" s="37"/>
      <c r="G343" s="248">
        <v>0</v>
      </c>
      <c r="H343" s="101">
        <v>0.1</v>
      </c>
      <c r="I343" s="102">
        <f t="shared" si="72"/>
        <v>0</v>
      </c>
      <c r="J343" s="37"/>
      <c r="K343" s="7"/>
      <c r="L343" s="61">
        <f t="shared" si="64"/>
        <v>331</v>
      </c>
      <c r="M343" s="112" t="str">
        <f t="shared" si="73"/>
        <v/>
      </c>
      <c r="N343" s="241">
        <f t="shared" si="62"/>
        <v>0</v>
      </c>
      <c r="O343" s="74"/>
      <c r="P343" s="75"/>
      <c r="Q343" s="81"/>
      <c r="R343" s="76"/>
      <c r="S343" s="76"/>
      <c r="T343" s="268" t="str">
        <f t="shared" si="65"/>
        <v/>
      </c>
      <c r="AM343">
        <f t="shared" si="66"/>
        <v>0</v>
      </c>
      <c r="AN343">
        <f t="shared" si="67"/>
        <v>0</v>
      </c>
      <c r="AO343">
        <f t="shared" si="68"/>
        <v>0</v>
      </c>
      <c r="AP343">
        <f t="shared" si="69"/>
        <v>0</v>
      </c>
      <c r="AQ343">
        <f t="shared" si="70"/>
        <v>0</v>
      </c>
      <c r="AR343">
        <f t="shared" si="63"/>
        <v>0</v>
      </c>
    </row>
    <row r="344" spans="1:44" ht="18" hidden="1" outlineLevel="1" x14ac:dyDescent="0.35">
      <c r="A344" s="13" t="s">
        <v>184</v>
      </c>
      <c r="B344" s="35">
        <f t="shared" si="71"/>
        <v>332</v>
      </c>
      <c r="C344" s="247"/>
      <c r="D344" s="42"/>
      <c r="E344" s="42"/>
      <c r="F344" s="37"/>
      <c r="G344" s="248">
        <v>0</v>
      </c>
      <c r="H344" s="101">
        <v>0.1</v>
      </c>
      <c r="I344" s="102">
        <f t="shared" si="72"/>
        <v>0</v>
      </c>
      <c r="J344" s="37"/>
      <c r="K344" s="7"/>
      <c r="L344" s="61">
        <f t="shared" si="64"/>
        <v>332</v>
      </c>
      <c r="M344" s="112" t="str">
        <f t="shared" si="73"/>
        <v/>
      </c>
      <c r="N344" s="241">
        <f t="shared" si="62"/>
        <v>0</v>
      </c>
      <c r="O344" s="74"/>
      <c r="P344" s="75"/>
      <c r="Q344" s="81"/>
      <c r="R344" s="76"/>
      <c r="S344" s="76"/>
      <c r="T344" s="268" t="str">
        <f t="shared" si="65"/>
        <v/>
      </c>
      <c r="AM344">
        <f t="shared" si="66"/>
        <v>0</v>
      </c>
      <c r="AN344">
        <f t="shared" si="67"/>
        <v>0</v>
      </c>
      <c r="AO344">
        <f t="shared" si="68"/>
        <v>0</v>
      </c>
      <c r="AP344">
        <f t="shared" si="69"/>
        <v>0</v>
      </c>
      <c r="AQ344">
        <f t="shared" si="70"/>
        <v>0</v>
      </c>
      <c r="AR344">
        <f t="shared" si="63"/>
        <v>0</v>
      </c>
    </row>
    <row r="345" spans="1:44" ht="18" hidden="1" outlineLevel="1" x14ac:dyDescent="0.35">
      <c r="A345" s="13" t="s">
        <v>184</v>
      </c>
      <c r="B345" s="35">
        <f t="shared" si="71"/>
        <v>333</v>
      </c>
      <c r="C345" s="247"/>
      <c r="D345" s="42"/>
      <c r="E345" s="42"/>
      <c r="F345" s="37"/>
      <c r="G345" s="248">
        <v>0</v>
      </c>
      <c r="H345" s="101">
        <v>0.1</v>
      </c>
      <c r="I345" s="102">
        <f t="shared" si="72"/>
        <v>0</v>
      </c>
      <c r="J345" s="37"/>
      <c r="K345" s="7"/>
      <c r="L345" s="61">
        <f t="shared" si="64"/>
        <v>333</v>
      </c>
      <c r="M345" s="112" t="str">
        <f t="shared" si="73"/>
        <v/>
      </c>
      <c r="N345" s="241">
        <f t="shared" si="62"/>
        <v>0</v>
      </c>
      <c r="O345" s="74"/>
      <c r="P345" s="75"/>
      <c r="Q345" s="81"/>
      <c r="R345" s="76"/>
      <c r="S345" s="76"/>
      <c r="T345" s="268" t="str">
        <f t="shared" si="65"/>
        <v/>
      </c>
      <c r="AM345">
        <f t="shared" si="66"/>
        <v>0</v>
      </c>
      <c r="AN345">
        <f t="shared" si="67"/>
        <v>0</v>
      </c>
      <c r="AO345">
        <f t="shared" si="68"/>
        <v>0</v>
      </c>
      <c r="AP345">
        <f t="shared" si="69"/>
        <v>0</v>
      </c>
      <c r="AQ345">
        <f t="shared" si="70"/>
        <v>0</v>
      </c>
      <c r="AR345">
        <f t="shared" si="63"/>
        <v>0</v>
      </c>
    </row>
    <row r="346" spans="1:44" ht="18" hidden="1" outlineLevel="1" x14ac:dyDescent="0.35">
      <c r="A346" s="13" t="s">
        <v>184</v>
      </c>
      <c r="B346" s="35">
        <f t="shared" si="71"/>
        <v>334</v>
      </c>
      <c r="C346" s="247"/>
      <c r="D346" s="42"/>
      <c r="E346" s="42"/>
      <c r="F346" s="37"/>
      <c r="G346" s="248">
        <v>0</v>
      </c>
      <c r="H346" s="101">
        <v>0.1</v>
      </c>
      <c r="I346" s="102">
        <f t="shared" si="72"/>
        <v>0</v>
      </c>
      <c r="J346" s="37"/>
      <c r="K346" s="7"/>
      <c r="L346" s="61">
        <f t="shared" si="64"/>
        <v>334</v>
      </c>
      <c r="M346" s="112" t="str">
        <f t="shared" si="73"/>
        <v/>
      </c>
      <c r="N346" s="241">
        <f t="shared" si="62"/>
        <v>0</v>
      </c>
      <c r="O346" s="74"/>
      <c r="P346" s="75"/>
      <c r="Q346" s="81"/>
      <c r="R346" s="76"/>
      <c r="S346" s="76"/>
      <c r="T346" s="268" t="str">
        <f t="shared" si="65"/>
        <v/>
      </c>
      <c r="AM346">
        <f t="shared" si="66"/>
        <v>0</v>
      </c>
      <c r="AN346">
        <f t="shared" si="67"/>
        <v>0</v>
      </c>
      <c r="AO346">
        <f t="shared" si="68"/>
        <v>0</v>
      </c>
      <c r="AP346">
        <f t="shared" si="69"/>
        <v>0</v>
      </c>
      <c r="AQ346">
        <f t="shared" si="70"/>
        <v>0</v>
      </c>
      <c r="AR346">
        <f t="shared" si="63"/>
        <v>0</v>
      </c>
    </row>
    <row r="347" spans="1:44" ht="18" hidden="1" outlineLevel="1" x14ac:dyDescent="0.35">
      <c r="A347" s="13" t="s">
        <v>184</v>
      </c>
      <c r="B347" s="35">
        <f t="shared" si="71"/>
        <v>335</v>
      </c>
      <c r="C347" s="247"/>
      <c r="D347" s="42"/>
      <c r="E347" s="42"/>
      <c r="F347" s="37"/>
      <c r="G347" s="248">
        <v>0</v>
      </c>
      <c r="H347" s="101">
        <v>0.1</v>
      </c>
      <c r="I347" s="102">
        <f t="shared" si="72"/>
        <v>0</v>
      </c>
      <c r="J347" s="37"/>
      <c r="K347" s="7"/>
      <c r="L347" s="61">
        <f t="shared" si="64"/>
        <v>335</v>
      </c>
      <c r="M347" s="112" t="str">
        <f t="shared" si="73"/>
        <v/>
      </c>
      <c r="N347" s="241">
        <f t="shared" si="62"/>
        <v>0</v>
      </c>
      <c r="O347" s="74"/>
      <c r="P347" s="75"/>
      <c r="Q347" s="81"/>
      <c r="R347" s="76"/>
      <c r="S347" s="76"/>
      <c r="T347" s="268" t="str">
        <f t="shared" si="65"/>
        <v/>
      </c>
      <c r="AM347">
        <f t="shared" si="66"/>
        <v>0</v>
      </c>
      <c r="AN347">
        <f t="shared" si="67"/>
        <v>0</v>
      </c>
      <c r="AO347">
        <f t="shared" si="68"/>
        <v>0</v>
      </c>
      <c r="AP347">
        <f t="shared" si="69"/>
        <v>0</v>
      </c>
      <c r="AQ347">
        <f t="shared" si="70"/>
        <v>0</v>
      </c>
      <c r="AR347">
        <f t="shared" si="63"/>
        <v>0</v>
      </c>
    </row>
    <row r="348" spans="1:44" ht="18" hidden="1" outlineLevel="1" x14ac:dyDescent="0.35">
      <c r="A348" s="13" t="s">
        <v>184</v>
      </c>
      <c r="B348" s="35">
        <f t="shared" si="71"/>
        <v>336</v>
      </c>
      <c r="C348" s="247"/>
      <c r="D348" s="42"/>
      <c r="E348" s="42"/>
      <c r="F348" s="37"/>
      <c r="G348" s="248">
        <v>0</v>
      </c>
      <c r="H348" s="101">
        <v>0.1</v>
      </c>
      <c r="I348" s="102">
        <f t="shared" si="72"/>
        <v>0</v>
      </c>
      <c r="J348" s="37"/>
      <c r="K348" s="7"/>
      <c r="L348" s="61">
        <f t="shared" si="64"/>
        <v>336</v>
      </c>
      <c r="M348" s="112" t="str">
        <f t="shared" si="73"/>
        <v/>
      </c>
      <c r="N348" s="241">
        <f t="shared" si="62"/>
        <v>0</v>
      </c>
      <c r="O348" s="74"/>
      <c r="P348" s="75"/>
      <c r="Q348" s="81"/>
      <c r="R348" s="76"/>
      <c r="S348" s="76"/>
      <c r="T348" s="268" t="str">
        <f t="shared" si="65"/>
        <v/>
      </c>
      <c r="AM348">
        <f t="shared" si="66"/>
        <v>0</v>
      </c>
      <c r="AN348">
        <f t="shared" si="67"/>
        <v>0</v>
      </c>
      <c r="AO348">
        <f t="shared" si="68"/>
        <v>0</v>
      </c>
      <c r="AP348">
        <f t="shared" si="69"/>
        <v>0</v>
      </c>
      <c r="AQ348">
        <f t="shared" si="70"/>
        <v>0</v>
      </c>
      <c r="AR348">
        <f t="shared" si="63"/>
        <v>0</v>
      </c>
    </row>
    <row r="349" spans="1:44" ht="18" hidden="1" outlineLevel="1" x14ac:dyDescent="0.35">
      <c r="A349" s="13" t="s">
        <v>184</v>
      </c>
      <c r="B349" s="35">
        <f t="shared" si="71"/>
        <v>337</v>
      </c>
      <c r="C349" s="247"/>
      <c r="D349" s="42"/>
      <c r="E349" s="42"/>
      <c r="F349" s="37"/>
      <c r="G349" s="248">
        <v>0</v>
      </c>
      <c r="H349" s="101">
        <v>0.1</v>
      </c>
      <c r="I349" s="102">
        <f t="shared" si="72"/>
        <v>0</v>
      </c>
      <c r="J349" s="37"/>
      <c r="K349" s="7"/>
      <c r="L349" s="61">
        <f t="shared" si="64"/>
        <v>337</v>
      </c>
      <c r="M349" s="112" t="str">
        <f t="shared" si="73"/>
        <v/>
      </c>
      <c r="N349" s="241">
        <f t="shared" si="62"/>
        <v>0</v>
      </c>
      <c r="O349" s="74"/>
      <c r="P349" s="75"/>
      <c r="Q349" s="81"/>
      <c r="R349" s="76"/>
      <c r="S349" s="76"/>
      <c r="T349" s="268" t="str">
        <f t="shared" si="65"/>
        <v/>
      </c>
      <c r="AM349">
        <f t="shared" si="66"/>
        <v>0</v>
      </c>
      <c r="AN349">
        <f t="shared" si="67"/>
        <v>0</v>
      </c>
      <c r="AO349">
        <f t="shared" si="68"/>
        <v>0</v>
      </c>
      <c r="AP349">
        <f t="shared" si="69"/>
        <v>0</v>
      </c>
      <c r="AQ349">
        <f t="shared" si="70"/>
        <v>0</v>
      </c>
      <c r="AR349">
        <f t="shared" si="63"/>
        <v>0</v>
      </c>
    </row>
    <row r="350" spans="1:44" ht="18" hidden="1" outlineLevel="1" x14ac:dyDescent="0.35">
      <c r="A350" s="13" t="s">
        <v>184</v>
      </c>
      <c r="B350" s="35">
        <f t="shared" si="71"/>
        <v>338</v>
      </c>
      <c r="C350" s="247"/>
      <c r="D350" s="42"/>
      <c r="E350" s="42"/>
      <c r="F350" s="37"/>
      <c r="G350" s="248">
        <v>0</v>
      </c>
      <c r="H350" s="101">
        <v>0.1</v>
      </c>
      <c r="I350" s="102">
        <f t="shared" si="72"/>
        <v>0</v>
      </c>
      <c r="J350" s="37"/>
      <c r="K350" s="7"/>
      <c r="L350" s="61">
        <f t="shared" si="64"/>
        <v>338</v>
      </c>
      <c r="M350" s="112" t="str">
        <f t="shared" si="73"/>
        <v/>
      </c>
      <c r="N350" s="241">
        <f t="shared" si="62"/>
        <v>0</v>
      </c>
      <c r="O350" s="74"/>
      <c r="P350" s="75"/>
      <c r="Q350" s="81"/>
      <c r="R350" s="76"/>
      <c r="S350" s="76"/>
      <c r="T350" s="268" t="str">
        <f t="shared" si="65"/>
        <v/>
      </c>
      <c r="AM350">
        <f t="shared" si="66"/>
        <v>0</v>
      </c>
      <c r="AN350">
        <f t="shared" si="67"/>
        <v>0</v>
      </c>
      <c r="AO350">
        <f t="shared" si="68"/>
        <v>0</v>
      </c>
      <c r="AP350">
        <f t="shared" si="69"/>
        <v>0</v>
      </c>
      <c r="AQ350">
        <f t="shared" si="70"/>
        <v>0</v>
      </c>
      <c r="AR350">
        <f t="shared" si="63"/>
        <v>0</v>
      </c>
    </row>
    <row r="351" spans="1:44" ht="18" hidden="1" outlineLevel="1" x14ac:dyDescent="0.35">
      <c r="A351" s="13" t="s">
        <v>184</v>
      </c>
      <c r="B351" s="35">
        <f t="shared" si="71"/>
        <v>339</v>
      </c>
      <c r="C351" s="247"/>
      <c r="D351" s="42"/>
      <c r="E351" s="42"/>
      <c r="F351" s="37"/>
      <c r="G351" s="248">
        <v>0</v>
      </c>
      <c r="H351" s="101">
        <v>0.1</v>
      </c>
      <c r="I351" s="102">
        <f t="shared" si="72"/>
        <v>0</v>
      </c>
      <c r="J351" s="37"/>
      <c r="K351" s="7"/>
      <c r="L351" s="61">
        <f t="shared" si="64"/>
        <v>339</v>
      </c>
      <c r="M351" s="112" t="str">
        <f t="shared" si="73"/>
        <v/>
      </c>
      <c r="N351" s="241">
        <f t="shared" si="62"/>
        <v>0</v>
      </c>
      <c r="O351" s="74"/>
      <c r="P351" s="75"/>
      <c r="Q351" s="81"/>
      <c r="R351" s="76"/>
      <c r="S351" s="76"/>
      <c r="T351" s="268" t="str">
        <f t="shared" si="65"/>
        <v/>
      </c>
      <c r="AM351">
        <f t="shared" si="66"/>
        <v>0</v>
      </c>
      <c r="AN351">
        <f t="shared" si="67"/>
        <v>0</v>
      </c>
      <c r="AO351">
        <f t="shared" si="68"/>
        <v>0</v>
      </c>
      <c r="AP351">
        <f t="shared" si="69"/>
        <v>0</v>
      </c>
      <c r="AQ351">
        <f t="shared" si="70"/>
        <v>0</v>
      </c>
      <c r="AR351">
        <f t="shared" si="63"/>
        <v>0</v>
      </c>
    </row>
    <row r="352" spans="1:44" ht="18" hidden="1" outlineLevel="1" x14ac:dyDescent="0.35">
      <c r="A352" s="13" t="s">
        <v>184</v>
      </c>
      <c r="B352" s="35">
        <f t="shared" si="71"/>
        <v>340</v>
      </c>
      <c r="C352" s="247"/>
      <c r="D352" s="42"/>
      <c r="E352" s="42"/>
      <c r="F352" s="37"/>
      <c r="G352" s="248">
        <v>0</v>
      </c>
      <c r="H352" s="101">
        <v>0.1</v>
      </c>
      <c r="I352" s="102">
        <f t="shared" si="72"/>
        <v>0</v>
      </c>
      <c r="J352" s="37"/>
      <c r="K352" s="7"/>
      <c r="L352" s="61">
        <f t="shared" si="64"/>
        <v>340</v>
      </c>
      <c r="M352" s="112" t="str">
        <f t="shared" si="73"/>
        <v/>
      </c>
      <c r="N352" s="241">
        <f t="shared" si="62"/>
        <v>0</v>
      </c>
      <c r="O352" s="74"/>
      <c r="P352" s="75"/>
      <c r="Q352" s="81"/>
      <c r="R352" s="76"/>
      <c r="S352" s="76"/>
      <c r="T352" s="268" t="str">
        <f t="shared" si="65"/>
        <v/>
      </c>
      <c r="AM352">
        <f t="shared" si="66"/>
        <v>0</v>
      </c>
      <c r="AN352">
        <f t="shared" si="67"/>
        <v>0</v>
      </c>
      <c r="AO352">
        <f t="shared" si="68"/>
        <v>0</v>
      </c>
      <c r="AP352">
        <f t="shared" si="69"/>
        <v>0</v>
      </c>
      <c r="AQ352">
        <f t="shared" si="70"/>
        <v>0</v>
      </c>
      <c r="AR352">
        <f t="shared" si="63"/>
        <v>0</v>
      </c>
    </row>
    <row r="353" spans="1:44" ht="18" hidden="1" outlineLevel="1" x14ac:dyDescent="0.35">
      <c r="A353" s="13" t="s">
        <v>184</v>
      </c>
      <c r="B353" s="35">
        <f t="shared" si="71"/>
        <v>341</v>
      </c>
      <c r="C353" s="247"/>
      <c r="D353" s="42"/>
      <c r="E353" s="42"/>
      <c r="F353" s="37"/>
      <c r="G353" s="248">
        <v>0</v>
      </c>
      <c r="H353" s="101">
        <v>0.1</v>
      </c>
      <c r="I353" s="102">
        <f t="shared" si="72"/>
        <v>0</v>
      </c>
      <c r="J353" s="37"/>
      <c r="K353" s="7"/>
      <c r="L353" s="61">
        <f t="shared" si="64"/>
        <v>341</v>
      </c>
      <c r="M353" s="112" t="str">
        <f t="shared" si="73"/>
        <v/>
      </c>
      <c r="N353" s="241">
        <f t="shared" si="62"/>
        <v>0</v>
      </c>
      <c r="O353" s="74"/>
      <c r="P353" s="75"/>
      <c r="Q353" s="81"/>
      <c r="R353" s="76"/>
      <c r="S353" s="76"/>
      <c r="T353" s="268" t="str">
        <f t="shared" si="65"/>
        <v/>
      </c>
      <c r="AM353">
        <f t="shared" si="66"/>
        <v>0</v>
      </c>
      <c r="AN353">
        <f t="shared" si="67"/>
        <v>0</v>
      </c>
      <c r="AO353">
        <f t="shared" si="68"/>
        <v>0</v>
      </c>
      <c r="AP353">
        <f t="shared" si="69"/>
        <v>0</v>
      </c>
      <c r="AQ353">
        <f t="shared" si="70"/>
        <v>0</v>
      </c>
      <c r="AR353">
        <f t="shared" si="63"/>
        <v>0</v>
      </c>
    </row>
    <row r="354" spans="1:44" ht="18" hidden="1" outlineLevel="1" x14ac:dyDescent="0.35">
      <c r="A354" s="13" t="s">
        <v>184</v>
      </c>
      <c r="B354" s="35">
        <f t="shared" si="71"/>
        <v>342</v>
      </c>
      <c r="C354" s="247"/>
      <c r="D354" s="42"/>
      <c r="E354" s="42"/>
      <c r="F354" s="37"/>
      <c r="G354" s="248">
        <v>0</v>
      </c>
      <c r="H354" s="101">
        <v>0.1</v>
      </c>
      <c r="I354" s="102">
        <f t="shared" si="72"/>
        <v>0</v>
      </c>
      <c r="J354" s="37"/>
      <c r="K354" s="7"/>
      <c r="L354" s="61">
        <f t="shared" si="64"/>
        <v>342</v>
      </c>
      <c r="M354" s="112" t="str">
        <f t="shared" si="73"/>
        <v/>
      </c>
      <c r="N354" s="241">
        <f t="shared" si="62"/>
        <v>0</v>
      </c>
      <c r="O354" s="74"/>
      <c r="P354" s="75"/>
      <c r="Q354" s="81"/>
      <c r="R354" s="76"/>
      <c r="S354" s="76"/>
      <c r="T354" s="268" t="str">
        <f t="shared" si="65"/>
        <v/>
      </c>
      <c r="AM354">
        <f t="shared" si="66"/>
        <v>0</v>
      </c>
      <c r="AN354">
        <f t="shared" si="67"/>
        <v>0</v>
      </c>
      <c r="AO354">
        <f t="shared" si="68"/>
        <v>0</v>
      </c>
      <c r="AP354">
        <f t="shared" si="69"/>
        <v>0</v>
      </c>
      <c r="AQ354">
        <f t="shared" si="70"/>
        <v>0</v>
      </c>
      <c r="AR354">
        <f t="shared" si="63"/>
        <v>0</v>
      </c>
    </row>
    <row r="355" spans="1:44" ht="18" hidden="1" outlineLevel="1" x14ac:dyDescent="0.35">
      <c r="A355" s="13" t="s">
        <v>184</v>
      </c>
      <c r="B355" s="35">
        <f t="shared" si="71"/>
        <v>343</v>
      </c>
      <c r="C355" s="247"/>
      <c r="D355" s="42"/>
      <c r="E355" s="42"/>
      <c r="F355" s="37"/>
      <c r="G355" s="248">
        <v>0</v>
      </c>
      <c r="H355" s="101">
        <v>0.1</v>
      </c>
      <c r="I355" s="102">
        <f t="shared" si="72"/>
        <v>0</v>
      </c>
      <c r="J355" s="37"/>
      <c r="K355" s="7"/>
      <c r="L355" s="61">
        <f t="shared" si="64"/>
        <v>343</v>
      </c>
      <c r="M355" s="112" t="str">
        <f t="shared" si="73"/>
        <v/>
      </c>
      <c r="N355" s="241">
        <f t="shared" si="62"/>
        <v>0</v>
      </c>
      <c r="O355" s="74"/>
      <c r="P355" s="75"/>
      <c r="Q355" s="81"/>
      <c r="R355" s="76"/>
      <c r="S355" s="76"/>
      <c r="T355" s="268" t="str">
        <f t="shared" si="65"/>
        <v/>
      </c>
      <c r="AM355">
        <f t="shared" si="66"/>
        <v>0</v>
      </c>
      <c r="AN355">
        <f t="shared" si="67"/>
        <v>0</v>
      </c>
      <c r="AO355">
        <f t="shared" si="68"/>
        <v>0</v>
      </c>
      <c r="AP355">
        <f t="shared" si="69"/>
        <v>0</v>
      </c>
      <c r="AQ355">
        <f t="shared" si="70"/>
        <v>0</v>
      </c>
      <c r="AR355">
        <f t="shared" si="63"/>
        <v>0</v>
      </c>
    </row>
    <row r="356" spans="1:44" ht="18" hidden="1" outlineLevel="1" x14ac:dyDescent="0.35">
      <c r="A356" s="13" t="s">
        <v>184</v>
      </c>
      <c r="B356" s="35">
        <f t="shared" si="71"/>
        <v>344</v>
      </c>
      <c r="C356" s="247"/>
      <c r="D356" s="42"/>
      <c r="E356" s="42"/>
      <c r="F356" s="37"/>
      <c r="G356" s="248">
        <v>0</v>
      </c>
      <c r="H356" s="101">
        <v>0.1</v>
      </c>
      <c r="I356" s="102">
        <f t="shared" si="72"/>
        <v>0</v>
      </c>
      <c r="J356" s="37"/>
      <c r="K356" s="7"/>
      <c r="L356" s="61">
        <f t="shared" si="64"/>
        <v>344</v>
      </c>
      <c r="M356" s="112" t="str">
        <f t="shared" si="73"/>
        <v/>
      </c>
      <c r="N356" s="241">
        <f t="shared" si="62"/>
        <v>0</v>
      </c>
      <c r="O356" s="74"/>
      <c r="P356" s="75"/>
      <c r="Q356" s="81"/>
      <c r="R356" s="76"/>
      <c r="S356" s="76"/>
      <c r="T356" s="268" t="str">
        <f t="shared" si="65"/>
        <v/>
      </c>
      <c r="AM356">
        <f t="shared" si="66"/>
        <v>0</v>
      </c>
      <c r="AN356">
        <f t="shared" si="67"/>
        <v>0</v>
      </c>
      <c r="AO356">
        <f t="shared" si="68"/>
        <v>0</v>
      </c>
      <c r="AP356">
        <f t="shared" si="69"/>
        <v>0</v>
      </c>
      <c r="AQ356">
        <f t="shared" si="70"/>
        <v>0</v>
      </c>
      <c r="AR356">
        <f t="shared" si="63"/>
        <v>0</v>
      </c>
    </row>
    <row r="357" spans="1:44" ht="18" hidden="1" outlineLevel="1" x14ac:dyDescent="0.35">
      <c r="A357" s="13" t="s">
        <v>184</v>
      </c>
      <c r="B357" s="35">
        <f t="shared" si="71"/>
        <v>345</v>
      </c>
      <c r="C357" s="247"/>
      <c r="D357" s="42"/>
      <c r="E357" s="42"/>
      <c r="F357" s="37"/>
      <c r="G357" s="248">
        <v>0</v>
      </c>
      <c r="H357" s="101">
        <v>0.1</v>
      </c>
      <c r="I357" s="102">
        <f t="shared" si="72"/>
        <v>0</v>
      </c>
      <c r="J357" s="37"/>
      <c r="K357" s="7"/>
      <c r="L357" s="61">
        <f t="shared" si="64"/>
        <v>345</v>
      </c>
      <c r="M357" s="112" t="str">
        <f t="shared" si="73"/>
        <v/>
      </c>
      <c r="N357" s="241">
        <f t="shared" si="62"/>
        <v>0</v>
      </c>
      <c r="O357" s="74"/>
      <c r="P357" s="75"/>
      <c r="Q357" s="81"/>
      <c r="R357" s="76"/>
      <c r="S357" s="76"/>
      <c r="T357" s="268" t="str">
        <f t="shared" si="65"/>
        <v/>
      </c>
      <c r="AM357">
        <f t="shared" si="66"/>
        <v>0</v>
      </c>
      <c r="AN357">
        <f t="shared" si="67"/>
        <v>0</v>
      </c>
      <c r="AO357">
        <f t="shared" si="68"/>
        <v>0</v>
      </c>
      <c r="AP357">
        <f t="shared" si="69"/>
        <v>0</v>
      </c>
      <c r="AQ357">
        <f t="shared" si="70"/>
        <v>0</v>
      </c>
      <c r="AR357">
        <f t="shared" si="63"/>
        <v>0</v>
      </c>
    </row>
    <row r="358" spans="1:44" ht="18" hidden="1" outlineLevel="1" x14ac:dyDescent="0.35">
      <c r="A358" s="13" t="s">
        <v>184</v>
      </c>
      <c r="B358" s="35">
        <f t="shared" si="71"/>
        <v>346</v>
      </c>
      <c r="C358" s="247"/>
      <c r="D358" s="42"/>
      <c r="E358" s="42"/>
      <c r="F358" s="37"/>
      <c r="G358" s="248">
        <v>0</v>
      </c>
      <c r="H358" s="101">
        <v>0.1</v>
      </c>
      <c r="I358" s="102">
        <f t="shared" si="72"/>
        <v>0</v>
      </c>
      <c r="J358" s="37"/>
      <c r="K358" s="7"/>
      <c r="L358" s="61">
        <f t="shared" si="64"/>
        <v>346</v>
      </c>
      <c r="M358" s="112" t="str">
        <f t="shared" si="73"/>
        <v/>
      </c>
      <c r="N358" s="241">
        <f t="shared" si="62"/>
        <v>0</v>
      </c>
      <c r="O358" s="74"/>
      <c r="P358" s="75"/>
      <c r="Q358" s="81"/>
      <c r="R358" s="76"/>
      <c r="S358" s="76"/>
      <c r="T358" s="268" t="str">
        <f t="shared" si="65"/>
        <v/>
      </c>
      <c r="AM358">
        <f t="shared" si="66"/>
        <v>0</v>
      </c>
      <c r="AN358">
        <f t="shared" si="67"/>
        <v>0</v>
      </c>
      <c r="AO358">
        <f t="shared" si="68"/>
        <v>0</v>
      </c>
      <c r="AP358">
        <f t="shared" si="69"/>
        <v>0</v>
      </c>
      <c r="AQ358">
        <f t="shared" si="70"/>
        <v>0</v>
      </c>
      <c r="AR358">
        <f t="shared" si="63"/>
        <v>0</v>
      </c>
    </row>
    <row r="359" spans="1:44" ht="18" hidden="1" outlineLevel="1" x14ac:dyDescent="0.35">
      <c r="A359" s="13" t="s">
        <v>184</v>
      </c>
      <c r="B359" s="35">
        <f t="shared" si="71"/>
        <v>347</v>
      </c>
      <c r="C359" s="247"/>
      <c r="D359" s="42"/>
      <c r="E359" s="42"/>
      <c r="F359" s="37"/>
      <c r="G359" s="248">
        <v>0</v>
      </c>
      <c r="H359" s="101">
        <v>0.1</v>
      </c>
      <c r="I359" s="102">
        <f t="shared" si="72"/>
        <v>0</v>
      </c>
      <c r="J359" s="37"/>
      <c r="K359" s="7"/>
      <c r="L359" s="61">
        <f t="shared" si="64"/>
        <v>347</v>
      </c>
      <c r="M359" s="112" t="str">
        <f t="shared" si="73"/>
        <v/>
      </c>
      <c r="N359" s="241">
        <f t="shared" si="62"/>
        <v>0</v>
      </c>
      <c r="O359" s="74"/>
      <c r="P359" s="75"/>
      <c r="Q359" s="81"/>
      <c r="R359" s="76"/>
      <c r="S359" s="76"/>
      <c r="T359" s="268" t="str">
        <f t="shared" si="65"/>
        <v/>
      </c>
      <c r="AM359">
        <f t="shared" si="66"/>
        <v>0</v>
      </c>
      <c r="AN359">
        <f t="shared" si="67"/>
        <v>0</v>
      </c>
      <c r="AO359">
        <f t="shared" si="68"/>
        <v>0</v>
      </c>
      <c r="AP359">
        <f t="shared" si="69"/>
        <v>0</v>
      </c>
      <c r="AQ359">
        <f t="shared" si="70"/>
        <v>0</v>
      </c>
      <c r="AR359">
        <f t="shared" si="63"/>
        <v>0</v>
      </c>
    </row>
    <row r="360" spans="1:44" ht="18" hidden="1" outlineLevel="1" x14ac:dyDescent="0.35">
      <c r="A360" s="13" t="s">
        <v>184</v>
      </c>
      <c r="B360" s="35">
        <f t="shared" si="71"/>
        <v>348</v>
      </c>
      <c r="C360" s="247"/>
      <c r="D360" s="42"/>
      <c r="E360" s="42"/>
      <c r="F360" s="37"/>
      <c r="G360" s="248">
        <v>0</v>
      </c>
      <c r="H360" s="101">
        <v>0.1</v>
      </c>
      <c r="I360" s="102">
        <f t="shared" si="72"/>
        <v>0</v>
      </c>
      <c r="J360" s="37"/>
      <c r="K360" s="7"/>
      <c r="L360" s="61">
        <f t="shared" si="64"/>
        <v>348</v>
      </c>
      <c r="M360" s="112" t="str">
        <f t="shared" si="73"/>
        <v/>
      </c>
      <c r="N360" s="241">
        <f t="shared" si="62"/>
        <v>0</v>
      </c>
      <c r="O360" s="74"/>
      <c r="P360" s="75"/>
      <c r="Q360" s="81"/>
      <c r="R360" s="76"/>
      <c r="S360" s="76"/>
      <c r="T360" s="268" t="str">
        <f t="shared" si="65"/>
        <v/>
      </c>
      <c r="AM360">
        <f t="shared" si="66"/>
        <v>0</v>
      </c>
      <c r="AN360">
        <f t="shared" si="67"/>
        <v>0</v>
      </c>
      <c r="AO360">
        <f t="shared" si="68"/>
        <v>0</v>
      </c>
      <c r="AP360">
        <f t="shared" si="69"/>
        <v>0</v>
      </c>
      <c r="AQ360">
        <f t="shared" si="70"/>
        <v>0</v>
      </c>
      <c r="AR360">
        <f t="shared" si="63"/>
        <v>0</v>
      </c>
    </row>
    <row r="361" spans="1:44" ht="18" hidden="1" outlineLevel="1" x14ac:dyDescent="0.35">
      <c r="A361" s="13" t="s">
        <v>184</v>
      </c>
      <c r="B361" s="35">
        <f t="shared" si="71"/>
        <v>349</v>
      </c>
      <c r="C361" s="247"/>
      <c r="D361" s="42"/>
      <c r="E361" s="42"/>
      <c r="F361" s="37"/>
      <c r="G361" s="248">
        <v>0</v>
      </c>
      <c r="H361" s="101">
        <v>0.1</v>
      </c>
      <c r="I361" s="102">
        <f t="shared" si="72"/>
        <v>0</v>
      </c>
      <c r="J361" s="37"/>
      <c r="K361" s="7"/>
      <c r="L361" s="61">
        <f t="shared" si="64"/>
        <v>349</v>
      </c>
      <c r="M361" s="112" t="str">
        <f t="shared" si="73"/>
        <v/>
      </c>
      <c r="N361" s="241">
        <f t="shared" si="62"/>
        <v>0</v>
      </c>
      <c r="O361" s="74"/>
      <c r="P361" s="75"/>
      <c r="Q361" s="81"/>
      <c r="R361" s="76"/>
      <c r="S361" s="76"/>
      <c r="T361" s="268" t="str">
        <f t="shared" si="65"/>
        <v/>
      </c>
      <c r="AM361">
        <f t="shared" si="66"/>
        <v>0</v>
      </c>
      <c r="AN361">
        <f t="shared" si="67"/>
        <v>0</v>
      </c>
      <c r="AO361">
        <f t="shared" si="68"/>
        <v>0</v>
      </c>
      <c r="AP361">
        <f t="shared" si="69"/>
        <v>0</v>
      </c>
      <c r="AQ361">
        <f t="shared" si="70"/>
        <v>0</v>
      </c>
      <c r="AR361">
        <f t="shared" si="63"/>
        <v>0</v>
      </c>
    </row>
    <row r="362" spans="1:44" ht="18" hidden="1" outlineLevel="1" x14ac:dyDescent="0.35">
      <c r="A362" s="13" t="s">
        <v>184</v>
      </c>
      <c r="B362" s="35">
        <f t="shared" si="71"/>
        <v>350</v>
      </c>
      <c r="C362" s="247"/>
      <c r="D362" s="42"/>
      <c r="E362" s="42"/>
      <c r="F362" s="37"/>
      <c r="G362" s="248">
        <v>0</v>
      </c>
      <c r="H362" s="101">
        <v>0.1</v>
      </c>
      <c r="I362" s="102">
        <f t="shared" si="72"/>
        <v>0</v>
      </c>
      <c r="J362" s="37"/>
      <c r="K362" s="7"/>
      <c r="L362" s="61">
        <f t="shared" si="64"/>
        <v>350</v>
      </c>
      <c r="M362" s="112" t="str">
        <f t="shared" si="73"/>
        <v/>
      </c>
      <c r="N362" s="241">
        <f t="shared" si="62"/>
        <v>0</v>
      </c>
      <c r="O362" s="74"/>
      <c r="P362" s="75"/>
      <c r="Q362" s="81"/>
      <c r="R362" s="76"/>
      <c r="S362" s="76"/>
      <c r="T362" s="268" t="str">
        <f t="shared" si="65"/>
        <v/>
      </c>
      <c r="AM362">
        <f t="shared" si="66"/>
        <v>0</v>
      </c>
      <c r="AN362">
        <f t="shared" si="67"/>
        <v>0</v>
      </c>
      <c r="AO362">
        <f t="shared" si="68"/>
        <v>0</v>
      </c>
      <c r="AP362">
        <f t="shared" si="69"/>
        <v>0</v>
      </c>
      <c r="AQ362">
        <f t="shared" si="70"/>
        <v>0</v>
      </c>
      <c r="AR362">
        <f t="shared" si="63"/>
        <v>0</v>
      </c>
    </row>
    <row r="363" spans="1:44" ht="18" hidden="1" outlineLevel="1" x14ac:dyDescent="0.35">
      <c r="A363" s="13" t="s">
        <v>184</v>
      </c>
      <c r="B363" s="35">
        <f t="shared" si="71"/>
        <v>351</v>
      </c>
      <c r="C363" s="247"/>
      <c r="D363" s="42"/>
      <c r="E363" s="42"/>
      <c r="F363" s="37"/>
      <c r="G363" s="248">
        <v>0</v>
      </c>
      <c r="H363" s="101">
        <v>0.1</v>
      </c>
      <c r="I363" s="102">
        <f t="shared" si="72"/>
        <v>0</v>
      </c>
      <c r="J363" s="37"/>
      <c r="K363" s="7"/>
      <c r="L363" s="61">
        <f t="shared" si="64"/>
        <v>351</v>
      </c>
      <c r="M363" s="112" t="str">
        <f t="shared" si="73"/>
        <v/>
      </c>
      <c r="N363" s="241">
        <f t="shared" si="62"/>
        <v>0</v>
      </c>
      <c r="O363" s="74"/>
      <c r="P363" s="75"/>
      <c r="Q363" s="81"/>
      <c r="R363" s="76"/>
      <c r="S363" s="76"/>
      <c r="T363" s="268" t="str">
        <f t="shared" si="65"/>
        <v/>
      </c>
      <c r="AM363">
        <f t="shared" si="66"/>
        <v>0</v>
      </c>
      <c r="AN363">
        <f t="shared" si="67"/>
        <v>0</v>
      </c>
      <c r="AO363">
        <f t="shared" si="68"/>
        <v>0</v>
      </c>
      <c r="AP363">
        <f t="shared" si="69"/>
        <v>0</v>
      </c>
      <c r="AQ363">
        <f t="shared" si="70"/>
        <v>0</v>
      </c>
      <c r="AR363">
        <f t="shared" si="63"/>
        <v>0</v>
      </c>
    </row>
    <row r="364" spans="1:44" ht="18" hidden="1" outlineLevel="1" x14ac:dyDescent="0.35">
      <c r="A364" s="13" t="s">
        <v>184</v>
      </c>
      <c r="B364" s="35">
        <f t="shared" si="71"/>
        <v>352</v>
      </c>
      <c r="C364" s="247"/>
      <c r="D364" s="42"/>
      <c r="E364" s="42"/>
      <c r="F364" s="37"/>
      <c r="G364" s="248">
        <v>0</v>
      </c>
      <c r="H364" s="101">
        <v>0.1</v>
      </c>
      <c r="I364" s="102">
        <f t="shared" si="72"/>
        <v>0</v>
      </c>
      <c r="J364" s="37"/>
      <c r="K364" s="7"/>
      <c r="L364" s="61">
        <f t="shared" si="64"/>
        <v>352</v>
      </c>
      <c r="M364" s="112" t="str">
        <f t="shared" si="73"/>
        <v/>
      </c>
      <c r="N364" s="241">
        <f t="shared" si="62"/>
        <v>0</v>
      </c>
      <c r="O364" s="74"/>
      <c r="P364" s="75"/>
      <c r="Q364" s="81"/>
      <c r="R364" s="76"/>
      <c r="S364" s="76"/>
      <c r="T364" s="268" t="str">
        <f t="shared" si="65"/>
        <v/>
      </c>
      <c r="AM364">
        <f t="shared" si="66"/>
        <v>0</v>
      </c>
      <c r="AN364">
        <f t="shared" si="67"/>
        <v>0</v>
      </c>
      <c r="AO364">
        <f t="shared" si="68"/>
        <v>0</v>
      </c>
      <c r="AP364">
        <f t="shared" si="69"/>
        <v>0</v>
      </c>
      <c r="AQ364">
        <f t="shared" si="70"/>
        <v>0</v>
      </c>
      <c r="AR364">
        <f t="shared" si="63"/>
        <v>0</v>
      </c>
    </row>
    <row r="365" spans="1:44" ht="18" hidden="1" outlineLevel="1" x14ac:dyDescent="0.35">
      <c r="A365" s="13" t="s">
        <v>184</v>
      </c>
      <c r="B365" s="35">
        <f t="shared" si="71"/>
        <v>353</v>
      </c>
      <c r="C365" s="247"/>
      <c r="D365" s="42"/>
      <c r="E365" s="42"/>
      <c r="F365" s="37"/>
      <c r="G365" s="248">
        <v>0</v>
      </c>
      <c r="H365" s="101">
        <v>0.1</v>
      </c>
      <c r="I365" s="102">
        <f t="shared" si="72"/>
        <v>0</v>
      </c>
      <c r="J365" s="37"/>
      <c r="K365" s="7"/>
      <c r="L365" s="61">
        <f t="shared" si="64"/>
        <v>353</v>
      </c>
      <c r="M365" s="112" t="str">
        <f t="shared" si="73"/>
        <v/>
      </c>
      <c r="N365" s="241">
        <f t="shared" si="62"/>
        <v>0</v>
      </c>
      <c r="O365" s="74"/>
      <c r="P365" s="75"/>
      <c r="Q365" s="81"/>
      <c r="R365" s="76"/>
      <c r="S365" s="76"/>
      <c r="T365" s="268" t="str">
        <f t="shared" si="65"/>
        <v/>
      </c>
      <c r="AM365">
        <f t="shared" si="66"/>
        <v>0</v>
      </c>
      <c r="AN365">
        <f t="shared" si="67"/>
        <v>0</v>
      </c>
      <c r="AO365">
        <f t="shared" si="68"/>
        <v>0</v>
      </c>
      <c r="AP365">
        <f t="shared" si="69"/>
        <v>0</v>
      </c>
      <c r="AQ365">
        <f t="shared" si="70"/>
        <v>0</v>
      </c>
      <c r="AR365">
        <f t="shared" si="63"/>
        <v>0</v>
      </c>
    </row>
    <row r="366" spans="1:44" ht="18" hidden="1" outlineLevel="1" x14ac:dyDescent="0.35">
      <c r="A366" s="13" t="s">
        <v>184</v>
      </c>
      <c r="B366" s="35">
        <f t="shared" si="71"/>
        <v>354</v>
      </c>
      <c r="C366" s="247"/>
      <c r="D366" s="42"/>
      <c r="E366" s="42"/>
      <c r="F366" s="37"/>
      <c r="G366" s="248">
        <v>0</v>
      </c>
      <c r="H366" s="101">
        <v>0.1</v>
      </c>
      <c r="I366" s="102">
        <f t="shared" si="72"/>
        <v>0</v>
      </c>
      <c r="J366" s="37"/>
      <c r="K366" s="7"/>
      <c r="L366" s="61">
        <f t="shared" si="64"/>
        <v>354</v>
      </c>
      <c r="M366" s="112" t="str">
        <f t="shared" si="73"/>
        <v/>
      </c>
      <c r="N366" s="241">
        <f t="shared" si="62"/>
        <v>0</v>
      </c>
      <c r="O366" s="74"/>
      <c r="P366" s="75"/>
      <c r="Q366" s="81"/>
      <c r="R366" s="76"/>
      <c r="S366" s="76"/>
      <c r="T366" s="268" t="str">
        <f t="shared" si="65"/>
        <v/>
      </c>
      <c r="AM366">
        <f t="shared" si="66"/>
        <v>0</v>
      </c>
      <c r="AN366">
        <f t="shared" si="67"/>
        <v>0</v>
      </c>
      <c r="AO366">
        <f t="shared" si="68"/>
        <v>0</v>
      </c>
      <c r="AP366">
        <f t="shared" si="69"/>
        <v>0</v>
      </c>
      <c r="AQ366">
        <f t="shared" si="70"/>
        <v>0</v>
      </c>
      <c r="AR366">
        <f t="shared" si="63"/>
        <v>0</v>
      </c>
    </row>
    <row r="367" spans="1:44" ht="18" hidden="1" outlineLevel="1" x14ac:dyDescent="0.35">
      <c r="A367" s="13" t="s">
        <v>184</v>
      </c>
      <c r="B367" s="35">
        <f t="shared" si="71"/>
        <v>355</v>
      </c>
      <c r="C367" s="247"/>
      <c r="D367" s="42"/>
      <c r="E367" s="42"/>
      <c r="F367" s="37"/>
      <c r="G367" s="248">
        <v>0</v>
      </c>
      <c r="H367" s="101">
        <v>0.1</v>
      </c>
      <c r="I367" s="102">
        <f t="shared" si="72"/>
        <v>0</v>
      </c>
      <c r="J367" s="37"/>
      <c r="K367" s="7"/>
      <c r="L367" s="61">
        <f t="shared" si="64"/>
        <v>355</v>
      </c>
      <c r="M367" s="112" t="str">
        <f t="shared" si="73"/>
        <v/>
      </c>
      <c r="N367" s="241">
        <f t="shared" si="62"/>
        <v>0</v>
      </c>
      <c r="O367" s="74"/>
      <c r="P367" s="75"/>
      <c r="Q367" s="81"/>
      <c r="R367" s="76"/>
      <c r="S367" s="76"/>
      <c r="T367" s="268" t="str">
        <f t="shared" si="65"/>
        <v/>
      </c>
      <c r="AM367">
        <f t="shared" si="66"/>
        <v>0</v>
      </c>
      <c r="AN367">
        <f t="shared" si="67"/>
        <v>0</v>
      </c>
      <c r="AO367">
        <f t="shared" si="68"/>
        <v>0</v>
      </c>
      <c r="AP367">
        <f t="shared" si="69"/>
        <v>0</v>
      </c>
      <c r="AQ367">
        <f t="shared" si="70"/>
        <v>0</v>
      </c>
      <c r="AR367">
        <f t="shared" si="63"/>
        <v>0</v>
      </c>
    </row>
    <row r="368" spans="1:44" ht="18" hidden="1" outlineLevel="1" x14ac:dyDescent="0.35">
      <c r="A368" s="13" t="s">
        <v>184</v>
      </c>
      <c r="B368" s="35">
        <f t="shared" si="71"/>
        <v>356</v>
      </c>
      <c r="C368" s="247"/>
      <c r="D368" s="42"/>
      <c r="E368" s="42"/>
      <c r="F368" s="37"/>
      <c r="G368" s="248">
        <v>0</v>
      </c>
      <c r="H368" s="101">
        <v>0.1</v>
      </c>
      <c r="I368" s="102">
        <f t="shared" si="72"/>
        <v>0</v>
      </c>
      <c r="J368" s="37"/>
      <c r="K368" s="7"/>
      <c r="L368" s="61">
        <f t="shared" si="64"/>
        <v>356</v>
      </c>
      <c r="M368" s="112" t="str">
        <f t="shared" si="73"/>
        <v/>
      </c>
      <c r="N368" s="241">
        <f t="shared" si="62"/>
        <v>0</v>
      </c>
      <c r="O368" s="74"/>
      <c r="P368" s="75"/>
      <c r="Q368" s="81"/>
      <c r="R368" s="76"/>
      <c r="S368" s="76"/>
      <c r="T368" s="268" t="str">
        <f t="shared" si="65"/>
        <v/>
      </c>
      <c r="AM368">
        <f t="shared" si="66"/>
        <v>0</v>
      </c>
      <c r="AN368">
        <f t="shared" si="67"/>
        <v>0</v>
      </c>
      <c r="AO368">
        <f t="shared" si="68"/>
        <v>0</v>
      </c>
      <c r="AP368">
        <f t="shared" si="69"/>
        <v>0</v>
      </c>
      <c r="AQ368">
        <f t="shared" si="70"/>
        <v>0</v>
      </c>
      <c r="AR368">
        <f t="shared" si="63"/>
        <v>0</v>
      </c>
    </row>
    <row r="369" spans="1:44" ht="18" hidden="1" outlineLevel="1" x14ac:dyDescent="0.35">
      <c r="A369" s="13" t="s">
        <v>184</v>
      </c>
      <c r="B369" s="35">
        <f t="shared" si="71"/>
        <v>357</v>
      </c>
      <c r="C369" s="247"/>
      <c r="D369" s="42"/>
      <c r="E369" s="42"/>
      <c r="F369" s="37"/>
      <c r="G369" s="248">
        <v>0</v>
      </c>
      <c r="H369" s="101">
        <v>0.1</v>
      </c>
      <c r="I369" s="102">
        <f t="shared" si="72"/>
        <v>0</v>
      </c>
      <c r="J369" s="37"/>
      <c r="K369" s="7"/>
      <c r="L369" s="61">
        <f t="shared" si="64"/>
        <v>357</v>
      </c>
      <c r="M369" s="112" t="str">
        <f t="shared" si="73"/>
        <v/>
      </c>
      <c r="N369" s="241">
        <f t="shared" ref="N369:N432" si="74">IF($Q$3="対象外",$I369,$G369)</f>
        <v>0</v>
      </c>
      <c r="O369" s="74"/>
      <c r="P369" s="75"/>
      <c r="Q369" s="81"/>
      <c r="R369" s="76"/>
      <c r="S369" s="76"/>
      <c r="T369" s="268" t="str">
        <f t="shared" si="65"/>
        <v/>
      </c>
      <c r="AM369">
        <f t="shared" si="66"/>
        <v>0</v>
      </c>
      <c r="AN369">
        <f t="shared" si="67"/>
        <v>0</v>
      </c>
      <c r="AO369">
        <f t="shared" si="68"/>
        <v>0</v>
      </c>
      <c r="AP369">
        <f t="shared" si="69"/>
        <v>0</v>
      </c>
      <c r="AQ369">
        <f t="shared" si="70"/>
        <v>0</v>
      </c>
      <c r="AR369">
        <f t="shared" si="63"/>
        <v>0</v>
      </c>
    </row>
    <row r="370" spans="1:44" ht="18" hidden="1" outlineLevel="1" x14ac:dyDescent="0.35">
      <c r="A370" s="13" t="s">
        <v>184</v>
      </c>
      <c r="B370" s="35">
        <f t="shared" si="71"/>
        <v>358</v>
      </c>
      <c r="C370" s="247"/>
      <c r="D370" s="42"/>
      <c r="E370" s="42"/>
      <c r="F370" s="37"/>
      <c r="G370" s="248">
        <v>0</v>
      </c>
      <c r="H370" s="101">
        <v>0.1</v>
      </c>
      <c r="I370" s="102">
        <f t="shared" si="72"/>
        <v>0</v>
      </c>
      <c r="J370" s="37"/>
      <c r="K370" s="7"/>
      <c r="L370" s="61">
        <f t="shared" si="64"/>
        <v>358</v>
      </c>
      <c r="M370" s="112" t="str">
        <f t="shared" si="73"/>
        <v/>
      </c>
      <c r="N370" s="241">
        <f t="shared" si="74"/>
        <v>0</v>
      </c>
      <c r="O370" s="74"/>
      <c r="P370" s="75"/>
      <c r="Q370" s="81"/>
      <c r="R370" s="76"/>
      <c r="S370" s="76"/>
      <c r="T370" s="268" t="str">
        <f t="shared" si="65"/>
        <v/>
      </c>
      <c r="AM370">
        <f t="shared" si="66"/>
        <v>0</v>
      </c>
      <c r="AN370">
        <f t="shared" si="67"/>
        <v>0</v>
      </c>
      <c r="AO370">
        <f t="shared" si="68"/>
        <v>0</v>
      </c>
      <c r="AP370">
        <f t="shared" si="69"/>
        <v>0</v>
      </c>
      <c r="AQ370">
        <f t="shared" si="70"/>
        <v>0</v>
      </c>
      <c r="AR370">
        <f t="shared" si="63"/>
        <v>0</v>
      </c>
    </row>
    <row r="371" spans="1:44" ht="18" hidden="1" outlineLevel="1" x14ac:dyDescent="0.35">
      <c r="A371" s="13" t="s">
        <v>184</v>
      </c>
      <c r="B371" s="35">
        <f t="shared" si="71"/>
        <v>359</v>
      </c>
      <c r="C371" s="247"/>
      <c r="D371" s="42"/>
      <c r="E371" s="42"/>
      <c r="F371" s="37"/>
      <c r="G371" s="248">
        <v>0</v>
      </c>
      <c r="H371" s="101">
        <v>0.1</v>
      </c>
      <c r="I371" s="102">
        <f t="shared" si="72"/>
        <v>0</v>
      </c>
      <c r="J371" s="37"/>
      <c r="K371" s="7"/>
      <c r="L371" s="61">
        <f t="shared" si="64"/>
        <v>359</v>
      </c>
      <c r="M371" s="112" t="str">
        <f t="shared" si="73"/>
        <v/>
      </c>
      <c r="N371" s="241">
        <f t="shared" si="74"/>
        <v>0</v>
      </c>
      <c r="O371" s="74"/>
      <c r="P371" s="75"/>
      <c r="Q371" s="81"/>
      <c r="R371" s="76"/>
      <c r="S371" s="76"/>
      <c r="T371" s="268" t="str">
        <f t="shared" si="65"/>
        <v/>
      </c>
      <c r="AM371">
        <f t="shared" si="66"/>
        <v>0</v>
      </c>
      <c r="AN371">
        <f t="shared" si="67"/>
        <v>0</v>
      </c>
      <c r="AO371">
        <f t="shared" si="68"/>
        <v>0</v>
      </c>
      <c r="AP371">
        <f t="shared" si="69"/>
        <v>0</v>
      </c>
      <c r="AQ371">
        <f t="shared" si="70"/>
        <v>0</v>
      </c>
      <c r="AR371">
        <f t="shared" si="63"/>
        <v>0</v>
      </c>
    </row>
    <row r="372" spans="1:44" ht="18" hidden="1" outlineLevel="1" x14ac:dyDescent="0.35">
      <c r="A372" s="13" t="s">
        <v>184</v>
      </c>
      <c r="B372" s="35">
        <f t="shared" si="71"/>
        <v>360</v>
      </c>
      <c r="C372" s="247"/>
      <c r="D372" s="42"/>
      <c r="E372" s="42"/>
      <c r="F372" s="37"/>
      <c r="G372" s="248">
        <v>0</v>
      </c>
      <c r="H372" s="101">
        <v>0.1</v>
      </c>
      <c r="I372" s="102">
        <f t="shared" si="72"/>
        <v>0</v>
      </c>
      <c r="J372" s="37"/>
      <c r="K372" s="7"/>
      <c r="L372" s="61">
        <f t="shared" si="64"/>
        <v>360</v>
      </c>
      <c r="M372" s="112" t="str">
        <f t="shared" si="73"/>
        <v/>
      </c>
      <c r="N372" s="241">
        <f t="shared" si="74"/>
        <v>0</v>
      </c>
      <c r="O372" s="74"/>
      <c r="P372" s="75"/>
      <c r="Q372" s="81"/>
      <c r="R372" s="76"/>
      <c r="S372" s="76"/>
      <c r="T372" s="268" t="str">
        <f t="shared" si="65"/>
        <v/>
      </c>
      <c r="AM372">
        <f t="shared" si="66"/>
        <v>0</v>
      </c>
      <c r="AN372">
        <f t="shared" si="67"/>
        <v>0</v>
      </c>
      <c r="AO372">
        <f t="shared" si="68"/>
        <v>0</v>
      </c>
      <c r="AP372">
        <f t="shared" si="69"/>
        <v>0</v>
      </c>
      <c r="AQ372">
        <f t="shared" si="70"/>
        <v>0</v>
      </c>
      <c r="AR372">
        <f t="shared" si="63"/>
        <v>0</v>
      </c>
    </row>
    <row r="373" spans="1:44" ht="18" hidden="1" outlineLevel="1" x14ac:dyDescent="0.35">
      <c r="A373" s="13" t="s">
        <v>184</v>
      </c>
      <c r="B373" s="35">
        <f t="shared" si="71"/>
        <v>361</v>
      </c>
      <c r="C373" s="247"/>
      <c r="D373" s="42"/>
      <c r="E373" s="42"/>
      <c r="F373" s="37"/>
      <c r="G373" s="248">
        <v>0</v>
      </c>
      <c r="H373" s="101">
        <v>0.1</v>
      </c>
      <c r="I373" s="102">
        <f t="shared" si="72"/>
        <v>0</v>
      </c>
      <c r="J373" s="37"/>
      <c r="K373" s="7"/>
      <c r="L373" s="61">
        <f t="shared" si="64"/>
        <v>361</v>
      </c>
      <c r="M373" s="112" t="str">
        <f t="shared" si="73"/>
        <v/>
      </c>
      <c r="N373" s="241">
        <f t="shared" si="74"/>
        <v>0</v>
      </c>
      <c r="O373" s="74"/>
      <c r="P373" s="75"/>
      <c r="Q373" s="81"/>
      <c r="R373" s="76"/>
      <c r="S373" s="76"/>
      <c r="T373" s="268" t="str">
        <f t="shared" si="65"/>
        <v/>
      </c>
      <c r="AM373">
        <f t="shared" si="66"/>
        <v>0</v>
      </c>
      <c r="AN373">
        <f t="shared" si="67"/>
        <v>0</v>
      </c>
      <c r="AO373">
        <f t="shared" si="68"/>
        <v>0</v>
      </c>
      <c r="AP373">
        <f t="shared" si="69"/>
        <v>0</v>
      </c>
      <c r="AQ373">
        <f t="shared" si="70"/>
        <v>0</v>
      </c>
      <c r="AR373">
        <f t="shared" si="63"/>
        <v>0</v>
      </c>
    </row>
    <row r="374" spans="1:44" ht="18" hidden="1" outlineLevel="1" x14ac:dyDescent="0.35">
      <c r="A374" s="13" t="s">
        <v>184</v>
      </c>
      <c r="B374" s="35">
        <f t="shared" si="71"/>
        <v>362</v>
      </c>
      <c r="C374" s="247"/>
      <c r="D374" s="42"/>
      <c r="E374" s="42"/>
      <c r="F374" s="37"/>
      <c r="G374" s="248">
        <v>0</v>
      </c>
      <c r="H374" s="101">
        <v>0.1</v>
      </c>
      <c r="I374" s="102">
        <f t="shared" si="72"/>
        <v>0</v>
      </c>
      <c r="J374" s="37"/>
      <c r="K374" s="7"/>
      <c r="L374" s="61">
        <f t="shared" si="64"/>
        <v>362</v>
      </c>
      <c r="M374" s="112" t="str">
        <f t="shared" si="73"/>
        <v/>
      </c>
      <c r="N374" s="241">
        <f t="shared" si="74"/>
        <v>0</v>
      </c>
      <c r="O374" s="74"/>
      <c r="P374" s="75"/>
      <c r="Q374" s="81"/>
      <c r="R374" s="76"/>
      <c r="S374" s="76"/>
      <c r="T374" s="268" t="str">
        <f t="shared" si="65"/>
        <v/>
      </c>
      <c r="AM374">
        <f t="shared" si="66"/>
        <v>0</v>
      </c>
      <c r="AN374">
        <f t="shared" si="67"/>
        <v>0</v>
      </c>
      <c r="AO374">
        <f t="shared" si="68"/>
        <v>0</v>
      </c>
      <c r="AP374">
        <f t="shared" si="69"/>
        <v>0</v>
      </c>
      <c r="AQ374">
        <f t="shared" si="70"/>
        <v>0</v>
      </c>
      <c r="AR374">
        <f t="shared" si="63"/>
        <v>0</v>
      </c>
    </row>
    <row r="375" spans="1:44" ht="18" hidden="1" outlineLevel="1" x14ac:dyDescent="0.35">
      <c r="A375" s="13" t="s">
        <v>184</v>
      </c>
      <c r="B375" s="35">
        <f t="shared" si="71"/>
        <v>363</v>
      </c>
      <c r="C375" s="247"/>
      <c r="D375" s="42"/>
      <c r="E375" s="42"/>
      <c r="F375" s="37"/>
      <c r="G375" s="248">
        <v>0</v>
      </c>
      <c r="H375" s="101">
        <v>0.1</v>
      </c>
      <c r="I375" s="102">
        <f t="shared" si="72"/>
        <v>0</v>
      </c>
      <c r="J375" s="37"/>
      <c r="K375" s="7"/>
      <c r="L375" s="61">
        <f t="shared" si="64"/>
        <v>363</v>
      </c>
      <c r="M375" s="112" t="str">
        <f t="shared" si="73"/>
        <v/>
      </c>
      <c r="N375" s="241">
        <f t="shared" si="74"/>
        <v>0</v>
      </c>
      <c r="O375" s="74"/>
      <c r="P375" s="75"/>
      <c r="Q375" s="81"/>
      <c r="R375" s="76"/>
      <c r="S375" s="76"/>
      <c r="T375" s="268" t="str">
        <f t="shared" si="65"/>
        <v/>
      </c>
      <c r="AM375">
        <f t="shared" si="66"/>
        <v>0</v>
      </c>
      <c r="AN375">
        <f t="shared" si="67"/>
        <v>0</v>
      </c>
      <c r="AO375">
        <f t="shared" si="68"/>
        <v>0</v>
      </c>
      <c r="AP375">
        <f t="shared" si="69"/>
        <v>0</v>
      </c>
      <c r="AQ375">
        <f t="shared" si="70"/>
        <v>0</v>
      </c>
      <c r="AR375">
        <f t="shared" si="63"/>
        <v>0</v>
      </c>
    </row>
    <row r="376" spans="1:44" ht="18" hidden="1" outlineLevel="1" x14ac:dyDescent="0.35">
      <c r="A376" s="13" t="s">
        <v>184</v>
      </c>
      <c r="B376" s="35">
        <f t="shared" si="71"/>
        <v>364</v>
      </c>
      <c r="C376" s="247"/>
      <c r="D376" s="42"/>
      <c r="E376" s="42"/>
      <c r="F376" s="37"/>
      <c r="G376" s="248">
        <v>0</v>
      </c>
      <c r="H376" s="101">
        <v>0.1</v>
      </c>
      <c r="I376" s="102">
        <f t="shared" si="72"/>
        <v>0</v>
      </c>
      <c r="J376" s="37"/>
      <c r="K376" s="7"/>
      <c r="L376" s="61">
        <f t="shared" si="64"/>
        <v>364</v>
      </c>
      <c r="M376" s="112" t="str">
        <f t="shared" si="73"/>
        <v/>
      </c>
      <c r="N376" s="241">
        <f t="shared" si="74"/>
        <v>0</v>
      </c>
      <c r="O376" s="74"/>
      <c r="P376" s="75"/>
      <c r="Q376" s="81"/>
      <c r="R376" s="76"/>
      <c r="S376" s="76"/>
      <c r="T376" s="268" t="str">
        <f t="shared" si="65"/>
        <v/>
      </c>
      <c r="AM376">
        <f t="shared" si="66"/>
        <v>0</v>
      </c>
      <c r="AN376">
        <f t="shared" si="67"/>
        <v>0</v>
      </c>
      <c r="AO376">
        <f t="shared" si="68"/>
        <v>0</v>
      </c>
      <c r="AP376">
        <f t="shared" si="69"/>
        <v>0</v>
      </c>
      <c r="AQ376">
        <f t="shared" si="70"/>
        <v>0</v>
      </c>
      <c r="AR376">
        <f t="shared" si="63"/>
        <v>0</v>
      </c>
    </row>
    <row r="377" spans="1:44" ht="18" hidden="1" outlineLevel="1" x14ac:dyDescent="0.35">
      <c r="A377" s="13" t="s">
        <v>184</v>
      </c>
      <c r="B377" s="35">
        <f t="shared" si="71"/>
        <v>365</v>
      </c>
      <c r="C377" s="247"/>
      <c r="D377" s="42"/>
      <c r="E377" s="42"/>
      <c r="F377" s="37"/>
      <c r="G377" s="248">
        <v>0</v>
      </c>
      <c r="H377" s="101">
        <v>0.1</v>
      </c>
      <c r="I377" s="102">
        <f t="shared" si="72"/>
        <v>0</v>
      </c>
      <c r="J377" s="37"/>
      <c r="K377" s="7"/>
      <c r="L377" s="61">
        <f t="shared" si="64"/>
        <v>365</v>
      </c>
      <c r="M377" s="112" t="str">
        <f t="shared" si="73"/>
        <v/>
      </c>
      <c r="N377" s="241">
        <f t="shared" si="74"/>
        <v>0</v>
      </c>
      <c r="O377" s="74"/>
      <c r="P377" s="75"/>
      <c r="Q377" s="81"/>
      <c r="R377" s="76"/>
      <c r="S377" s="76"/>
      <c r="T377" s="268" t="str">
        <f t="shared" si="65"/>
        <v/>
      </c>
      <c r="AM377">
        <f t="shared" si="66"/>
        <v>0</v>
      </c>
      <c r="AN377">
        <f t="shared" si="67"/>
        <v>0</v>
      </c>
      <c r="AO377">
        <f t="shared" si="68"/>
        <v>0</v>
      </c>
      <c r="AP377">
        <f t="shared" si="69"/>
        <v>0</v>
      </c>
      <c r="AQ377">
        <f t="shared" si="70"/>
        <v>0</v>
      </c>
      <c r="AR377">
        <f t="shared" si="63"/>
        <v>0</v>
      </c>
    </row>
    <row r="378" spans="1:44" ht="18" hidden="1" outlineLevel="1" x14ac:dyDescent="0.35">
      <c r="A378" s="13" t="s">
        <v>184</v>
      </c>
      <c r="B378" s="35">
        <f t="shared" si="71"/>
        <v>366</v>
      </c>
      <c r="C378" s="247"/>
      <c r="D378" s="42"/>
      <c r="E378" s="42"/>
      <c r="F378" s="37"/>
      <c r="G378" s="248">
        <v>0</v>
      </c>
      <c r="H378" s="101">
        <v>0.1</v>
      </c>
      <c r="I378" s="102">
        <f t="shared" si="72"/>
        <v>0</v>
      </c>
      <c r="J378" s="37"/>
      <c r="K378" s="7"/>
      <c r="L378" s="61">
        <f t="shared" si="64"/>
        <v>366</v>
      </c>
      <c r="M378" s="112" t="str">
        <f t="shared" si="73"/>
        <v/>
      </c>
      <c r="N378" s="241">
        <f t="shared" si="74"/>
        <v>0</v>
      </c>
      <c r="O378" s="74"/>
      <c r="P378" s="75"/>
      <c r="Q378" s="81"/>
      <c r="R378" s="76"/>
      <c r="S378" s="76"/>
      <c r="T378" s="268" t="str">
        <f t="shared" si="65"/>
        <v/>
      </c>
      <c r="AM378">
        <f t="shared" si="66"/>
        <v>0</v>
      </c>
      <c r="AN378">
        <f t="shared" si="67"/>
        <v>0</v>
      </c>
      <c r="AO378">
        <f t="shared" si="68"/>
        <v>0</v>
      </c>
      <c r="AP378">
        <f t="shared" si="69"/>
        <v>0</v>
      </c>
      <c r="AQ378">
        <f t="shared" si="70"/>
        <v>0</v>
      </c>
      <c r="AR378">
        <f t="shared" si="63"/>
        <v>0</v>
      </c>
    </row>
    <row r="379" spans="1:44" ht="18" hidden="1" outlineLevel="1" x14ac:dyDescent="0.35">
      <c r="A379" s="13" t="s">
        <v>184</v>
      </c>
      <c r="B379" s="35">
        <f t="shared" si="71"/>
        <v>367</v>
      </c>
      <c r="C379" s="247"/>
      <c r="D379" s="42"/>
      <c r="E379" s="42"/>
      <c r="F379" s="37"/>
      <c r="G379" s="248">
        <v>0</v>
      </c>
      <c r="H379" s="101">
        <v>0.1</v>
      </c>
      <c r="I379" s="102">
        <f t="shared" si="72"/>
        <v>0</v>
      </c>
      <c r="J379" s="37"/>
      <c r="K379" s="7"/>
      <c r="L379" s="61">
        <f t="shared" si="64"/>
        <v>367</v>
      </c>
      <c r="M379" s="112" t="str">
        <f t="shared" si="73"/>
        <v/>
      </c>
      <c r="N379" s="241">
        <f t="shared" si="74"/>
        <v>0</v>
      </c>
      <c r="O379" s="74"/>
      <c r="P379" s="75"/>
      <c r="Q379" s="81"/>
      <c r="R379" s="76"/>
      <c r="S379" s="76"/>
      <c r="T379" s="268" t="str">
        <f t="shared" si="65"/>
        <v/>
      </c>
      <c r="AM379">
        <f t="shared" si="66"/>
        <v>0</v>
      </c>
      <c r="AN379">
        <f t="shared" si="67"/>
        <v>0</v>
      </c>
      <c r="AO379">
        <f t="shared" si="68"/>
        <v>0</v>
      </c>
      <c r="AP379">
        <f t="shared" si="69"/>
        <v>0</v>
      </c>
      <c r="AQ379">
        <f t="shared" si="70"/>
        <v>0</v>
      </c>
      <c r="AR379">
        <f t="shared" si="63"/>
        <v>0</v>
      </c>
    </row>
    <row r="380" spans="1:44" ht="18" hidden="1" outlineLevel="1" x14ac:dyDescent="0.35">
      <c r="A380" s="13" t="s">
        <v>184</v>
      </c>
      <c r="B380" s="35">
        <f t="shared" si="71"/>
        <v>368</v>
      </c>
      <c r="C380" s="247"/>
      <c r="D380" s="42"/>
      <c r="E380" s="42"/>
      <c r="F380" s="37"/>
      <c r="G380" s="248">
        <v>0</v>
      </c>
      <c r="H380" s="101">
        <v>0.1</v>
      </c>
      <c r="I380" s="102">
        <f t="shared" si="72"/>
        <v>0</v>
      </c>
      <c r="J380" s="37"/>
      <c r="K380" s="7"/>
      <c r="L380" s="61">
        <f t="shared" si="64"/>
        <v>368</v>
      </c>
      <c r="M380" s="112" t="str">
        <f t="shared" si="73"/>
        <v/>
      </c>
      <c r="N380" s="241">
        <f t="shared" si="74"/>
        <v>0</v>
      </c>
      <c r="O380" s="74"/>
      <c r="P380" s="75"/>
      <c r="Q380" s="81"/>
      <c r="R380" s="76"/>
      <c r="S380" s="76"/>
      <c r="T380" s="268" t="str">
        <f t="shared" si="65"/>
        <v/>
      </c>
      <c r="AM380">
        <f t="shared" si="66"/>
        <v>0</v>
      </c>
      <c r="AN380">
        <f t="shared" si="67"/>
        <v>0</v>
      </c>
      <c r="AO380">
        <f t="shared" si="68"/>
        <v>0</v>
      </c>
      <c r="AP380">
        <f t="shared" si="69"/>
        <v>0</v>
      </c>
      <c r="AQ380">
        <f t="shared" si="70"/>
        <v>0</v>
      </c>
      <c r="AR380">
        <f t="shared" si="63"/>
        <v>0</v>
      </c>
    </row>
    <row r="381" spans="1:44" ht="18" hidden="1" outlineLevel="1" x14ac:dyDescent="0.35">
      <c r="A381" s="13" t="s">
        <v>184</v>
      </c>
      <c r="B381" s="35">
        <f t="shared" si="71"/>
        <v>369</v>
      </c>
      <c r="C381" s="247"/>
      <c r="D381" s="42"/>
      <c r="E381" s="42"/>
      <c r="F381" s="37"/>
      <c r="G381" s="248">
        <v>0</v>
      </c>
      <c r="H381" s="101">
        <v>0.1</v>
      </c>
      <c r="I381" s="102">
        <f t="shared" si="72"/>
        <v>0</v>
      </c>
      <c r="J381" s="37"/>
      <c r="K381" s="7"/>
      <c r="L381" s="61">
        <f t="shared" si="64"/>
        <v>369</v>
      </c>
      <c r="M381" s="112" t="str">
        <f t="shared" si="73"/>
        <v/>
      </c>
      <c r="N381" s="241">
        <f t="shared" si="74"/>
        <v>0</v>
      </c>
      <c r="O381" s="74"/>
      <c r="P381" s="75"/>
      <c r="Q381" s="81"/>
      <c r="R381" s="76"/>
      <c r="S381" s="76"/>
      <c r="T381" s="268" t="str">
        <f t="shared" si="65"/>
        <v/>
      </c>
      <c r="AM381">
        <f t="shared" si="66"/>
        <v>0</v>
      </c>
      <c r="AN381">
        <f t="shared" si="67"/>
        <v>0</v>
      </c>
      <c r="AO381">
        <f t="shared" si="68"/>
        <v>0</v>
      </c>
      <c r="AP381">
        <f t="shared" si="69"/>
        <v>0</v>
      </c>
      <c r="AQ381">
        <f t="shared" si="70"/>
        <v>0</v>
      </c>
      <c r="AR381">
        <f t="shared" si="63"/>
        <v>0</v>
      </c>
    </row>
    <row r="382" spans="1:44" ht="18" hidden="1" outlineLevel="1" x14ac:dyDescent="0.35">
      <c r="A382" s="13" t="s">
        <v>184</v>
      </c>
      <c r="B382" s="35">
        <f t="shared" si="71"/>
        <v>370</v>
      </c>
      <c r="C382" s="247"/>
      <c r="D382" s="42"/>
      <c r="E382" s="42"/>
      <c r="F382" s="37"/>
      <c r="G382" s="248">
        <v>0</v>
      </c>
      <c r="H382" s="101">
        <v>0.1</v>
      </c>
      <c r="I382" s="102">
        <f t="shared" si="72"/>
        <v>0</v>
      </c>
      <c r="J382" s="37"/>
      <c r="K382" s="7"/>
      <c r="L382" s="61">
        <f t="shared" si="64"/>
        <v>370</v>
      </c>
      <c r="M382" s="112" t="str">
        <f t="shared" si="73"/>
        <v/>
      </c>
      <c r="N382" s="241">
        <f t="shared" si="74"/>
        <v>0</v>
      </c>
      <c r="O382" s="74"/>
      <c r="P382" s="75"/>
      <c r="Q382" s="81"/>
      <c r="R382" s="76"/>
      <c r="S382" s="76"/>
      <c r="T382" s="268" t="str">
        <f t="shared" si="65"/>
        <v/>
      </c>
      <c r="AM382">
        <f t="shared" si="66"/>
        <v>0</v>
      </c>
      <c r="AN382">
        <f t="shared" si="67"/>
        <v>0</v>
      </c>
      <c r="AO382">
        <f t="shared" si="68"/>
        <v>0</v>
      </c>
      <c r="AP382">
        <f t="shared" si="69"/>
        <v>0</v>
      </c>
      <c r="AQ382">
        <f t="shared" si="70"/>
        <v>0</v>
      </c>
      <c r="AR382">
        <f t="shared" si="63"/>
        <v>0</v>
      </c>
    </row>
    <row r="383" spans="1:44" ht="18" hidden="1" outlineLevel="1" x14ac:dyDescent="0.35">
      <c r="A383" s="13" t="s">
        <v>184</v>
      </c>
      <c r="B383" s="35">
        <f t="shared" si="71"/>
        <v>371</v>
      </c>
      <c r="C383" s="247"/>
      <c r="D383" s="42"/>
      <c r="E383" s="42"/>
      <c r="F383" s="37"/>
      <c r="G383" s="248">
        <v>0</v>
      </c>
      <c r="H383" s="101">
        <v>0.1</v>
      </c>
      <c r="I383" s="102">
        <f t="shared" si="72"/>
        <v>0</v>
      </c>
      <c r="J383" s="37"/>
      <c r="K383" s="7"/>
      <c r="L383" s="61">
        <f t="shared" si="64"/>
        <v>371</v>
      </c>
      <c r="M383" s="112" t="str">
        <f t="shared" si="73"/>
        <v/>
      </c>
      <c r="N383" s="241">
        <f t="shared" si="74"/>
        <v>0</v>
      </c>
      <c r="O383" s="74"/>
      <c r="P383" s="75"/>
      <c r="Q383" s="81"/>
      <c r="R383" s="76"/>
      <c r="S383" s="76"/>
      <c r="T383" s="268" t="str">
        <f t="shared" si="65"/>
        <v/>
      </c>
      <c r="AM383">
        <f t="shared" si="66"/>
        <v>0</v>
      </c>
      <c r="AN383">
        <f t="shared" si="67"/>
        <v>0</v>
      </c>
      <c r="AO383">
        <f t="shared" si="68"/>
        <v>0</v>
      </c>
      <c r="AP383">
        <f t="shared" si="69"/>
        <v>0</v>
      </c>
      <c r="AQ383">
        <f t="shared" si="70"/>
        <v>0</v>
      </c>
      <c r="AR383">
        <f t="shared" si="63"/>
        <v>0</v>
      </c>
    </row>
    <row r="384" spans="1:44" ht="18" hidden="1" outlineLevel="1" x14ac:dyDescent="0.35">
      <c r="A384" s="13" t="s">
        <v>184</v>
      </c>
      <c r="B384" s="35">
        <f t="shared" si="71"/>
        <v>372</v>
      </c>
      <c r="C384" s="247"/>
      <c r="D384" s="42"/>
      <c r="E384" s="42"/>
      <c r="F384" s="37"/>
      <c r="G384" s="248">
        <v>0</v>
      </c>
      <c r="H384" s="101">
        <v>0.1</v>
      </c>
      <c r="I384" s="102">
        <f t="shared" si="72"/>
        <v>0</v>
      </c>
      <c r="J384" s="37"/>
      <c r="K384" s="7"/>
      <c r="L384" s="61">
        <f t="shared" si="64"/>
        <v>372</v>
      </c>
      <c r="M384" s="112" t="str">
        <f t="shared" si="73"/>
        <v/>
      </c>
      <c r="N384" s="241">
        <f t="shared" si="74"/>
        <v>0</v>
      </c>
      <c r="O384" s="74"/>
      <c r="P384" s="75"/>
      <c r="Q384" s="81"/>
      <c r="R384" s="76"/>
      <c r="S384" s="76"/>
      <c r="T384" s="268" t="str">
        <f t="shared" si="65"/>
        <v/>
      </c>
      <c r="AM384">
        <f t="shared" si="66"/>
        <v>0</v>
      </c>
      <c r="AN384">
        <f t="shared" si="67"/>
        <v>0</v>
      </c>
      <c r="AO384">
        <f t="shared" si="68"/>
        <v>0</v>
      </c>
      <c r="AP384">
        <f t="shared" si="69"/>
        <v>0</v>
      </c>
      <c r="AQ384">
        <f t="shared" si="70"/>
        <v>0</v>
      </c>
      <c r="AR384">
        <f t="shared" si="63"/>
        <v>0</v>
      </c>
    </row>
    <row r="385" spans="1:44" ht="18" hidden="1" outlineLevel="1" x14ac:dyDescent="0.35">
      <c r="A385" s="13" t="s">
        <v>184</v>
      </c>
      <c r="B385" s="35">
        <f t="shared" si="71"/>
        <v>373</v>
      </c>
      <c r="C385" s="247"/>
      <c r="D385" s="42"/>
      <c r="E385" s="42"/>
      <c r="F385" s="37"/>
      <c r="G385" s="248">
        <v>0</v>
      </c>
      <c r="H385" s="101">
        <v>0.1</v>
      </c>
      <c r="I385" s="102">
        <f t="shared" si="72"/>
        <v>0</v>
      </c>
      <c r="J385" s="37"/>
      <c r="K385" s="7"/>
      <c r="L385" s="61">
        <f t="shared" si="64"/>
        <v>373</v>
      </c>
      <c r="M385" s="112" t="str">
        <f t="shared" si="73"/>
        <v/>
      </c>
      <c r="N385" s="241">
        <f t="shared" si="74"/>
        <v>0</v>
      </c>
      <c r="O385" s="74"/>
      <c r="P385" s="75"/>
      <c r="Q385" s="81"/>
      <c r="R385" s="76"/>
      <c r="S385" s="76"/>
      <c r="T385" s="268" t="str">
        <f t="shared" si="65"/>
        <v/>
      </c>
      <c r="AM385">
        <f t="shared" si="66"/>
        <v>0</v>
      </c>
      <c r="AN385">
        <f t="shared" si="67"/>
        <v>0</v>
      </c>
      <c r="AO385">
        <f t="shared" si="68"/>
        <v>0</v>
      </c>
      <c r="AP385">
        <f t="shared" si="69"/>
        <v>0</v>
      </c>
      <c r="AQ385">
        <f t="shared" si="70"/>
        <v>0</v>
      </c>
      <c r="AR385">
        <f t="shared" si="63"/>
        <v>0</v>
      </c>
    </row>
    <row r="386" spans="1:44" ht="18" hidden="1" outlineLevel="1" x14ac:dyDescent="0.35">
      <c r="A386" s="13" t="s">
        <v>184</v>
      </c>
      <c r="B386" s="35">
        <f t="shared" si="71"/>
        <v>374</v>
      </c>
      <c r="C386" s="247"/>
      <c r="D386" s="42"/>
      <c r="E386" s="42"/>
      <c r="F386" s="37"/>
      <c r="G386" s="248">
        <v>0</v>
      </c>
      <c r="H386" s="101">
        <v>0.1</v>
      </c>
      <c r="I386" s="102">
        <f t="shared" si="72"/>
        <v>0</v>
      </c>
      <c r="J386" s="37"/>
      <c r="K386" s="7"/>
      <c r="L386" s="61">
        <f t="shared" si="64"/>
        <v>374</v>
      </c>
      <c r="M386" s="112" t="str">
        <f t="shared" si="73"/>
        <v/>
      </c>
      <c r="N386" s="241">
        <f t="shared" si="74"/>
        <v>0</v>
      </c>
      <c r="O386" s="74"/>
      <c r="P386" s="75"/>
      <c r="Q386" s="81"/>
      <c r="R386" s="76"/>
      <c r="S386" s="76"/>
      <c r="T386" s="268" t="str">
        <f t="shared" si="65"/>
        <v/>
      </c>
      <c r="AM386">
        <f t="shared" si="66"/>
        <v>0</v>
      </c>
      <c r="AN386">
        <f t="shared" si="67"/>
        <v>0</v>
      </c>
      <c r="AO386">
        <f t="shared" si="68"/>
        <v>0</v>
      </c>
      <c r="AP386">
        <f t="shared" si="69"/>
        <v>0</v>
      </c>
      <c r="AQ386">
        <f t="shared" si="70"/>
        <v>0</v>
      </c>
      <c r="AR386">
        <f t="shared" si="63"/>
        <v>0</v>
      </c>
    </row>
    <row r="387" spans="1:44" ht="18" hidden="1" outlineLevel="1" x14ac:dyDescent="0.35">
      <c r="A387" s="13" t="s">
        <v>184</v>
      </c>
      <c r="B387" s="35">
        <f t="shared" si="71"/>
        <v>375</v>
      </c>
      <c r="C387" s="247"/>
      <c r="D387" s="42"/>
      <c r="E387" s="42"/>
      <c r="F387" s="37"/>
      <c r="G387" s="248">
        <v>0</v>
      </c>
      <c r="H387" s="101">
        <v>0.1</v>
      </c>
      <c r="I387" s="102">
        <f t="shared" si="72"/>
        <v>0</v>
      </c>
      <c r="J387" s="37"/>
      <c r="K387" s="7"/>
      <c r="L387" s="61">
        <f t="shared" si="64"/>
        <v>375</v>
      </c>
      <c r="M387" s="112" t="str">
        <f t="shared" si="73"/>
        <v/>
      </c>
      <c r="N387" s="241">
        <f t="shared" si="74"/>
        <v>0</v>
      </c>
      <c r="O387" s="74"/>
      <c r="P387" s="75"/>
      <c r="Q387" s="81"/>
      <c r="R387" s="76"/>
      <c r="S387" s="76"/>
      <c r="T387" s="268" t="str">
        <f t="shared" si="65"/>
        <v/>
      </c>
      <c r="AM387">
        <f t="shared" si="66"/>
        <v>0</v>
      </c>
      <c r="AN387">
        <f t="shared" si="67"/>
        <v>0</v>
      </c>
      <c r="AO387">
        <f t="shared" si="68"/>
        <v>0</v>
      </c>
      <c r="AP387">
        <f t="shared" si="69"/>
        <v>0</v>
      </c>
      <c r="AQ387">
        <f t="shared" si="70"/>
        <v>0</v>
      </c>
      <c r="AR387">
        <f t="shared" si="63"/>
        <v>0</v>
      </c>
    </row>
    <row r="388" spans="1:44" ht="18" hidden="1" outlineLevel="1" x14ac:dyDescent="0.35">
      <c r="A388" s="13" t="s">
        <v>184</v>
      </c>
      <c r="B388" s="35">
        <f t="shared" si="71"/>
        <v>376</v>
      </c>
      <c r="C388" s="247"/>
      <c r="D388" s="42"/>
      <c r="E388" s="42"/>
      <c r="F388" s="37"/>
      <c r="G388" s="248">
        <v>0</v>
      </c>
      <c r="H388" s="101">
        <v>0.1</v>
      </c>
      <c r="I388" s="102">
        <f t="shared" si="72"/>
        <v>0</v>
      </c>
      <c r="J388" s="37"/>
      <c r="K388" s="7"/>
      <c r="L388" s="61">
        <f t="shared" si="64"/>
        <v>376</v>
      </c>
      <c r="M388" s="112" t="str">
        <f t="shared" si="73"/>
        <v/>
      </c>
      <c r="N388" s="241">
        <f t="shared" si="74"/>
        <v>0</v>
      </c>
      <c r="O388" s="74"/>
      <c r="P388" s="75"/>
      <c r="Q388" s="81"/>
      <c r="R388" s="76"/>
      <c r="S388" s="76"/>
      <c r="T388" s="268" t="str">
        <f t="shared" si="65"/>
        <v/>
      </c>
      <c r="AM388">
        <f t="shared" si="66"/>
        <v>0</v>
      </c>
      <c r="AN388">
        <f t="shared" si="67"/>
        <v>0</v>
      </c>
      <c r="AO388">
        <f t="shared" si="68"/>
        <v>0</v>
      </c>
      <c r="AP388">
        <f t="shared" si="69"/>
        <v>0</v>
      </c>
      <c r="AQ388">
        <f t="shared" si="70"/>
        <v>0</v>
      </c>
      <c r="AR388">
        <f t="shared" si="63"/>
        <v>0</v>
      </c>
    </row>
    <row r="389" spans="1:44" ht="18" hidden="1" outlineLevel="1" x14ac:dyDescent="0.35">
      <c r="A389" s="13" t="s">
        <v>184</v>
      </c>
      <c r="B389" s="35">
        <f t="shared" si="71"/>
        <v>377</v>
      </c>
      <c r="C389" s="247"/>
      <c r="D389" s="42"/>
      <c r="E389" s="42"/>
      <c r="F389" s="37"/>
      <c r="G389" s="248">
        <v>0</v>
      </c>
      <c r="H389" s="101">
        <v>0.1</v>
      </c>
      <c r="I389" s="102">
        <f t="shared" si="72"/>
        <v>0</v>
      </c>
      <c r="J389" s="37"/>
      <c r="K389" s="7"/>
      <c r="L389" s="61">
        <f t="shared" si="64"/>
        <v>377</v>
      </c>
      <c r="M389" s="112" t="str">
        <f t="shared" si="73"/>
        <v/>
      </c>
      <c r="N389" s="241">
        <f t="shared" si="74"/>
        <v>0</v>
      </c>
      <c r="O389" s="74"/>
      <c r="P389" s="75"/>
      <c r="Q389" s="81"/>
      <c r="R389" s="76"/>
      <c r="S389" s="76"/>
      <c r="T389" s="268" t="str">
        <f t="shared" si="65"/>
        <v/>
      </c>
      <c r="AM389">
        <f t="shared" si="66"/>
        <v>0</v>
      </c>
      <c r="AN389">
        <f t="shared" si="67"/>
        <v>0</v>
      </c>
      <c r="AO389">
        <f t="shared" si="68"/>
        <v>0</v>
      </c>
      <c r="AP389">
        <f t="shared" si="69"/>
        <v>0</v>
      </c>
      <c r="AQ389">
        <f t="shared" si="70"/>
        <v>0</v>
      </c>
      <c r="AR389">
        <f t="shared" si="63"/>
        <v>0</v>
      </c>
    </row>
    <row r="390" spans="1:44" ht="18" hidden="1" outlineLevel="1" x14ac:dyDescent="0.35">
      <c r="A390" s="13" t="s">
        <v>184</v>
      </c>
      <c r="B390" s="35">
        <f t="shared" si="71"/>
        <v>378</v>
      </c>
      <c r="C390" s="247"/>
      <c r="D390" s="42"/>
      <c r="E390" s="42"/>
      <c r="F390" s="37"/>
      <c r="G390" s="248">
        <v>0</v>
      </c>
      <c r="H390" s="101">
        <v>0.1</v>
      </c>
      <c r="I390" s="102">
        <f t="shared" si="72"/>
        <v>0</v>
      </c>
      <c r="J390" s="37"/>
      <c r="K390" s="7"/>
      <c r="L390" s="61">
        <f t="shared" si="64"/>
        <v>378</v>
      </c>
      <c r="M390" s="112" t="str">
        <f t="shared" si="73"/>
        <v/>
      </c>
      <c r="N390" s="241">
        <f t="shared" si="74"/>
        <v>0</v>
      </c>
      <c r="O390" s="74"/>
      <c r="P390" s="75"/>
      <c r="Q390" s="81"/>
      <c r="R390" s="76"/>
      <c r="S390" s="76"/>
      <c r="T390" s="268" t="str">
        <f t="shared" si="65"/>
        <v/>
      </c>
      <c r="AM390">
        <f t="shared" si="66"/>
        <v>0</v>
      </c>
      <c r="AN390">
        <f t="shared" si="67"/>
        <v>0</v>
      </c>
      <c r="AO390">
        <f t="shared" si="68"/>
        <v>0</v>
      </c>
      <c r="AP390">
        <f t="shared" si="69"/>
        <v>0</v>
      </c>
      <c r="AQ390">
        <f t="shared" si="70"/>
        <v>0</v>
      </c>
      <c r="AR390">
        <f t="shared" si="63"/>
        <v>0</v>
      </c>
    </row>
    <row r="391" spans="1:44" ht="18" hidden="1" outlineLevel="1" x14ac:dyDescent="0.35">
      <c r="A391" s="13" t="s">
        <v>184</v>
      </c>
      <c r="B391" s="35">
        <f t="shared" si="71"/>
        <v>379</v>
      </c>
      <c r="C391" s="247"/>
      <c r="D391" s="42"/>
      <c r="E391" s="42"/>
      <c r="F391" s="37"/>
      <c r="G391" s="248">
        <v>0</v>
      </c>
      <c r="H391" s="101">
        <v>0.1</v>
      </c>
      <c r="I391" s="102">
        <f t="shared" si="72"/>
        <v>0</v>
      </c>
      <c r="J391" s="37"/>
      <c r="K391" s="7"/>
      <c r="L391" s="61">
        <f t="shared" si="64"/>
        <v>379</v>
      </c>
      <c r="M391" s="112" t="str">
        <f t="shared" si="73"/>
        <v/>
      </c>
      <c r="N391" s="241">
        <f t="shared" si="74"/>
        <v>0</v>
      </c>
      <c r="O391" s="74"/>
      <c r="P391" s="75"/>
      <c r="Q391" s="81"/>
      <c r="R391" s="76"/>
      <c r="S391" s="76"/>
      <c r="T391" s="268" t="str">
        <f t="shared" si="65"/>
        <v/>
      </c>
      <c r="AM391">
        <f t="shared" si="66"/>
        <v>0</v>
      </c>
      <c r="AN391">
        <f t="shared" si="67"/>
        <v>0</v>
      </c>
      <c r="AO391">
        <f t="shared" si="68"/>
        <v>0</v>
      </c>
      <c r="AP391">
        <f t="shared" si="69"/>
        <v>0</v>
      </c>
      <c r="AQ391">
        <f t="shared" si="70"/>
        <v>0</v>
      </c>
      <c r="AR391">
        <f t="shared" si="63"/>
        <v>0</v>
      </c>
    </row>
    <row r="392" spans="1:44" ht="18" hidden="1" outlineLevel="1" x14ac:dyDescent="0.35">
      <c r="A392" s="13" t="s">
        <v>184</v>
      </c>
      <c r="B392" s="35">
        <f t="shared" si="71"/>
        <v>380</v>
      </c>
      <c r="C392" s="247"/>
      <c r="D392" s="42"/>
      <c r="E392" s="42"/>
      <c r="F392" s="37"/>
      <c r="G392" s="248">
        <v>0</v>
      </c>
      <c r="H392" s="101">
        <v>0.1</v>
      </c>
      <c r="I392" s="102">
        <f t="shared" si="72"/>
        <v>0</v>
      </c>
      <c r="J392" s="37"/>
      <c r="K392" s="7"/>
      <c r="L392" s="61">
        <f t="shared" si="64"/>
        <v>380</v>
      </c>
      <c r="M392" s="112" t="str">
        <f t="shared" si="73"/>
        <v/>
      </c>
      <c r="N392" s="241">
        <f t="shared" si="74"/>
        <v>0</v>
      </c>
      <c r="O392" s="74"/>
      <c r="P392" s="75"/>
      <c r="Q392" s="81"/>
      <c r="R392" s="76"/>
      <c r="S392" s="76"/>
      <c r="T392" s="268" t="str">
        <f t="shared" si="65"/>
        <v/>
      </c>
      <c r="AM392">
        <f t="shared" si="66"/>
        <v>0</v>
      </c>
      <c r="AN392">
        <f t="shared" si="67"/>
        <v>0</v>
      </c>
      <c r="AO392">
        <f t="shared" si="68"/>
        <v>0</v>
      </c>
      <c r="AP392">
        <f t="shared" si="69"/>
        <v>0</v>
      </c>
      <c r="AQ392">
        <f t="shared" si="70"/>
        <v>0</v>
      </c>
      <c r="AR392">
        <f t="shared" si="63"/>
        <v>0</v>
      </c>
    </row>
    <row r="393" spans="1:44" ht="18" hidden="1" outlineLevel="1" x14ac:dyDescent="0.35">
      <c r="A393" s="13" t="s">
        <v>184</v>
      </c>
      <c r="B393" s="35">
        <f t="shared" si="71"/>
        <v>381</v>
      </c>
      <c r="C393" s="247"/>
      <c r="D393" s="42"/>
      <c r="E393" s="42"/>
      <c r="F393" s="37"/>
      <c r="G393" s="248">
        <v>0</v>
      </c>
      <c r="H393" s="101">
        <v>0.1</v>
      </c>
      <c r="I393" s="102">
        <f t="shared" si="72"/>
        <v>0</v>
      </c>
      <c r="J393" s="37"/>
      <c r="K393" s="7"/>
      <c r="L393" s="61">
        <f t="shared" si="64"/>
        <v>381</v>
      </c>
      <c r="M393" s="112" t="str">
        <f t="shared" si="73"/>
        <v/>
      </c>
      <c r="N393" s="241">
        <f t="shared" si="74"/>
        <v>0</v>
      </c>
      <c r="O393" s="74"/>
      <c r="P393" s="75"/>
      <c r="Q393" s="81"/>
      <c r="R393" s="76"/>
      <c r="S393" s="76"/>
      <c r="T393" s="268" t="str">
        <f t="shared" si="65"/>
        <v/>
      </c>
      <c r="AM393">
        <f t="shared" si="66"/>
        <v>0</v>
      </c>
      <c r="AN393">
        <f t="shared" si="67"/>
        <v>0</v>
      </c>
      <c r="AO393">
        <f t="shared" si="68"/>
        <v>0</v>
      </c>
      <c r="AP393">
        <f t="shared" si="69"/>
        <v>0</v>
      </c>
      <c r="AQ393">
        <f t="shared" si="70"/>
        <v>0</v>
      </c>
      <c r="AR393">
        <f t="shared" si="63"/>
        <v>0</v>
      </c>
    </row>
    <row r="394" spans="1:44" ht="18" hidden="1" outlineLevel="1" x14ac:dyDescent="0.35">
      <c r="A394" s="13" t="s">
        <v>184</v>
      </c>
      <c r="B394" s="35">
        <f t="shared" si="71"/>
        <v>382</v>
      </c>
      <c r="C394" s="247"/>
      <c r="D394" s="42"/>
      <c r="E394" s="42"/>
      <c r="F394" s="37"/>
      <c r="G394" s="248">
        <v>0</v>
      </c>
      <c r="H394" s="101">
        <v>0.1</v>
      </c>
      <c r="I394" s="102">
        <f t="shared" si="72"/>
        <v>0</v>
      </c>
      <c r="J394" s="37"/>
      <c r="K394" s="7"/>
      <c r="L394" s="61">
        <f t="shared" si="64"/>
        <v>382</v>
      </c>
      <c r="M394" s="112" t="str">
        <f t="shared" si="73"/>
        <v/>
      </c>
      <c r="N394" s="241">
        <f t="shared" si="74"/>
        <v>0</v>
      </c>
      <c r="O394" s="74"/>
      <c r="P394" s="75"/>
      <c r="Q394" s="81"/>
      <c r="R394" s="76"/>
      <c r="S394" s="76"/>
      <c r="T394" s="268" t="str">
        <f t="shared" si="65"/>
        <v/>
      </c>
      <c r="AM394">
        <f t="shared" si="66"/>
        <v>0</v>
      </c>
      <c r="AN394">
        <f t="shared" si="67"/>
        <v>0</v>
      </c>
      <c r="AO394">
        <f t="shared" si="68"/>
        <v>0</v>
      </c>
      <c r="AP394">
        <f t="shared" si="69"/>
        <v>0</v>
      </c>
      <c r="AQ394">
        <f t="shared" si="70"/>
        <v>0</v>
      </c>
      <c r="AR394">
        <f t="shared" si="63"/>
        <v>0</v>
      </c>
    </row>
    <row r="395" spans="1:44" ht="18" hidden="1" outlineLevel="1" x14ac:dyDescent="0.35">
      <c r="A395" s="13" t="s">
        <v>184</v>
      </c>
      <c r="B395" s="35">
        <f t="shared" si="71"/>
        <v>383</v>
      </c>
      <c r="C395" s="247"/>
      <c r="D395" s="42"/>
      <c r="E395" s="42"/>
      <c r="F395" s="37"/>
      <c r="G395" s="248">
        <v>0</v>
      </c>
      <c r="H395" s="101">
        <v>0.1</v>
      </c>
      <c r="I395" s="102">
        <f t="shared" si="72"/>
        <v>0</v>
      </c>
      <c r="J395" s="37"/>
      <c r="K395" s="7"/>
      <c r="L395" s="61">
        <f t="shared" si="64"/>
        <v>383</v>
      </c>
      <c r="M395" s="112" t="str">
        <f t="shared" si="73"/>
        <v/>
      </c>
      <c r="N395" s="241">
        <f t="shared" si="74"/>
        <v>0</v>
      </c>
      <c r="O395" s="74"/>
      <c r="P395" s="75"/>
      <c r="Q395" s="81"/>
      <c r="R395" s="76"/>
      <c r="S395" s="76"/>
      <c r="T395" s="268" t="str">
        <f t="shared" si="65"/>
        <v/>
      </c>
      <c r="AM395">
        <f t="shared" si="66"/>
        <v>0</v>
      </c>
      <c r="AN395">
        <f t="shared" si="67"/>
        <v>0</v>
      </c>
      <c r="AO395">
        <f t="shared" si="68"/>
        <v>0</v>
      </c>
      <c r="AP395">
        <f t="shared" si="69"/>
        <v>0</v>
      </c>
      <c r="AQ395">
        <f t="shared" si="70"/>
        <v>0</v>
      </c>
      <c r="AR395">
        <f t="shared" ref="AR395:AR458" si="75">IF(OR(E395="その他",COUNTIF(E395,"*(詳細備考)*")),1,0)</f>
        <v>0</v>
      </c>
    </row>
    <row r="396" spans="1:44" ht="18" hidden="1" outlineLevel="1" x14ac:dyDescent="0.35">
      <c r="A396" s="13" t="s">
        <v>184</v>
      </c>
      <c r="B396" s="35">
        <f t="shared" si="71"/>
        <v>384</v>
      </c>
      <c r="C396" s="247"/>
      <c r="D396" s="42"/>
      <c r="E396" s="42"/>
      <c r="F396" s="37"/>
      <c r="G396" s="248">
        <v>0</v>
      </c>
      <c r="H396" s="101">
        <v>0.1</v>
      </c>
      <c r="I396" s="102">
        <f t="shared" si="72"/>
        <v>0</v>
      </c>
      <c r="J396" s="37"/>
      <c r="K396" s="7"/>
      <c r="L396" s="61">
        <f t="shared" ref="L396:L459" si="76">$B396</f>
        <v>384</v>
      </c>
      <c r="M396" s="112" t="str">
        <f t="shared" si="73"/>
        <v/>
      </c>
      <c r="N396" s="241">
        <f t="shared" si="74"/>
        <v>0</v>
      </c>
      <c r="O396" s="74"/>
      <c r="P396" s="75"/>
      <c r="Q396" s="81"/>
      <c r="R396" s="76"/>
      <c r="S396" s="76"/>
      <c r="T396" s="268" t="str">
        <f t="shared" ref="T396:T459" si="77">IF($Q396="","","No."&amp;$L396&amp;"："&amp;$Q396&amp;IF($O396="OK","",IF($O396="対象外","（"&amp;TEXT($N396,"#,##0")&amp;"円/"&amp;P396&amp;"）","（"&amp;TEXT($N396,"#,##0")&amp;"円/"&amp;$P396&amp;"）")))</f>
        <v/>
      </c>
      <c r="AM396">
        <f t="shared" ref="AM396:AM459" si="78">IF(C396="",IF(OR(D396&lt;&gt;"",E396&lt;&gt;"",,F396&lt;&gt;"",G396&lt;&gt;0)=TRUE,1,0),0)</f>
        <v>0</v>
      </c>
      <c r="AN396">
        <f t="shared" ref="AN396:AN459" si="79">IF(D396="",IF(OR(C396&lt;&gt;"",E396&lt;&gt;"",F396&lt;&gt;"",G396&lt;&gt;0)=TRUE,1,0),0)</f>
        <v>0</v>
      </c>
      <c r="AO396">
        <f t="shared" ref="AO396:AO459" si="80">IF(E396="",IF(OR(C396&lt;&gt;"",D396&lt;&gt;"",F396&lt;&gt;"",G396&lt;&gt;0)=TRUE,1,0),0)</f>
        <v>0</v>
      </c>
      <c r="AP396">
        <f t="shared" ref="AP396:AP459" si="81">IF(F396="",IF(OR(C396&lt;&gt;"",D396&lt;&gt;"",E396&lt;&gt;"",G396&lt;&gt;0)=TRUE,1,0),0)</f>
        <v>0</v>
      </c>
      <c r="AQ396">
        <f t="shared" ref="AQ396:AQ459" si="82">IF(G396=0,IF(OR(C396&lt;&gt;"",D396&lt;&gt;"",E396&lt;&gt;"",F396&lt;&gt;"")=TRUE,1,0),0)</f>
        <v>0</v>
      </c>
      <c r="AR396">
        <f t="shared" si="75"/>
        <v>0</v>
      </c>
    </row>
    <row r="397" spans="1:44" ht="18" hidden="1" outlineLevel="1" x14ac:dyDescent="0.35">
      <c r="A397" s="13" t="s">
        <v>184</v>
      </c>
      <c r="B397" s="35">
        <f t="shared" ref="B397:B460" si="83">B396+1</f>
        <v>385</v>
      </c>
      <c r="C397" s="247"/>
      <c r="D397" s="42"/>
      <c r="E397" s="42"/>
      <c r="F397" s="37"/>
      <c r="G397" s="248">
        <v>0</v>
      </c>
      <c r="H397" s="101">
        <v>0.1</v>
      </c>
      <c r="I397" s="102">
        <f t="shared" si="72"/>
        <v>0</v>
      </c>
      <c r="J397" s="37"/>
      <c r="K397" s="7"/>
      <c r="L397" s="61">
        <f t="shared" si="76"/>
        <v>385</v>
      </c>
      <c r="M397" s="112" t="str">
        <f t="shared" si="73"/>
        <v/>
      </c>
      <c r="N397" s="241">
        <f t="shared" si="74"/>
        <v>0</v>
      </c>
      <c r="O397" s="74"/>
      <c r="P397" s="75"/>
      <c r="Q397" s="81"/>
      <c r="R397" s="76"/>
      <c r="S397" s="76"/>
      <c r="T397" s="268" t="str">
        <f t="shared" si="77"/>
        <v/>
      </c>
      <c r="AM397">
        <f t="shared" si="78"/>
        <v>0</v>
      </c>
      <c r="AN397">
        <f t="shared" si="79"/>
        <v>0</v>
      </c>
      <c r="AO397">
        <f t="shared" si="80"/>
        <v>0</v>
      </c>
      <c r="AP397">
        <f t="shared" si="81"/>
        <v>0</v>
      </c>
      <c r="AQ397">
        <f t="shared" si="82"/>
        <v>0</v>
      </c>
      <c r="AR397">
        <f t="shared" si="75"/>
        <v>0</v>
      </c>
    </row>
    <row r="398" spans="1:44" ht="18" hidden="1" outlineLevel="1" x14ac:dyDescent="0.35">
      <c r="A398" s="13" t="s">
        <v>184</v>
      </c>
      <c r="B398" s="35">
        <f t="shared" si="83"/>
        <v>386</v>
      </c>
      <c r="C398" s="247"/>
      <c r="D398" s="42"/>
      <c r="E398" s="42"/>
      <c r="F398" s="37"/>
      <c r="G398" s="248">
        <v>0</v>
      </c>
      <c r="H398" s="101">
        <v>0.1</v>
      </c>
      <c r="I398" s="102">
        <f t="shared" si="72"/>
        <v>0</v>
      </c>
      <c r="J398" s="37"/>
      <c r="K398" s="7"/>
      <c r="L398" s="61">
        <f t="shared" si="76"/>
        <v>386</v>
      </c>
      <c r="M398" s="112" t="str">
        <f t="shared" si="73"/>
        <v/>
      </c>
      <c r="N398" s="241">
        <f t="shared" si="74"/>
        <v>0</v>
      </c>
      <c r="O398" s="74"/>
      <c r="P398" s="75"/>
      <c r="Q398" s="81"/>
      <c r="R398" s="76"/>
      <c r="S398" s="76"/>
      <c r="T398" s="268" t="str">
        <f t="shared" si="77"/>
        <v/>
      </c>
      <c r="AM398">
        <f t="shared" si="78"/>
        <v>0</v>
      </c>
      <c r="AN398">
        <f t="shared" si="79"/>
        <v>0</v>
      </c>
      <c r="AO398">
        <f t="shared" si="80"/>
        <v>0</v>
      </c>
      <c r="AP398">
        <f t="shared" si="81"/>
        <v>0</v>
      </c>
      <c r="AQ398">
        <f t="shared" si="82"/>
        <v>0</v>
      </c>
      <c r="AR398">
        <f t="shared" si="75"/>
        <v>0</v>
      </c>
    </row>
    <row r="399" spans="1:44" ht="18" hidden="1" outlineLevel="1" x14ac:dyDescent="0.35">
      <c r="A399" s="13" t="s">
        <v>184</v>
      </c>
      <c r="B399" s="35">
        <f t="shared" si="83"/>
        <v>387</v>
      </c>
      <c r="C399" s="247"/>
      <c r="D399" s="42"/>
      <c r="E399" s="42"/>
      <c r="F399" s="37"/>
      <c r="G399" s="248">
        <v>0</v>
      </c>
      <c r="H399" s="101">
        <v>0.1</v>
      </c>
      <c r="I399" s="102">
        <f t="shared" si="72"/>
        <v>0</v>
      </c>
      <c r="J399" s="37"/>
      <c r="K399" s="7"/>
      <c r="L399" s="61">
        <f t="shared" si="76"/>
        <v>387</v>
      </c>
      <c r="M399" s="112" t="str">
        <f t="shared" si="73"/>
        <v/>
      </c>
      <c r="N399" s="241">
        <f t="shared" si="74"/>
        <v>0</v>
      </c>
      <c r="O399" s="74"/>
      <c r="P399" s="75"/>
      <c r="Q399" s="81"/>
      <c r="R399" s="76"/>
      <c r="S399" s="76"/>
      <c r="T399" s="268" t="str">
        <f t="shared" si="77"/>
        <v/>
      </c>
      <c r="AM399">
        <f t="shared" si="78"/>
        <v>0</v>
      </c>
      <c r="AN399">
        <f t="shared" si="79"/>
        <v>0</v>
      </c>
      <c r="AO399">
        <f t="shared" si="80"/>
        <v>0</v>
      </c>
      <c r="AP399">
        <f t="shared" si="81"/>
        <v>0</v>
      </c>
      <c r="AQ399">
        <f t="shared" si="82"/>
        <v>0</v>
      </c>
      <c r="AR399">
        <f t="shared" si="75"/>
        <v>0</v>
      </c>
    </row>
    <row r="400" spans="1:44" ht="18" hidden="1" outlineLevel="1" x14ac:dyDescent="0.35">
      <c r="A400" s="13" t="s">
        <v>184</v>
      </c>
      <c r="B400" s="35">
        <f t="shared" si="83"/>
        <v>388</v>
      </c>
      <c r="C400" s="247"/>
      <c r="D400" s="42"/>
      <c r="E400" s="42"/>
      <c r="F400" s="37"/>
      <c r="G400" s="248">
        <v>0</v>
      </c>
      <c r="H400" s="101">
        <v>0.1</v>
      </c>
      <c r="I400" s="102">
        <f t="shared" si="72"/>
        <v>0</v>
      </c>
      <c r="J400" s="37"/>
      <c r="K400" s="7"/>
      <c r="L400" s="61">
        <f t="shared" si="76"/>
        <v>388</v>
      </c>
      <c r="M400" s="112" t="str">
        <f t="shared" si="73"/>
        <v/>
      </c>
      <c r="N400" s="241">
        <f t="shared" si="74"/>
        <v>0</v>
      </c>
      <c r="O400" s="74"/>
      <c r="P400" s="75"/>
      <c r="Q400" s="81"/>
      <c r="R400" s="76"/>
      <c r="S400" s="76"/>
      <c r="T400" s="268" t="str">
        <f t="shared" si="77"/>
        <v/>
      </c>
      <c r="AM400">
        <f t="shared" si="78"/>
        <v>0</v>
      </c>
      <c r="AN400">
        <f t="shared" si="79"/>
        <v>0</v>
      </c>
      <c r="AO400">
        <f t="shared" si="80"/>
        <v>0</v>
      </c>
      <c r="AP400">
        <f t="shared" si="81"/>
        <v>0</v>
      </c>
      <c r="AQ400">
        <f t="shared" si="82"/>
        <v>0</v>
      </c>
      <c r="AR400">
        <f t="shared" si="75"/>
        <v>0</v>
      </c>
    </row>
    <row r="401" spans="1:44" ht="18" hidden="1" outlineLevel="1" x14ac:dyDescent="0.35">
      <c r="A401" s="13" t="s">
        <v>184</v>
      </c>
      <c r="B401" s="35">
        <f t="shared" si="83"/>
        <v>389</v>
      </c>
      <c r="C401" s="247"/>
      <c r="D401" s="42"/>
      <c r="E401" s="42"/>
      <c r="F401" s="37"/>
      <c r="G401" s="248">
        <v>0</v>
      </c>
      <c r="H401" s="101">
        <v>0.1</v>
      </c>
      <c r="I401" s="102">
        <f t="shared" si="72"/>
        <v>0</v>
      </c>
      <c r="J401" s="37"/>
      <c r="K401" s="7"/>
      <c r="L401" s="61">
        <f t="shared" si="76"/>
        <v>389</v>
      </c>
      <c r="M401" s="112" t="str">
        <f t="shared" si="73"/>
        <v/>
      </c>
      <c r="N401" s="241">
        <f t="shared" si="74"/>
        <v>0</v>
      </c>
      <c r="O401" s="74"/>
      <c r="P401" s="75"/>
      <c r="Q401" s="81"/>
      <c r="R401" s="76"/>
      <c r="S401" s="76"/>
      <c r="T401" s="268" t="str">
        <f t="shared" si="77"/>
        <v/>
      </c>
      <c r="AM401">
        <f t="shared" si="78"/>
        <v>0</v>
      </c>
      <c r="AN401">
        <f t="shared" si="79"/>
        <v>0</v>
      </c>
      <c r="AO401">
        <f t="shared" si="80"/>
        <v>0</v>
      </c>
      <c r="AP401">
        <f t="shared" si="81"/>
        <v>0</v>
      </c>
      <c r="AQ401">
        <f t="shared" si="82"/>
        <v>0</v>
      </c>
      <c r="AR401">
        <f t="shared" si="75"/>
        <v>0</v>
      </c>
    </row>
    <row r="402" spans="1:44" ht="18" hidden="1" outlineLevel="1" x14ac:dyDescent="0.35">
      <c r="A402" s="13" t="s">
        <v>184</v>
      </c>
      <c r="B402" s="35">
        <f t="shared" si="83"/>
        <v>390</v>
      </c>
      <c r="C402" s="247"/>
      <c r="D402" s="42"/>
      <c r="E402" s="42"/>
      <c r="F402" s="37"/>
      <c r="G402" s="248">
        <v>0</v>
      </c>
      <c r="H402" s="101">
        <v>0.1</v>
      </c>
      <c r="I402" s="102">
        <f t="shared" si="72"/>
        <v>0</v>
      </c>
      <c r="J402" s="37"/>
      <c r="K402" s="7"/>
      <c r="L402" s="61">
        <f t="shared" si="76"/>
        <v>390</v>
      </c>
      <c r="M402" s="112" t="str">
        <f t="shared" si="73"/>
        <v/>
      </c>
      <c r="N402" s="241">
        <f t="shared" si="74"/>
        <v>0</v>
      </c>
      <c r="O402" s="74"/>
      <c r="P402" s="75"/>
      <c r="Q402" s="81"/>
      <c r="R402" s="76"/>
      <c r="S402" s="76"/>
      <c r="T402" s="268" t="str">
        <f t="shared" si="77"/>
        <v/>
      </c>
      <c r="AM402">
        <f t="shared" si="78"/>
        <v>0</v>
      </c>
      <c r="AN402">
        <f t="shared" si="79"/>
        <v>0</v>
      </c>
      <c r="AO402">
        <f t="shared" si="80"/>
        <v>0</v>
      </c>
      <c r="AP402">
        <f t="shared" si="81"/>
        <v>0</v>
      </c>
      <c r="AQ402">
        <f t="shared" si="82"/>
        <v>0</v>
      </c>
      <c r="AR402">
        <f t="shared" si="75"/>
        <v>0</v>
      </c>
    </row>
    <row r="403" spans="1:44" ht="18" hidden="1" outlineLevel="1" x14ac:dyDescent="0.35">
      <c r="A403" s="13" t="s">
        <v>184</v>
      </c>
      <c r="B403" s="35">
        <f t="shared" si="83"/>
        <v>391</v>
      </c>
      <c r="C403" s="247"/>
      <c r="D403" s="42"/>
      <c r="E403" s="42"/>
      <c r="F403" s="37"/>
      <c r="G403" s="248">
        <v>0</v>
      </c>
      <c r="H403" s="101">
        <v>0.1</v>
      </c>
      <c r="I403" s="102">
        <f t="shared" si="72"/>
        <v>0</v>
      </c>
      <c r="J403" s="37"/>
      <c r="K403" s="7"/>
      <c r="L403" s="61">
        <f t="shared" si="76"/>
        <v>391</v>
      </c>
      <c r="M403" s="112" t="str">
        <f t="shared" si="73"/>
        <v/>
      </c>
      <c r="N403" s="241">
        <f t="shared" si="74"/>
        <v>0</v>
      </c>
      <c r="O403" s="74"/>
      <c r="P403" s="75"/>
      <c r="Q403" s="81"/>
      <c r="R403" s="76"/>
      <c r="S403" s="76"/>
      <c r="T403" s="268" t="str">
        <f t="shared" si="77"/>
        <v/>
      </c>
      <c r="AM403">
        <f t="shared" si="78"/>
        <v>0</v>
      </c>
      <c r="AN403">
        <f t="shared" si="79"/>
        <v>0</v>
      </c>
      <c r="AO403">
        <f t="shared" si="80"/>
        <v>0</v>
      </c>
      <c r="AP403">
        <f t="shared" si="81"/>
        <v>0</v>
      </c>
      <c r="AQ403">
        <f t="shared" si="82"/>
        <v>0</v>
      </c>
      <c r="AR403">
        <f t="shared" si="75"/>
        <v>0</v>
      </c>
    </row>
    <row r="404" spans="1:44" ht="18" hidden="1" outlineLevel="1" x14ac:dyDescent="0.35">
      <c r="A404" s="13" t="s">
        <v>184</v>
      </c>
      <c r="B404" s="35">
        <f t="shared" si="83"/>
        <v>392</v>
      </c>
      <c r="C404" s="247"/>
      <c r="D404" s="42"/>
      <c r="E404" s="42"/>
      <c r="F404" s="37"/>
      <c r="G404" s="248">
        <v>0</v>
      </c>
      <c r="H404" s="101">
        <v>0.1</v>
      </c>
      <c r="I404" s="102">
        <f t="shared" si="72"/>
        <v>0</v>
      </c>
      <c r="J404" s="37"/>
      <c r="K404" s="7"/>
      <c r="L404" s="61">
        <f t="shared" si="76"/>
        <v>392</v>
      </c>
      <c r="M404" s="112" t="str">
        <f t="shared" si="73"/>
        <v/>
      </c>
      <c r="N404" s="241">
        <f t="shared" si="74"/>
        <v>0</v>
      </c>
      <c r="O404" s="74"/>
      <c r="P404" s="75"/>
      <c r="Q404" s="81"/>
      <c r="R404" s="76"/>
      <c r="S404" s="76"/>
      <c r="T404" s="268" t="str">
        <f t="shared" si="77"/>
        <v/>
      </c>
      <c r="AM404">
        <f t="shared" si="78"/>
        <v>0</v>
      </c>
      <c r="AN404">
        <f t="shared" si="79"/>
        <v>0</v>
      </c>
      <c r="AO404">
        <f t="shared" si="80"/>
        <v>0</v>
      </c>
      <c r="AP404">
        <f t="shared" si="81"/>
        <v>0</v>
      </c>
      <c r="AQ404">
        <f t="shared" si="82"/>
        <v>0</v>
      </c>
      <c r="AR404">
        <f t="shared" si="75"/>
        <v>0</v>
      </c>
    </row>
    <row r="405" spans="1:44" ht="18" hidden="1" outlineLevel="1" x14ac:dyDescent="0.35">
      <c r="A405" s="13" t="s">
        <v>184</v>
      </c>
      <c r="B405" s="35">
        <f t="shared" si="83"/>
        <v>393</v>
      </c>
      <c r="C405" s="247"/>
      <c r="D405" s="42"/>
      <c r="E405" s="42"/>
      <c r="F405" s="37"/>
      <c r="G405" s="248">
        <v>0</v>
      </c>
      <c r="H405" s="101">
        <v>0.1</v>
      </c>
      <c r="I405" s="102">
        <f t="shared" ref="I405:I468" si="84">IFERROR(ROUNDDOWN(G405/(1+H405),0),G405)</f>
        <v>0</v>
      </c>
      <c r="J405" s="37"/>
      <c r="K405" s="7"/>
      <c r="L405" s="61">
        <f t="shared" si="76"/>
        <v>393</v>
      </c>
      <c r="M405" s="112" t="str">
        <f t="shared" ref="M405:M468" si="85">IF(C405="","",C405)</f>
        <v/>
      </c>
      <c r="N405" s="241">
        <f t="shared" si="74"/>
        <v>0</v>
      </c>
      <c r="O405" s="74"/>
      <c r="P405" s="75"/>
      <c r="Q405" s="81"/>
      <c r="R405" s="76"/>
      <c r="S405" s="76"/>
      <c r="T405" s="268" t="str">
        <f t="shared" si="77"/>
        <v/>
      </c>
      <c r="AM405">
        <f t="shared" si="78"/>
        <v>0</v>
      </c>
      <c r="AN405">
        <f t="shared" si="79"/>
        <v>0</v>
      </c>
      <c r="AO405">
        <f t="shared" si="80"/>
        <v>0</v>
      </c>
      <c r="AP405">
        <f t="shared" si="81"/>
        <v>0</v>
      </c>
      <c r="AQ405">
        <f t="shared" si="82"/>
        <v>0</v>
      </c>
      <c r="AR405">
        <f t="shared" si="75"/>
        <v>0</v>
      </c>
    </row>
    <row r="406" spans="1:44" ht="18" hidden="1" outlineLevel="1" x14ac:dyDescent="0.35">
      <c r="A406" s="13" t="s">
        <v>184</v>
      </c>
      <c r="B406" s="35">
        <f t="shared" si="83"/>
        <v>394</v>
      </c>
      <c r="C406" s="247"/>
      <c r="D406" s="42"/>
      <c r="E406" s="42"/>
      <c r="F406" s="37"/>
      <c r="G406" s="248">
        <v>0</v>
      </c>
      <c r="H406" s="101">
        <v>0.1</v>
      </c>
      <c r="I406" s="102">
        <f t="shared" si="84"/>
        <v>0</v>
      </c>
      <c r="J406" s="37"/>
      <c r="K406" s="7"/>
      <c r="L406" s="61">
        <f t="shared" si="76"/>
        <v>394</v>
      </c>
      <c r="M406" s="112" t="str">
        <f t="shared" si="85"/>
        <v/>
      </c>
      <c r="N406" s="241">
        <f t="shared" si="74"/>
        <v>0</v>
      </c>
      <c r="O406" s="74"/>
      <c r="P406" s="75"/>
      <c r="Q406" s="81"/>
      <c r="R406" s="76"/>
      <c r="S406" s="76"/>
      <c r="T406" s="268" t="str">
        <f t="shared" si="77"/>
        <v/>
      </c>
      <c r="AM406">
        <f t="shared" si="78"/>
        <v>0</v>
      </c>
      <c r="AN406">
        <f t="shared" si="79"/>
        <v>0</v>
      </c>
      <c r="AO406">
        <f t="shared" si="80"/>
        <v>0</v>
      </c>
      <c r="AP406">
        <f t="shared" si="81"/>
        <v>0</v>
      </c>
      <c r="AQ406">
        <f t="shared" si="82"/>
        <v>0</v>
      </c>
      <c r="AR406">
        <f t="shared" si="75"/>
        <v>0</v>
      </c>
    </row>
    <row r="407" spans="1:44" ht="18" hidden="1" outlineLevel="1" x14ac:dyDescent="0.35">
      <c r="A407" s="13" t="s">
        <v>184</v>
      </c>
      <c r="B407" s="35">
        <f t="shared" si="83"/>
        <v>395</v>
      </c>
      <c r="C407" s="247"/>
      <c r="D407" s="42"/>
      <c r="E407" s="42"/>
      <c r="F407" s="37"/>
      <c r="G407" s="248">
        <v>0</v>
      </c>
      <c r="H407" s="101">
        <v>0.1</v>
      </c>
      <c r="I407" s="102">
        <f t="shared" si="84"/>
        <v>0</v>
      </c>
      <c r="J407" s="37"/>
      <c r="K407" s="7"/>
      <c r="L407" s="61">
        <f t="shared" si="76"/>
        <v>395</v>
      </c>
      <c r="M407" s="112" t="str">
        <f t="shared" si="85"/>
        <v/>
      </c>
      <c r="N407" s="241">
        <f t="shared" si="74"/>
        <v>0</v>
      </c>
      <c r="O407" s="74"/>
      <c r="P407" s="75"/>
      <c r="Q407" s="81"/>
      <c r="R407" s="76"/>
      <c r="S407" s="76"/>
      <c r="T407" s="268" t="str">
        <f t="shared" si="77"/>
        <v/>
      </c>
      <c r="AM407">
        <f t="shared" si="78"/>
        <v>0</v>
      </c>
      <c r="AN407">
        <f t="shared" si="79"/>
        <v>0</v>
      </c>
      <c r="AO407">
        <f t="shared" si="80"/>
        <v>0</v>
      </c>
      <c r="AP407">
        <f t="shared" si="81"/>
        <v>0</v>
      </c>
      <c r="AQ407">
        <f t="shared" si="82"/>
        <v>0</v>
      </c>
      <c r="AR407">
        <f t="shared" si="75"/>
        <v>0</v>
      </c>
    </row>
    <row r="408" spans="1:44" ht="18" hidden="1" outlineLevel="1" x14ac:dyDescent="0.35">
      <c r="A408" s="13" t="s">
        <v>184</v>
      </c>
      <c r="B408" s="35">
        <f t="shared" si="83"/>
        <v>396</v>
      </c>
      <c r="C408" s="247"/>
      <c r="D408" s="42"/>
      <c r="E408" s="42"/>
      <c r="F408" s="37"/>
      <c r="G408" s="248">
        <v>0</v>
      </c>
      <c r="H408" s="101">
        <v>0.1</v>
      </c>
      <c r="I408" s="102">
        <f t="shared" si="84"/>
        <v>0</v>
      </c>
      <c r="J408" s="37"/>
      <c r="K408" s="7"/>
      <c r="L408" s="61">
        <f t="shared" si="76"/>
        <v>396</v>
      </c>
      <c r="M408" s="112" t="str">
        <f t="shared" si="85"/>
        <v/>
      </c>
      <c r="N408" s="241">
        <f t="shared" si="74"/>
        <v>0</v>
      </c>
      <c r="O408" s="74"/>
      <c r="P408" s="75"/>
      <c r="Q408" s="81"/>
      <c r="R408" s="76"/>
      <c r="S408" s="76"/>
      <c r="T408" s="268" t="str">
        <f t="shared" si="77"/>
        <v/>
      </c>
      <c r="AM408">
        <f t="shared" si="78"/>
        <v>0</v>
      </c>
      <c r="AN408">
        <f t="shared" si="79"/>
        <v>0</v>
      </c>
      <c r="AO408">
        <f t="shared" si="80"/>
        <v>0</v>
      </c>
      <c r="AP408">
        <f t="shared" si="81"/>
        <v>0</v>
      </c>
      <c r="AQ408">
        <f t="shared" si="82"/>
        <v>0</v>
      </c>
      <c r="AR408">
        <f t="shared" si="75"/>
        <v>0</v>
      </c>
    </row>
    <row r="409" spans="1:44" ht="18" hidden="1" outlineLevel="1" x14ac:dyDescent="0.35">
      <c r="A409" s="13" t="s">
        <v>184</v>
      </c>
      <c r="B409" s="35">
        <f t="shared" si="83"/>
        <v>397</v>
      </c>
      <c r="C409" s="247"/>
      <c r="D409" s="42"/>
      <c r="E409" s="42"/>
      <c r="F409" s="37"/>
      <c r="G409" s="248">
        <v>0</v>
      </c>
      <c r="H409" s="101">
        <v>0.1</v>
      </c>
      <c r="I409" s="102">
        <f t="shared" si="84"/>
        <v>0</v>
      </c>
      <c r="J409" s="37"/>
      <c r="K409" s="7"/>
      <c r="L409" s="61">
        <f t="shared" si="76"/>
        <v>397</v>
      </c>
      <c r="M409" s="112" t="str">
        <f t="shared" si="85"/>
        <v/>
      </c>
      <c r="N409" s="241">
        <f t="shared" si="74"/>
        <v>0</v>
      </c>
      <c r="O409" s="74"/>
      <c r="P409" s="75"/>
      <c r="Q409" s="81"/>
      <c r="R409" s="76"/>
      <c r="S409" s="76"/>
      <c r="T409" s="268" t="str">
        <f t="shared" si="77"/>
        <v/>
      </c>
      <c r="AM409">
        <f t="shared" si="78"/>
        <v>0</v>
      </c>
      <c r="AN409">
        <f t="shared" si="79"/>
        <v>0</v>
      </c>
      <c r="AO409">
        <f t="shared" si="80"/>
        <v>0</v>
      </c>
      <c r="AP409">
        <f t="shared" si="81"/>
        <v>0</v>
      </c>
      <c r="AQ409">
        <f t="shared" si="82"/>
        <v>0</v>
      </c>
      <c r="AR409">
        <f t="shared" si="75"/>
        <v>0</v>
      </c>
    </row>
    <row r="410" spans="1:44" ht="18" hidden="1" outlineLevel="1" x14ac:dyDescent="0.35">
      <c r="A410" s="13" t="s">
        <v>184</v>
      </c>
      <c r="B410" s="35">
        <f t="shared" si="83"/>
        <v>398</v>
      </c>
      <c r="C410" s="247"/>
      <c r="D410" s="42"/>
      <c r="E410" s="42"/>
      <c r="F410" s="37"/>
      <c r="G410" s="248">
        <v>0</v>
      </c>
      <c r="H410" s="101">
        <v>0.1</v>
      </c>
      <c r="I410" s="102">
        <f t="shared" si="84"/>
        <v>0</v>
      </c>
      <c r="J410" s="37"/>
      <c r="K410" s="7"/>
      <c r="L410" s="61">
        <f t="shared" si="76"/>
        <v>398</v>
      </c>
      <c r="M410" s="112" t="str">
        <f t="shared" si="85"/>
        <v/>
      </c>
      <c r="N410" s="241">
        <f t="shared" si="74"/>
        <v>0</v>
      </c>
      <c r="O410" s="74"/>
      <c r="P410" s="75"/>
      <c r="Q410" s="81"/>
      <c r="R410" s="76"/>
      <c r="S410" s="76"/>
      <c r="T410" s="268" t="str">
        <f t="shared" si="77"/>
        <v/>
      </c>
      <c r="AM410">
        <f t="shared" si="78"/>
        <v>0</v>
      </c>
      <c r="AN410">
        <f t="shared" si="79"/>
        <v>0</v>
      </c>
      <c r="AO410">
        <f t="shared" si="80"/>
        <v>0</v>
      </c>
      <c r="AP410">
        <f t="shared" si="81"/>
        <v>0</v>
      </c>
      <c r="AQ410">
        <f t="shared" si="82"/>
        <v>0</v>
      </c>
      <c r="AR410">
        <f t="shared" si="75"/>
        <v>0</v>
      </c>
    </row>
    <row r="411" spans="1:44" ht="18" hidden="1" outlineLevel="1" x14ac:dyDescent="0.35">
      <c r="A411" s="13" t="s">
        <v>184</v>
      </c>
      <c r="B411" s="35">
        <f t="shared" si="83"/>
        <v>399</v>
      </c>
      <c r="C411" s="247"/>
      <c r="D411" s="42"/>
      <c r="E411" s="42"/>
      <c r="F411" s="37"/>
      <c r="G411" s="248">
        <v>0</v>
      </c>
      <c r="H411" s="101">
        <v>0.1</v>
      </c>
      <c r="I411" s="102">
        <f t="shared" si="84"/>
        <v>0</v>
      </c>
      <c r="J411" s="37"/>
      <c r="K411" s="7"/>
      <c r="L411" s="61">
        <f t="shared" si="76"/>
        <v>399</v>
      </c>
      <c r="M411" s="112" t="str">
        <f t="shared" si="85"/>
        <v/>
      </c>
      <c r="N411" s="241">
        <f t="shared" si="74"/>
        <v>0</v>
      </c>
      <c r="O411" s="74"/>
      <c r="P411" s="75"/>
      <c r="Q411" s="81"/>
      <c r="R411" s="76"/>
      <c r="S411" s="76"/>
      <c r="T411" s="268" t="str">
        <f t="shared" si="77"/>
        <v/>
      </c>
      <c r="AM411">
        <f t="shared" si="78"/>
        <v>0</v>
      </c>
      <c r="AN411">
        <f t="shared" si="79"/>
        <v>0</v>
      </c>
      <c r="AO411">
        <f t="shared" si="80"/>
        <v>0</v>
      </c>
      <c r="AP411">
        <f t="shared" si="81"/>
        <v>0</v>
      </c>
      <c r="AQ411">
        <f t="shared" si="82"/>
        <v>0</v>
      </c>
      <c r="AR411">
        <f t="shared" si="75"/>
        <v>0</v>
      </c>
    </row>
    <row r="412" spans="1:44" ht="18" hidden="1" outlineLevel="1" x14ac:dyDescent="0.35">
      <c r="A412" s="13" t="s">
        <v>184</v>
      </c>
      <c r="B412" s="35">
        <f t="shared" si="83"/>
        <v>400</v>
      </c>
      <c r="C412" s="247"/>
      <c r="D412" s="42"/>
      <c r="E412" s="42"/>
      <c r="F412" s="37"/>
      <c r="G412" s="248">
        <v>0</v>
      </c>
      <c r="H412" s="101">
        <v>0.1</v>
      </c>
      <c r="I412" s="102">
        <f t="shared" si="84"/>
        <v>0</v>
      </c>
      <c r="J412" s="37"/>
      <c r="K412" s="7"/>
      <c r="L412" s="61">
        <f t="shared" si="76"/>
        <v>400</v>
      </c>
      <c r="M412" s="112" t="str">
        <f t="shared" si="85"/>
        <v/>
      </c>
      <c r="N412" s="241">
        <f t="shared" si="74"/>
        <v>0</v>
      </c>
      <c r="O412" s="74"/>
      <c r="P412" s="75"/>
      <c r="Q412" s="81"/>
      <c r="R412" s="76"/>
      <c r="S412" s="76"/>
      <c r="T412" s="268" t="str">
        <f t="shared" si="77"/>
        <v/>
      </c>
      <c r="AM412">
        <f t="shared" si="78"/>
        <v>0</v>
      </c>
      <c r="AN412">
        <f t="shared" si="79"/>
        <v>0</v>
      </c>
      <c r="AO412">
        <f t="shared" si="80"/>
        <v>0</v>
      </c>
      <c r="AP412">
        <f t="shared" si="81"/>
        <v>0</v>
      </c>
      <c r="AQ412">
        <f t="shared" si="82"/>
        <v>0</v>
      </c>
      <c r="AR412">
        <f t="shared" si="75"/>
        <v>0</v>
      </c>
    </row>
    <row r="413" spans="1:44" ht="18" hidden="1" outlineLevel="1" x14ac:dyDescent="0.35">
      <c r="A413" s="13" t="s">
        <v>184</v>
      </c>
      <c r="B413" s="35">
        <f t="shared" si="83"/>
        <v>401</v>
      </c>
      <c r="C413" s="247"/>
      <c r="D413" s="42"/>
      <c r="E413" s="42"/>
      <c r="F413" s="37"/>
      <c r="G413" s="248">
        <v>0</v>
      </c>
      <c r="H413" s="101">
        <v>0.1</v>
      </c>
      <c r="I413" s="102">
        <f t="shared" si="84"/>
        <v>0</v>
      </c>
      <c r="J413" s="37"/>
      <c r="K413" s="7"/>
      <c r="L413" s="61">
        <f t="shared" si="76"/>
        <v>401</v>
      </c>
      <c r="M413" s="112" t="str">
        <f t="shared" si="85"/>
        <v/>
      </c>
      <c r="N413" s="241">
        <f t="shared" si="74"/>
        <v>0</v>
      </c>
      <c r="O413" s="74"/>
      <c r="P413" s="75"/>
      <c r="Q413" s="81"/>
      <c r="R413" s="76"/>
      <c r="S413" s="76"/>
      <c r="T413" s="268" t="str">
        <f t="shared" si="77"/>
        <v/>
      </c>
      <c r="AM413">
        <f t="shared" si="78"/>
        <v>0</v>
      </c>
      <c r="AN413">
        <f t="shared" si="79"/>
        <v>0</v>
      </c>
      <c r="AO413">
        <f t="shared" si="80"/>
        <v>0</v>
      </c>
      <c r="AP413">
        <f t="shared" si="81"/>
        <v>0</v>
      </c>
      <c r="AQ413">
        <f t="shared" si="82"/>
        <v>0</v>
      </c>
      <c r="AR413">
        <f t="shared" si="75"/>
        <v>0</v>
      </c>
    </row>
    <row r="414" spans="1:44" ht="18" hidden="1" outlineLevel="1" x14ac:dyDescent="0.35">
      <c r="A414" s="13" t="s">
        <v>184</v>
      </c>
      <c r="B414" s="35">
        <f t="shared" si="83"/>
        <v>402</v>
      </c>
      <c r="C414" s="247"/>
      <c r="D414" s="42"/>
      <c r="E414" s="42"/>
      <c r="F414" s="37"/>
      <c r="G414" s="248">
        <v>0</v>
      </c>
      <c r="H414" s="101">
        <v>0.1</v>
      </c>
      <c r="I414" s="102">
        <f t="shared" si="84"/>
        <v>0</v>
      </c>
      <c r="J414" s="37"/>
      <c r="K414" s="7"/>
      <c r="L414" s="61">
        <f t="shared" si="76"/>
        <v>402</v>
      </c>
      <c r="M414" s="112" t="str">
        <f t="shared" si="85"/>
        <v/>
      </c>
      <c r="N414" s="241">
        <f t="shared" si="74"/>
        <v>0</v>
      </c>
      <c r="O414" s="74"/>
      <c r="P414" s="75"/>
      <c r="Q414" s="81"/>
      <c r="R414" s="76"/>
      <c r="S414" s="76"/>
      <c r="T414" s="268" t="str">
        <f t="shared" si="77"/>
        <v/>
      </c>
      <c r="AM414">
        <f t="shared" si="78"/>
        <v>0</v>
      </c>
      <c r="AN414">
        <f t="shared" si="79"/>
        <v>0</v>
      </c>
      <c r="AO414">
        <f t="shared" si="80"/>
        <v>0</v>
      </c>
      <c r="AP414">
        <f t="shared" si="81"/>
        <v>0</v>
      </c>
      <c r="AQ414">
        <f t="shared" si="82"/>
        <v>0</v>
      </c>
      <c r="AR414">
        <f t="shared" si="75"/>
        <v>0</v>
      </c>
    </row>
    <row r="415" spans="1:44" ht="18" hidden="1" outlineLevel="1" x14ac:dyDescent="0.35">
      <c r="A415" s="13" t="s">
        <v>184</v>
      </c>
      <c r="B415" s="35">
        <f t="shared" si="83"/>
        <v>403</v>
      </c>
      <c r="C415" s="247"/>
      <c r="D415" s="42"/>
      <c r="E415" s="42"/>
      <c r="F415" s="37"/>
      <c r="G415" s="248">
        <v>0</v>
      </c>
      <c r="H415" s="101">
        <v>0.1</v>
      </c>
      <c r="I415" s="102">
        <f t="shared" si="84"/>
        <v>0</v>
      </c>
      <c r="J415" s="37"/>
      <c r="K415" s="7"/>
      <c r="L415" s="61">
        <f t="shared" si="76"/>
        <v>403</v>
      </c>
      <c r="M415" s="112" t="str">
        <f t="shared" si="85"/>
        <v/>
      </c>
      <c r="N415" s="241">
        <f t="shared" si="74"/>
        <v>0</v>
      </c>
      <c r="O415" s="74"/>
      <c r="P415" s="75"/>
      <c r="Q415" s="81"/>
      <c r="R415" s="76"/>
      <c r="S415" s="76"/>
      <c r="T415" s="268" t="str">
        <f t="shared" si="77"/>
        <v/>
      </c>
      <c r="AM415">
        <f t="shared" si="78"/>
        <v>0</v>
      </c>
      <c r="AN415">
        <f t="shared" si="79"/>
        <v>0</v>
      </c>
      <c r="AO415">
        <f t="shared" si="80"/>
        <v>0</v>
      </c>
      <c r="AP415">
        <f t="shared" si="81"/>
        <v>0</v>
      </c>
      <c r="AQ415">
        <f t="shared" si="82"/>
        <v>0</v>
      </c>
      <c r="AR415">
        <f t="shared" si="75"/>
        <v>0</v>
      </c>
    </row>
    <row r="416" spans="1:44" ht="18" hidden="1" outlineLevel="1" x14ac:dyDescent="0.35">
      <c r="A416" s="13" t="s">
        <v>184</v>
      </c>
      <c r="B416" s="35">
        <f t="shared" si="83"/>
        <v>404</v>
      </c>
      <c r="C416" s="247"/>
      <c r="D416" s="42"/>
      <c r="E416" s="42"/>
      <c r="F416" s="37"/>
      <c r="G416" s="248">
        <v>0</v>
      </c>
      <c r="H416" s="101">
        <v>0.1</v>
      </c>
      <c r="I416" s="102">
        <f t="shared" si="84"/>
        <v>0</v>
      </c>
      <c r="J416" s="37"/>
      <c r="K416" s="7"/>
      <c r="L416" s="61">
        <f t="shared" si="76"/>
        <v>404</v>
      </c>
      <c r="M416" s="112" t="str">
        <f t="shared" si="85"/>
        <v/>
      </c>
      <c r="N416" s="241">
        <f t="shared" si="74"/>
        <v>0</v>
      </c>
      <c r="O416" s="74"/>
      <c r="P416" s="75"/>
      <c r="Q416" s="81"/>
      <c r="R416" s="76"/>
      <c r="S416" s="76"/>
      <c r="T416" s="268" t="str">
        <f t="shared" si="77"/>
        <v/>
      </c>
      <c r="AM416">
        <f t="shared" si="78"/>
        <v>0</v>
      </c>
      <c r="AN416">
        <f t="shared" si="79"/>
        <v>0</v>
      </c>
      <c r="AO416">
        <f t="shared" si="80"/>
        <v>0</v>
      </c>
      <c r="AP416">
        <f t="shared" si="81"/>
        <v>0</v>
      </c>
      <c r="AQ416">
        <f t="shared" si="82"/>
        <v>0</v>
      </c>
      <c r="AR416">
        <f t="shared" si="75"/>
        <v>0</v>
      </c>
    </row>
    <row r="417" spans="1:44" ht="18" hidden="1" outlineLevel="1" x14ac:dyDescent="0.35">
      <c r="A417" s="13" t="s">
        <v>184</v>
      </c>
      <c r="B417" s="35">
        <f t="shared" si="83"/>
        <v>405</v>
      </c>
      <c r="C417" s="247"/>
      <c r="D417" s="42"/>
      <c r="E417" s="42"/>
      <c r="F417" s="37"/>
      <c r="G417" s="248">
        <v>0</v>
      </c>
      <c r="H417" s="101">
        <v>0.1</v>
      </c>
      <c r="I417" s="102">
        <f t="shared" si="84"/>
        <v>0</v>
      </c>
      <c r="J417" s="37"/>
      <c r="K417" s="7"/>
      <c r="L417" s="61">
        <f t="shared" si="76"/>
        <v>405</v>
      </c>
      <c r="M417" s="112" t="str">
        <f t="shared" si="85"/>
        <v/>
      </c>
      <c r="N417" s="241">
        <f t="shared" si="74"/>
        <v>0</v>
      </c>
      <c r="O417" s="74"/>
      <c r="P417" s="75"/>
      <c r="Q417" s="81"/>
      <c r="R417" s="76"/>
      <c r="S417" s="76"/>
      <c r="T417" s="268" t="str">
        <f t="shared" si="77"/>
        <v/>
      </c>
      <c r="AM417">
        <f t="shared" si="78"/>
        <v>0</v>
      </c>
      <c r="AN417">
        <f t="shared" si="79"/>
        <v>0</v>
      </c>
      <c r="AO417">
        <f t="shared" si="80"/>
        <v>0</v>
      </c>
      <c r="AP417">
        <f t="shared" si="81"/>
        <v>0</v>
      </c>
      <c r="AQ417">
        <f t="shared" si="82"/>
        <v>0</v>
      </c>
      <c r="AR417">
        <f t="shared" si="75"/>
        <v>0</v>
      </c>
    </row>
    <row r="418" spans="1:44" ht="18" hidden="1" outlineLevel="1" x14ac:dyDescent="0.35">
      <c r="A418" s="13" t="s">
        <v>184</v>
      </c>
      <c r="B418" s="35">
        <f t="shared" si="83"/>
        <v>406</v>
      </c>
      <c r="C418" s="247"/>
      <c r="D418" s="42"/>
      <c r="E418" s="42"/>
      <c r="F418" s="37"/>
      <c r="G418" s="248">
        <v>0</v>
      </c>
      <c r="H418" s="101">
        <v>0.1</v>
      </c>
      <c r="I418" s="102">
        <f t="shared" si="84"/>
        <v>0</v>
      </c>
      <c r="J418" s="37"/>
      <c r="K418" s="7"/>
      <c r="L418" s="61">
        <f t="shared" si="76"/>
        <v>406</v>
      </c>
      <c r="M418" s="112" t="str">
        <f t="shared" si="85"/>
        <v/>
      </c>
      <c r="N418" s="241">
        <f t="shared" si="74"/>
        <v>0</v>
      </c>
      <c r="O418" s="74"/>
      <c r="P418" s="75"/>
      <c r="Q418" s="81"/>
      <c r="R418" s="76"/>
      <c r="S418" s="76"/>
      <c r="T418" s="268" t="str">
        <f t="shared" si="77"/>
        <v/>
      </c>
      <c r="AM418">
        <f t="shared" si="78"/>
        <v>0</v>
      </c>
      <c r="AN418">
        <f t="shared" si="79"/>
        <v>0</v>
      </c>
      <c r="AO418">
        <f t="shared" si="80"/>
        <v>0</v>
      </c>
      <c r="AP418">
        <f t="shared" si="81"/>
        <v>0</v>
      </c>
      <c r="AQ418">
        <f t="shared" si="82"/>
        <v>0</v>
      </c>
      <c r="AR418">
        <f t="shared" si="75"/>
        <v>0</v>
      </c>
    </row>
    <row r="419" spans="1:44" ht="18" hidden="1" outlineLevel="1" x14ac:dyDescent="0.35">
      <c r="A419" s="13" t="s">
        <v>184</v>
      </c>
      <c r="B419" s="35">
        <f t="shared" si="83"/>
        <v>407</v>
      </c>
      <c r="C419" s="247"/>
      <c r="D419" s="42"/>
      <c r="E419" s="42"/>
      <c r="F419" s="37"/>
      <c r="G419" s="248">
        <v>0</v>
      </c>
      <c r="H419" s="101">
        <v>0.1</v>
      </c>
      <c r="I419" s="102">
        <f t="shared" si="84"/>
        <v>0</v>
      </c>
      <c r="J419" s="37"/>
      <c r="K419" s="7"/>
      <c r="L419" s="61">
        <f t="shared" si="76"/>
        <v>407</v>
      </c>
      <c r="M419" s="112" t="str">
        <f t="shared" si="85"/>
        <v/>
      </c>
      <c r="N419" s="241">
        <f t="shared" si="74"/>
        <v>0</v>
      </c>
      <c r="O419" s="74"/>
      <c r="P419" s="75"/>
      <c r="Q419" s="81"/>
      <c r="R419" s="76"/>
      <c r="S419" s="76"/>
      <c r="T419" s="268" t="str">
        <f t="shared" si="77"/>
        <v/>
      </c>
      <c r="AM419">
        <f t="shared" si="78"/>
        <v>0</v>
      </c>
      <c r="AN419">
        <f t="shared" si="79"/>
        <v>0</v>
      </c>
      <c r="AO419">
        <f t="shared" si="80"/>
        <v>0</v>
      </c>
      <c r="AP419">
        <f t="shared" si="81"/>
        <v>0</v>
      </c>
      <c r="AQ419">
        <f t="shared" si="82"/>
        <v>0</v>
      </c>
      <c r="AR419">
        <f t="shared" si="75"/>
        <v>0</v>
      </c>
    </row>
    <row r="420" spans="1:44" ht="18" hidden="1" outlineLevel="1" x14ac:dyDescent="0.35">
      <c r="A420" s="13" t="s">
        <v>184</v>
      </c>
      <c r="B420" s="35">
        <f t="shared" si="83"/>
        <v>408</v>
      </c>
      <c r="C420" s="247"/>
      <c r="D420" s="42"/>
      <c r="E420" s="42"/>
      <c r="F420" s="37"/>
      <c r="G420" s="248">
        <v>0</v>
      </c>
      <c r="H420" s="101">
        <v>0.1</v>
      </c>
      <c r="I420" s="102">
        <f t="shared" si="84"/>
        <v>0</v>
      </c>
      <c r="J420" s="37"/>
      <c r="K420" s="7"/>
      <c r="L420" s="61">
        <f t="shared" si="76"/>
        <v>408</v>
      </c>
      <c r="M420" s="112" t="str">
        <f t="shared" si="85"/>
        <v/>
      </c>
      <c r="N420" s="241">
        <f t="shared" si="74"/>
        <v>0</v>
      </c>
      <c r="O420" s="74"/>
      <c r="P420" s="75"/>
      <c r="Q420" s="81"/>
      <c r="R420" s="76"/>
      <c r="S420" s="76"/>
      <c r="T420" s="268" t="str">
        <f t="shared" si="77"/>
        <v/>
      </c>
      <c r="AM420">
        <f t="shared" si="78"/>
        <v>0</v>
      </c>
      <c r="AN420">
        <f t="shared" si="79"/>
        <v>0</v>
      </c>
      <c r="AO420">
        <f t="shared" si="80"/>
        <v>0</v>
      </c>
      <c r="AP420">
        <f t="shared" si="81"/>
        <v>0</v>
      </c>
      <c r="AQ420">
        <f t="shared" si="82"/>
        <v>0</v>
      </c>
      <c r="AR420">
        <f t="shared" si="75"/>
        <v>0</v>
      </c>
    </row>
    <row r="421" spans="1:44" ht="18" hidden="1" outlineLevel="1" x14ac:dyDescent="0.35">
      <c r="A421" s="13" t="s">
        <v>184</v>
      </c>
      <c r="B421" s="35">
        <f t="shared" si="83"/>
        <v>409</v>
      </c>
      <c r="C421" s="247"/>
      <c r="D421" s="42"/>
      <c r="E421" s="42"/>
      <c r="F421" s="37"/>
      <c r="G421" s="248">
        <v>0</v>
      </c>
      <c r="H421" s="101">
        <v>0.1</v>
      </c>
      <c r="I421" s="102">
        <f t="shared" si="84"/>
        <v>0</v>
      </c>
      <c r="J421" s="37"/>
      <c r="K421" s="7"/>
      <c r="L421" s="61">
        <f t="shared" si="76"/>
        <v>409</v>
      </c>
      <c r="M421" s="112" t="str">
        <f t="shared" si="85"/>
        <v/>
      </c>
      <c r="N421" s="241">
        <f t="shared" si="74"/>
        <v>0</v>
      </c>
      <c r="O421" s="74"/>
      <c r="P421" s="75"/>
      <c r="Q421" s="81"/>
      <c r="R421" s="76"/>
      <c r="S421" s="76"/>
      <c r="T421" s="268" t="str">
        <f t="shared" si="77"/>
        <v/>
      </c>
      <c r="AM421">
        <f t="shared" si="78"/>
        <v>0</v>
      </c>
      <c r="AN421">
        <f t="shared" si="79"/>
        <v>0</v>
      </c>
      <c r="AO421">
        <f t="shared" si="80"/>
        <v>0</v>
      </c>
      <c r="AP421">
        <f t="shared" si="81"/>
        <v>0</v>
      </c>
      <c r="AQ421">
        <f t="shared" si="82"/>
        <v>0</v>
      </c>
      <c r="AR421">
        <f t="shared" si="75"/>
        <v>0</v>
      </c>
    </row>
    <row r="422" spans="1:44" ht="18" hidden="1" outlineLevel="1" x14ac:dyDescent="0.35">
      <c r="A422" s="13" t="s">
        <v>184</v>
      </c>
      <c r="B422" s="35">
        <f t="shared" si="83"/>
        <v>410</v>
      </c>
      <c r="C422" s="247"/>
      <c r="D422" s="42"/>
      <c r="E422" s="42"/>
      <c r="F422" s="37"/>
      <c r="G422" s="248">
        <v>0</v>
      </c>
      <c r="H422" s="101">
        <v>0.1</v>
      </c>
      <c r="I422" s="102">
        <f t="shared" si="84"/>
        <v>0</v>
      </c>
      <c r="J422" s="37"/>
      <c r="K422" s="7"/>
      <c r="L422" s="61">
        <f t="shared" si="76"/>
        <v>410</v>
      </c>
      <c r="M422" s="112" t="str">
        <f t="shared" si="85"/>
        <v/>
      </c>
      <c r="N422" s="241">
        <f t="shared" si="74"/>
        <v>0</v>
      </c>
      <c r="O422" s="74"/>
      <c r="P422" s="75"/>
      <c r="Q422" s="81"/>
      <c r="R422" s="76"/>
      <c r="S422" s="76"/>
      <c r="T422" s="268" t="str">
        <f t="shared" si="77"/>
        <v/>
      </c>
      <c r="AM422">
        <f t="shared" si="78"/>
        <v>0</v>
      </c>
      <c r="AN422">
        <f t="shared" si="79"/>
        <v>0</v>
      </c>
      <c r="AO422">
        <f t="shared" si="80"/>
        <v>0</v>
      </c>
      <c r="AP422">
        <f t="shared" si="81"/>
        <v>0</v>
      </c>
      <c r="AQ422">
        <f t="shared" si="82"/>
        <v>0</v>
      </c>
      <c r="AR422">
        <f t="shared" si="75"/>
        <v>0</v>
      </c>
    </row>
    <row r="423" spans="1:44" ht="18" hidden="1" outlineLevel="1" x14ac:dyDescent="0.35">
      <c r="A423" s="13" t="s">
        <v>184</v>
      </c>
      <c r="B423" s="35">
        <f t="shared" si="83"/>
        <v>411</v>
      </c>
      <c r="C423" s="247"/>
      <c r="D423" s="42"/>
      <c r="E423" s="42"/>
      <c r="F423" s="37"/>
      <c r="G423" s="248">
        <v>0</v>
      </c>
      <c r="H423" s="101">
        <v>0.1</v>
      </c>
      <c r="I423" s="102">
        <f t="shared" si="84"/>
        <v>0</v>
      </c>
      <c r="J423" s="37"/>
      <c r="K423" s="7"/>
      <c r="L423" s="61">
        <f t="shared" si="76"/>
        <v>411</v>
      </c>
      <c r="M423" s="112" t="str">
        <f t="shared" si="85"/>
        <v/>
      </c>
      <c r="N423" s="241">
        <f t="shared" si="74"/>
        <v>0</v>
      </c>
      <c r="O423" s="74"/>
      <c r="P423" s="75"/>
      <c r="Q423" s="81"/>
      <c r="R423" s="76"/>
      <c r="S423" s="76"/>
      <c r="T423" s="268" t="str">
        <f t="shared" si="77"/>
        <v/>
      </c>
      <c r="AM423">
        <f t="shared" si="78"/>
        <v>0</v>
      </c>
      <c r="AN423">
        <f t="shared" si="79"/>
        <v>0</v>
      </c>
      <c r="AO423">
        <f t="shared" si="80"/>
        <v>0</v>
      </c>
      <c r="AP423">
        <f t="shared" si="81"/>
        <v>0</v>
      </c>
      <c r="AQ423">
        <f t="shared" si="82"/>
        <v>0</v>
      </c>
      <c r="AR423">
        <f t="shared" si="75"/>
        <v>0</v>
      </c>
    </row>
    <row r="424" spans="1:44" ht="18" hidden="1" outlineLevel="1" x14ac:dyDescent="0.35">
      <c r="A424" s="13" t="s">
        <v>184</v>
      </c>
      <c r="B424" s="35">
        <f t="shared" si="83"/>
        <v>412</v>
      </c>
      <c r="C424" s="247"/>
      <c r="D424" s="42"/>
      <c r="E424" s="42"/>
      <c r="F424" s="37"/>
      <c r="G424" s="248">
        <v>0</v>
      </c>
      <c r="H424" s="101">
        <v>0.1</v>
      </c>
      <c r="I424" s="102">
        <f t="shared" si="84"/>
        <v>0</v>
      </c>
      <c r="J424" s="37"/>
      <c r="K424" s="7"/>
      <c r="L424" s="61">
        <f t="shared" si="76"/>
        <v>412</v>
      </c>
      <c r="M424" s="112" t="str">
        <f t="shared" si="85"/>
        <v/>
      </c>
      <c r="N424" s="241">
        <f t="shared" si="74"/>
        <v>0</v>
      </c>
      <c r="O424" s="74"/>
      <c r="P424" s="75"/>
      <c r="Q424" s="81"/>
      <c r="R424" s="76"/>
      <c r="S424" s="76"/>
      <c r="T424" s="268" t="str">
        <f t="shared" si="77"/>
        <v/>
      </c>
      <c r="AM424">
        <f t="shared" si="78"/>
        <v>0</v>
      </c>
      <c r="AN424">
        <f t="shared" si="79"/>
        <v>0</v>
      </c>
      <c r="AO424">
        <f t="shared" si="80"/>
        <v>0</v>
      </c>
      <c r="AP424">
        <f t="shared" si="81"/>
        <v>0</v>
      </c>
      <c r="AQ424">
        <f t="shared" si="82"/>
        <v>0</v>
      </c>
      <c r="AR424">
        <f t="shared" si="75"/>
        <v>0</v>
      </c>
    </row>
    <row r="425" spans="1:44" ht="18" hidden="1" outlineLevel="1" x14ac:dyDescent="0.35">
      <c r="A425" s="13" t="s">
        <v>184</v>
      </c>
      <c r="B425" s="35">
        <f t="shared" si="83"/>
        <v>413</v>
      </c>
      <c r="C425" s="247"/>
      <c r="D425" s="42"/>
      <c r="E425" s="42"/>
      <c r="F425" s="37"/>
      <c r="G425" s="248">
        <v>0</v>
      </c>
      <c r="H425" s="101">
        <v>0.1</v>
      </c>
      <c r="I425" s="102">
        <f t="shared" si="84"/>
        <v>0</v>
      </c>
      <c r="J425" s="37"/>
      <c r="K425" s="7"/>
      <c r="L425" s="61">
        <f t="shared" si="76"/>
        <v>413</v>
      </c>
      <c r="M425" s="112" t="str">
        <f t="shared" si="85"/>
        <v/>
      </c>
      <c r="N425" s="241">
        <f t="shared" si="74"/>
        <v>0</v>
      </c>
      <c r="O425" s="74"/>
      <c r="P425" s="75"/>
      <c r="Q425" s="81"/>
      <c r="R425" s="76"/>
      <c r="S425" s="76"/>
      <c r="T425" s="268" t="str">
        <f t="shared" si="77"/>
        <v/>
      </c>
      <c r="AM425">
        <f t="shared" si="78"/>
        <v>0</v>
      </c>
      <c r="AN425">
        <f t="shared" si="79"/>
        <v>0</v>
      </c>
      <c r="AO425">
        <f t="shared" si="80"/>
        <v>0</v>
      </c>
      <c r="AP425">
        <f t="shared" si="81"/>
        <v>0</v>
      </c>
      <c r="AQ425">
        <f t="shared" si="82"/>
        <v>0</v>
      </c>
      <c r="AR425">
        <f t="shared" si="75"/>
        <v>0</v>
      </c>
    </row>
    <row r="426" spans="1:44" ht="18" hidden="1" outlineLevel="1" x14ac:dyDescent="0.35">
      <c r="A426" s="13" t="s">
        <v>184</v>
      </c>
      <c r="B426" s="35">
        <f t="shared" si="83"/>
        <v>414</v>
      </c>
      <c r="C426" s="247"/>
      <c r="D426" s="42"/>
      <c r="E426" s="42"/>
      <c r="F426" s="37"/>
      <c r="G426" s="248">
        <v>0</v>
      </c>
      <c r="H426" s="101">
        <v>0.1</v>
      </c>
      <c r="I426" s="102">
        <f t="shared" si="84"/>
        <v>0</v>
      </c>
      <c r="J426" s="37"/>
      <c r="K426" s="7"/>
      <c r="L426" s="61">
        <f t="shared" si="76"/>
        <v>414</v>
      </c>
      <c r="M426" s="112" t="str">
        <f t="shared" si="85"/>
        <v/>
      </c>
      <c r="N426" s="241">
        <f t="shared" si="74"/>
        <v>0</v>
      </c>
      <c r="O426" s="74"/>
      <c r="P426" s="75"/>
      <c r="Q426" s="81"/>
      <c r="R426" s="76"/>
      <c r="S426" s="76"/>
      <c r="T426" s="268" t="str">
        <f t="shared" si="77"/>
        <v/>
      </c>
      <c r="AM426">
        <f t="shared" si="78"/>
        <v>0</v>
      </c>
      <c r="AN426">
        <f t="shared" si="79"/>
        <v>0</v>
      </c>
      <c r="AO426">
        <f t="shared" si="80"/>
        <v>0</v>
      </c>
      <c r="AP426">
        <f t="shared" si="81"/>
        <v>0</v>
      </c>
      <c r="AQ426">
        <f t="shared" si="82"/>
        <v>0</v>
      </c>
      <c r="AR426">
        <f t="shared" si="75"/>
        <v>0</v>
      </c>
    </row>
    <row r="427" spans="1:44" ht="18" hidden="1" outlineLevel="1" x14ac:dyDescent="0.35">
      <c r="A427" s="13" t="s">
        <v>184</v>
      </c>
      <c r="B427" s="35">
        <f t="shared" si="83"/>
        <v>415</v>
      </c>
      <c r="C427" s="247"/>
      <c r="D427" s="42"/>
      <c r="E427" s="42"/>
      <c r="F427" s="37"/>
      <c r="G427" s="248">
        <v>0</v>
      </c>
      <c r="H427" s="101">
        <v>0.1</v>
      </c>
      <c r="I427" s="102">
        <f t="shared" si="84"/>
        <v>0</v>
      </c>
      <c r="J427" s="37"/>
      <c r="K427" s="7"/>
      <c r="L427" s="61">
        <f t="shared" si="76"/>
        <v>415</v>
      </c>
      <c r="M427" s="112" t="str">
        <f t="shared" si="85"/>
        <v/>
      </c>
      <c r="N427" s="241">
        <f t="shared" si="74"/>
        <v>0</v>
      </c>
      <c r="O427" s="74"/>
      <c r="P427" s="75"/>
      <c r="Q427" s="81"/>
      <c r="R427" s="76"/>
      <c r="S427" s="76"/>
      <c r="T427" s="268" t="str">
        <f t="shared" si="77"/>
        <v/>
      </c>
      <c r="AM427">
        <f t="shared" si="78"/>
        <v>0</v>
      </c>
      <c r="AN427">
        <f t="shared" si="79"/>
        <v>0</v>
      </c>
      <c r="AO427">
        <f t="shared" si="80"/>
        <v>0</v>
      </c>
      <c r="AP427">
        <f t="shared" si="81"/>
        <v>0</v>
      </c>
      <c r="AQ427">
        <f t="shared" si="82"/>
        <v>0</v>
      </c>
      <c r="AR427">
        <f t="shared" si="75"/>
        <v>0</v>
      </c>
    </row>
    <row r="428" spans="1:44" ht="18" hidden="1" outlineLevel="1" x14ac:dyDescent="0.35">
      <c r="A428" s="13" t="s">
        <v>184</v>
      </c>
      <c r="B428" s="35">
        <f t="shared" si="83"/>
        <v>416</v>
      </c>
      <c r="C428" s="247"/>
      <c r="D428" s="42"/>
      <c r="E428" s="42"/>
      <c r="F428" s="37"/>
      <c r="G428" s="248">
        <v>0</v>
      </c>
      <c r="H428" s="101">
        <v>0.1</v>
      </c>
      <c r="I428" s="102">
        <f t="shared" si="84"/>
        <v>0</v>
      </c>
      <c r="J428" s="37"/>
      <c r="K428" s="7"/>
      <c r="L428" s="61">
        <f t="shared" si="76"/>
        <v>416</v>
      </c>
      <c r="M428" s="112" t="str">
        <f t="shared" si="85"/>
        <v/>
      </c>
      <c r="N428" s="241">
        <f t="shared" si="74"/>
        <v>0</v>
      </c>
      <c r="O428" s="74"/>
      <c r="P428" s="75"/>
      <c r="Q428" s="81"/>
      <c r="R428" s="76"/>
      <c r="S428" s="76"/>
      <c r="T428" s="268" t="str">
        <f t="shared" si="77"/>
        <v/>
      </c>
      <c r="AM428">
        <f t="shared" si="78"/>
        <v>0</v>
      </c>
      <c r="AN428">
        <f t="shared" si="79"/>
        <v>0</v>
      </c>
      <c r="AO428">
        <f t="shared" si="80"/>
        <v>0</v>
      </c>
      <c r="AP428">
        <f t="shared" si="81"/>
        <v>0</v>
      </c>
      <c r="AQ428">
        <f t="shared" si="82"/>
        <v>0</v>
      </c>
      <c r="AR428">
        <f t="shared" si="75"/>
        <v>0</v>
      </c>
    </row>
    <row r="429" spans="1:44" ht="18" hidden="1" outlineLevel="1" x14ac:dyDescent="0.35">
      <c r="A429" s="13" t="s">
        <v>184</v>
      </c>
      <c r="B429" s="35">
        <f t="shared" si="83"/>
        <v>417</v>
      </c>
      <c r="C429" s="247"/>
      <c r="D429" s="42"/>
      <c r="E429" s="42"/>
      <c r="F429" s="37"/>
      <c r="G429" s="248">
        <v>0</v>
      </c>
      <c r="H429" s="101">
        <v>0.1</v>
      </c>
      <c r="I429" s="102">
        <f t="shared" si="84"/>
        <v>0</v>
      </c>
      <c r="J429" s="37"/>
      <c r="K429" s="7"/>
      <c r="L429" s="61">
        <f t="shared" si="76"/>
        <v>417</v>
      </c>
      <c r="M429" s="112" t="str">
        <f t="shared" si="85"/>
        <v/>
      </c>
      <c r="N429" s="241">
        <f t="shared" si="74"/>
        <v>0</v>
      </c>
      <c r="O429" s="74"/>
      <c r="P429" s="75"/>
      <c r="Q429" s="81"/>
      <c r="R429" s="76"/>
      <c r="S429" s="76"/>
      <c r="T429" s="268" t="str">
        <f t="shared" si="77"/>
        <v/>
      </c>
      <c r="AM429">
        <f t="shared" si="78"/>
        <v>0</v>
      </c>
      <c r="AN429">
        <f t="shared" si="79"/>
        <v>0</v>
      </c>
      <c r="AO429">
        <f t="shared" si="80"/>
        <v>0</v>
      </c>
      <c r="AP429">
        <f t="shared" si="81"/>
        <v>0</v>
      </c>
      <c r="AQ429">
        <f t="shared" si="82"/>
        <v>0</v>
      </c>
      <c r="AR429">
        <f t="shared" si="75"/>
        <v>0</v>
      </c>
    </row>
    <row r="430" spans="1:44" ht="18" hidden="1" outlineLevel="1" x14ac:dyDescent="0.35">
      <c r="A430" s="13" t="s">
        <v>184</v>
      </c>
      <c r="B430" s="35">
        <f t="shared" si="83"/>
        <v>418</v>
      </c>
      <c r="C430" s="247"/>
      <c r="D430" s="42"/>
      <c r="E430" s="42"/>
      <c r="F430" s="37"/>
      <c r="G430" s="248">
        <v>0</v>
      </c>
      <c r="H430" s="101">
        <v>0.1</v>
      </c>
      <c r="I430" s="102">
        <f t="shared" si="84"/>
        <v>0</v>
      </c>
      <c r="J430" s="37"/>
      <c r="K430" s="7"/>
      <c r="L430" s="61">
        <f t="shared" si="76"/>
        <v>418</v>
      </c>
      <c r="M430" s="112" t="str">
        <f t="shared" si="85"/>
        <v/>
      </c>
      <c r="N430" s="241">
        <f t="shared" si="74"/>
        <v>0</v>
      </c>
      <c r="O430" s="74"/>
      <c r="P430" s="75"/>
      <c r="Q430" s="81"/>
      <c r="R430" s="76"/>
      <c r="S430" s="76"/>
      <c r="T430" s="268" t="str">
        <f t="shared" si="77"/>
        <v/>
      </c>
      <c r="AM430">
        <f t="shared" si="78"/>
        <v>0</v>
      </c>
      <c r="AN430">
        <f t="shared" si="79"/>
        <v>0</v>
      </c>
      <c r="AO430">
        <f t="shared" si="80"/>
        <v>0</v>
      </c>
      <c r="AP430">
        <f t="shared" si="81"/>
        <v>0</v>
      </c>
      <c r="AQ430">
        <f t="shared" si="82"/>
        <v>0</v>
      </c>
      <c r="AR430">
        <f t="shared" si="75"/>
        <v>0</v>
      </c>
    </row>
    <row r="431" spans="1:44" ht="18" hidden="1" outlineLevel="1" x14ac:dyDescent="0.35">
      <c r="A431" s="13" t="s">
        <v>184</v>
      </c>
      <c r="B431" s="35">
        <f t="shared" si="83"/>
        <v>419</v>
      </c>
      <c r="C431" s="247"/>
      <c r="D431" s="42"/>
      <c r="E431" s="42"/>
      <c r="F431" s="37"/>
      <c r="G431" s="248">
        <v>0</v>
      </c>
      <c r="H431" s="101">
        <v>0.1</v>
      </c>
      <c r="I431" s="102">
        <f t="shared" si="84"/>
        <v>0</v>
      </c>
      <c r="J431" s="37"/>
      <c r="K431" s="7"/>
      <c r="L431" s="61">
        <f t="shared" si="76"/>
        <v>419</v>
      </c>
      <c r="M431" s="112" t="str">
        <f t="shared" si="85"/>
        <v/>
      </c>
      <c r="N431" s="241">
        <f t="shared" si="74"/>
        <v>0</v>
      </c>
      <c r="O431" s="74"/>
      <c r="P431" s="75"/>
      <c r="Q431" s="81"/>
      <c r="R431" s="76"/>
      <c r="S431" s="76"/>
      <c r="T431" s="268" t="str">
        <f t="shared" si="77"/>
        <v/>
      </c>
      <c r="AM431">
        <f t="shared" si="78"/>
        <v>0</v>
      </c>
      <c r="AN431">
        <f t="shared" si="79"/>
        <v>0</v>
      </c>
      <c r="AO431">
        <f t="shared" si="80"/>
        <v>0</v>
      </c>
      <c r="AP431">
        <f t="shared" si="81"/>
        <v>0</v>
      </c>
      <c r="AQ431">
        <f t="shared" si="82"/>
        <v>0</v>
      </c>
      <c r="AR431">
        <f t="shared" si="75"/>
        <v>0</v>
      </c>
    </row>
    <row r="432" spans="1:44" ht="18" hidden="1" outlineLevel="1" x14ac:dyDescent="0.35">
      <c r="A432" s="13" t="s">
        <v>184</v>
      </c>
      <c r="B432" s="35">
        <f t="shared" si="83"/>
        <v>420</v>
      </c>
      <c r="C432" s="247"/>
      <c r="D432" s="42"/>
      <c r="E432" s="42"/>
      <c r="F432" s="37"/>
      <c r="G432" s="248">
        <v>0</v>
      </c>
      <c r="H432" s="101">
        <v>0.1</v>
      </c>
      <c r="I432" s="102">
        <f t="shared" si="84"/>
        <v>0</v>
      </c>
      <c r="J432" s="37"/>
      <c r="K432" s="7"/>
      <c r="L432" s="61">
        <f t="shared" si="76"/>
        <v>420</v>
      </c>
      <c r="M432" s="112" t="str">
        <f t="shared" si="85"/>
        <v/>
      </c>
      <c r="N432" s="241">
        <f t="shared" si="74"/>
        <v>0</v>
      </c>
      <c r="O432" s="74"/>
      <c r="P432" s="75"/>
      <c r="Q432" s="81"/>
      <c r="R432" s="76"/>
      <c r="S432" s="76"/>
      <c r="T432" s="268" t="str">
        <f t="shared" si="77"/>
        <v/>
      </c>
      <c r="AM432">
        <f t="shared" si="78"/>
        <v>0</v>
      </c>
      <c r="AN432">
        <f t="shared" si="79"/>
        <v>0</v>
      </c>
      <c r="AO432">
        <f t="shared" si="80"/>
        <v>0</v>
      </c>
      <c r="AP432">
        <f t="shared" si="81"/>
        <v>0</v>
      </c>
      <c r="AQ432">
        <f t="shared" si="82"/>
        <v>0</v>
      </c>
      <c r="AR432">
        <f t="shared" si="75"/>
        <v>0</v>
      </c>
    </row>
    <row r="433" spans="1:44" ht="18" hidden="1" outlineLevel="1" x14ac:dyDescent="0.35">
      <c r="A433" s="13" t="s">
        <v>184</v>
      </c>
      <c r="B433" s="35">
        <f t="shared" si="83"/>
        <v>421</v>
      </c>
      <c r="C433" s="247"/>
      <c r="D433" s="42"/>
      <c r="E433" s="42"/>
      <c r="F433" s="37"/>
      <c r="G433" s="248">
        <v>0</v>
      </c>
      <c r="H433" s="101">
        <v>0.1</v>
      </c>
      <c r="I433" s="102">
        <f t="shared" si="84"/>
        <v>0</v>
      </c>
      <c r="J433" s="37"/>
      <c r="K433" s="7"/>
      <c r="L433" s="61">
        <f t="shared" si="76"/>
        <v>421</v>
      </c>
      <c r="M433" s="112" t="str">
        <f t="shared" si="85"/>
        <v/>
      </c>
      <c r="N433" s="241">
        <f t="shared" ref="N433:N496" si="86">IF($Q$3="対象外",$I433,$G433)</f>
        <v>0</v>
      </c>
      <c r="O433" s="74"/>
      <c r="P433" s="75"/>
      <c r="Q433" s="81"/>
      <c r="R433" s="76"/>
      <c r="S433" s="76"/>
      <c r="T433" s="268" t="str">
        <f t="shared" si="77"/>
        <v/>
      </c>
      <c r="AM433">
        <f t="shared" si="78"/>
        <v>0</v>
      </c>
      <c r="AN433">
        <f t="shared" si="79"/>
        <v>0</v>
      </c>
      <c r="AO433">
        <f t="shared" si="80"/>
        <v>0</v>
      </c>
      <c r="AP433">
        <f t="shared" si="81"/>
        <v>0</v>
      </c>
      <c r="AQ433">
        <f t="shared" si="82"/>
        <v>0</v>
      </c>
      <c r="AR433">
        <f t="shared" si="75"/>
        <v>0</v>
      </c>
    </row>
    <row r="434" spans="1:44" ht="18" hidden="1" outlineLevel="1" x14ac:dyDescent="0.35">
      <c r="A434" s="13" t="s">
        <v>184</v>
      </c>
      <c r="B434" s="35">
        <f t="shared" si="83"/>
        <v>422</v>
      </c>
      <c r="C434" s="247"/>
      <c r="D434" s="42"/>
      <c r="E434" s="42"/>
      <c r="F434" s="37"/>
      <c r="G434" s="248">
        <v>0</v>
      </c>
      <c r="H434" s="101">
        <v>0.1</v>
      </c>
      <c r="I434" s="102">
        <f t="shared" si="84"/>
        <v>0</v>
      </c>
      <c r="J434" s="37"/>
      <c r="K434" s="7"/>
      <c r="L434" s="61">
        <f t="shared" si="76"/>
        <v>422</v>
      </c>
      <c r="M434" s="112" t="str">
        <f t="shared" si="85"/>
        <v/>
      </c>
      <c r="N434" s="241">
        <f t="shared" si="86"/>
        <v>0</v>
      </c>
      <c r="O434" s="74"/>
      <c r="P434" s="75"/>
      <c r="Q434" s="81"/>
      <c r="R434" s="76"/>
      <c r="S434" s="76"/>
      <c r="T434" s="268" t="str">
        <f t="shared" si="77"/>
        <v/>
      </c>
      <c r="AM434">
        <f t="shared" si="78"/>
        <v>0</v>
      </c>
      <c r="AN434">
        <f t="shared" si="79"/>
        <v>0</v>
      </c>
      <c r="AO434">
        <f t="shared" si="80"/>
        <v>0</v>
      </c>
      <c r="AP434">
        <f t="shared" si="81"/>
        <v>0</v>
      </c>
      <c r="AQ434">
        <f t="shared" si="82"/>
        <v>0</v>
      </c>
      <c r="AR434">
        <f t="shared" si="75"/>
        <v>0</v>
      </c>
    </row>
    <row r="435" spans="1:44" ht="18" hidden="1" outlineLevel="1" x14ac:dyDescent="0.35">
      <c r="A435" s="13" t="s">
        <v>184</v>
      </c>
      <c r="B435" s="35">
        <f t="shared" si="83"/>
        <v>423</v>
      </c>
      <c r="C435" s="247"/>
      <c r="D435" s="42"/>
      <c r="E435" s="42"/>
      <c r="F435" s="37"/>
      <c r="G435" s="248">
        <v>0</v>
      </c>
      <c r="H435" s="101">
        <v>0.1</v>
      </c>
      <c r="I435" s="102">
        <f t="shared" si="84"/>
        <v>0</v>
      </c>
      <c r="J435" s="37"/>
      <c r="K435" s="7"/>
      <c r="L435" s="61">
        <f t="shared" si="76"/>
        <v>423</v>
      </c>
      <c r="M435" s="112" t="str">
        <f t="shared" si="85"/>
        <v/>
      </c>
      <c r="N435" s="241">
        <f t="shared" si="86"/>
        <v>0</v>
      </c>
      <c r="O435" s="74"/>
      <c r="P435" s="75"/>
      <c r="Q435" s="81"/>
      <c r="R435" s="76"/>
      <c r="S435" s="76"/>
      <c r="T435" s="268" t="str">
        <f t="shared" si="77"/>
        <v/>
      </c>
      <c r="AM435">
        <f t="shared" si="78"/>
        <v>0</v>
      </c>
      <c r="AN435">
        <f t="shared" si="79"/>
        <v>0</v>
      </c>
      <c r="AO435">
        <f t="shared" si="80"/>
        <v>0</v>
      </c>
      <c r="AP435">
        <f t="shared" si="81"/>
        <v>0</v>
      </c>
      <c r="AQ435">
        <f t="shared" si="82"/>
        <v>0</v>
      </c>
      <c r="AR435">
        <f t="shared" si="75"/>
        <v>0</v>
      </c>
    </row>
    <row r="436" spans="1:44" ht="18" hidden="1" outlineLevel="1" x14ac:dyDescent="0.35">
      <c r="A436" s="13" t="s">
        <v>184</v>
      </c>
      <c r="B436" s="35">
        <f t="shared" si="83"/>
        <v>424</v>
      </c>
      <c r="C436" s="247"/>
      <c r="D436" s="42"/>
      <c r="E436" s="42"/>
      <c r="F436" s="37"/>
      <c r="G436" s="248">
        <v>0</v>
      </c>
      <c r="H436" s="101">
        <v>0.1</v>
      </c>
      <c r="I436" s="102">
        <f t="shared" si="84"/>
        <v>0</v>
      </c>
      <c r="J436" s="37"/>
      <c r="K436" s="7"/>
      <c r="L436" s="61">
        <f t="shared" si="76"/>
        <v>424</v>
      </c>
      <c r="M436" s="112" t="str">
        <f t="shared" si="85"/>
        <v/>
      </c>
      <c r="N436" s="241">
        <f t="shared" si="86"/>
        <v>0</v>
      </c>
      <c r="O436" s="74"/>
      <c r="P436" s="75"/>
      <c r="Q436" s="81"/>
      <c r="R436" s="76"/>
      <c r="S436" s="76"/>
      <c r="T436" s="268" t="str">
        <f t="shared" si="77"/>
        <v/>
      </c>
      <c r="AM436">
        <f t="shared" si="78"/>
        <v>0</v>
      </c>
      <c r="AN436">
        <f t="shared" si="79"/>
        <v>0</v>
      </c>
      <c r="AO436">
        <f t="shared" si="80"/>
        <v>0</v>
      </c>
      <c r="AP436">
        <f t="shared" si="81"/>
        <v>0</v>
      </c>
      <c r="AQ436">
        <f t="shared" si="82"/>
        <v>0</v>
      </c>
      <c r="AR436">
        <f t="shared" si="75"/>
        <v>0</v>
      </c>
    </row>
    <row r="437" spans="1:44" ht="18" hidden="1" outlineLevel="1" x14ac:dyDescent="0.35">
      <c r="A437" s="13" t="s">
        <v>184</v>
      </c>
      <c r="B437" s="35">
        <f t="shared" si="83"/>
        <v>425</v>
      </c>
      <c r="C437" s="247"/>
      <c r="D437" s="42"/>
      <c r="E437" s="42"/>
      <c r="F437" s="37"/>
      <c r="G437" s="248">
        <v>0</v>
      </c>
      <c r="H437" s="101">
        <v>0.1</v>
      </c>
      <c r="I437" s="102">
        <f t="shared" si="84"/>
        <v>0</v>
      </c>
      <c r="J437" s="37"/>
      <c r="K437" s="7"/>
      <c r="L437" s="61">
        <f t="shared" si="76"/>
        <v>425</v>
      </c>
      <c r="M437" s="112" t="str">
        <f t="shared" si="85"/>
        <v/>
      </c>
      <c r="N437" s="241">
        <f t="shared" si="86"/>
        <v>0</v>
      </c>
      <c r="O437" s="74"/>
      <c r="P437" s="75"/>
      <c r="Q437" s="81"/>
      <c r="R437" s="76"/>
      <c r="S437" s="76"/>
      <c r="T437" s="268" t="str">
        <f t="shared" si="77"/>
        <v/>
      </c>
      <c r="AM437">
        <f t="shared" si="78"/>
        <v>0</v>
      </c>
      <c r="AN437">
        <f t="shared" si="79"/>
        <v>0</v>
      </c>
      <c r="AO437">
        <f t="shared" si="80"/>
        <v>0</v>
      </c>
      <c r="AP437">
        <f t="shared" si="81"/>
        <v>0</v>
      </c>
      <c r="AQ437">
        <f t="shared" si="82"/>
        <v>0</v>
      </c>
      <c r="AR437">
        <f t="shared" si="75"/>
        <v>0</v>
      </c>
    </row>
    <row r="438" spans="1:44" ht="18" hidden="1" outlineLevel="1" x14ac:dyDescent="0.35">
      <c r="A438" s="13" t="s">
        <v>184</v>
      </c>
      <c r="B438" s="35">
        <f t="shared" si="83"/>
        <v>426</v>
      </c>
      <c r="C438" s="247"/>
      <c r="D438" s="42"/>
      <c r="E438" s="42"/>
      <c r="F438" s="37"/>
      <c r="G438" s="248">
        <v>0</v>
      </c>
      <c r="H438" s="101">
        <v>0.1</v>
      </c>
      <c r="I438" s="102">
        <f t="shared" si="84"/>
        <v>0</v>
      </c>
      <c r="J438" s="37"/>
      <c r="K438" s="7"/>
      <c r="L438" s="61">
        <f t="shared" si="76"/>
        <v>426</v>
      </c>
      <c r="M438" s="112" t="str">
        <f t="shared" si="85"/>
        <v/>
      </c>
      <c r="N438" s="241">
        <f t="shared" si="86"/>
        <v>0</v>
      </c>
      <c r="O438" s="74"/>
      <c r="P438" s="75"/>
      <c r="Q438" s="81"/>
      <c r="R438" s="76"/>
      <c r="S438" s="76"/>
      <c r="T438" s="268" t="str">
        <f t="shared" si="77"/>
        <v/>
      </c>
      <c r="AM438">
        <f t="shared" si="78"/>
        <v>0</v>
      </c>
      <c r="AN438">
        <f t="shared" si="79"/>
        <v>0</v>
      </c>
      <c r="AO438">
        <f t="shared" si="80"/>
        <v>0</v>
      </c>
      <c r="AP438">
        <f t="shared" si="81"/>
        <v>0</v>
      </c>
      <c r="AQ438">
        <f t="shared" si="82"/>
        <v>0</v>
      </c>
      <c r="AR438">
        <f t="shared" si="75"/>
        <v>0</v>
      </c>
    </row>
    <row r="439" spans="1:44" ht="18" hidden="1" outlineLevel="1" x14ac:dyDescent="0.35">
      <c r="A439" s="13" t="s">
        <v>184</v>
      </c>
      <c r="B439" s="35">
        <f t="shared" si="83"/>
        <v>427</v>
      </c>
      <c r="C439" s="247"/>
      <c r="D439" s="42"/>
      <c r="E439" s="42"/>
      <c r="F439" s="37"/>
      <c r="G439" s="248">
        <v>0</v>
      </c>
      <c r="H439" s="101">
        <v>0.1</v>
      </c>
      <c r="I439" s="102">
        <f t="shared" si="84"/>
        <v>0</v>
      </c>
      <c r="J439" s="37"/>
      <c r="K439" s="7"/>
      <c r="L439" s="61">
        <f t="shared" si="76"/>
        <v>427</v>
      </c>
      <c r="M439" s="112" t="str">
        <f t="shared" si="85"/>
        <v/>
      </c>
      <c r="N439" s="241">
        <f t="shared" si="86"/>
        <v>0</v>
      </c>
      <c r="O439" s="74"/>
      <c r="P439" s="75"/>
      <c r="Q439" s="81"/>
      <c r="R439" s="76"/>
      <c r="S439" s="76"/>
      <c r="T439" s="268" t="str">
        <f t="shared" si="77"/>
        <v/>
      </c>
      <c r="AM439">
        <f t="shared" si="78"/>
        <v>0</v>
      </c>
      <c r="AN439">
        <f t="shared" si="79"/>
        <v>0</v>
      </c>
      <c r="AO439">
        <f t="shared" si="80"/>
        <v>0</v>
      </c>
      <c r="AP439">
        <f t="shared" si="81"/>
        <v>0</v>
      </c>
      <c r="AQ439">
        <f t="shared" si="82"/>
        <v>0</v>
      </c>
      <c r="AR439">
        <f t="shared" si="75"/>
        <v>0</v>
      </c>
    </row>
    <row r="440" spans="1:44" ht="18" hidden="1" outlineLevel="1" x14ac:dyDescent="0.35">
      <c r="A440" s="13" t="s">
        <v>184</v>
      </c>
      <c r="B440" s="35">
        <f t="shared" si="83"/>
        <v>428</v>
      </c>
      <c r="C440" s="247"/>
      <c r="D440" s="42"/>
      <c r="E440" s="42"/>
      <c r="F440" s="37"/>
      <c r="G440" s="248">
        <v>0</v>
      </c>
      <c r="H440" s="101">
        <v>0.1</v>
      </c>
      <c r="I440" s="102">
        <f t="shared" si="84"/>
        <v>0</v>
      </c>
      <c r="J440" s="37"/>
      <c r="K440" s="7"/>
      <c r="L440" s="61">
        <f t="shared" si="76"/>
        <v>428</v>
      </c>
      <c r="M440" s="112" t="str">
        <f t="shared" si="85"/>
        <v/>
      </c>
      <c r="N440" s="241">
        <f t="shared" si="86"/>
        <v>0</v>
      </c>
      <c r="O440" s="74"/>
      <c r="P440" s="75"/>
      <c r="Q440" s="81"/>
      <c r="R440" s="76"/>
      <c r="S440" s="76"/>
      <c r="T440" s="268" t="str">
        <f t="shared" si="77"/>
        <v/>
      </c>
      <c r="AM440">
        <f t="shared" si="78"/>
        <v>0</v>
      </c>
      <c r="AN440">
        <f t="shared" si="79"/>
        <v>0</v>
      </c>
      <c r="AO440">
        <f t="shared" si="80"/>
        <v>0</v>
      </c>
      <c r="AP440">
        <f t="shared" si="81"/>
        <v>0</v>
      </c>
      <c r="AQ440">
        <f t="shared" si="82"/>
        <v>0</v>
      </c>
      <c r="AR440">
        <f t="shared" si="75"/>
        <v>0</v>
      </c>
    </row>
    <row r="441" spans="1:44" ht="18" hidden="1" outlineLevel="1" x14ac:dyDescent="0.35">
      <c r="A441" s="13" t="s">
        <v>184</v>
      </c>
      <c r="B441" s="35">
        <f t="shared" si="83"/>
        <v>429</v>
      </c>
      <c r="C441" s="247"/>
      <c r="D441" s="42"/>
      <c r="E441" s="42"/>
      <c r="F441" s="37"/>
      <c r="G441" s="248">
        <v>0</v>
      </c>
      <c r="H441" s="101">
        <v>0.1</v>
      </c>
      <c r="I441" s="102">
        <f t="shared" si="84"/>
        <v>0</v>
      </c>
      <c r="J441" s="37"/>
      <c r="K441" s="7"/>
      <c r="L441" s="61">
        <f t="shared" si="76"/>
        <v>429</v>
      </c>
      <c r="M441" s="112" t="str">
        <f t="shared" si="85"/>
        <v/>
      </c>
      <c r="N441" s="241">
        <f t="shared" si="86"/>
        <v>0</v>
      </c>
      <c r="O441" s="74"/>
      <c r="P441" s="75"/>
      <c r="Q441" s="81"/>
      <c r="R441" s="76"/>
      <c r="S441" s="76"/>
      <c r="T441" s="268" t="str">
        <f t="shared" si="77"/>
        <v/>
      </c>
      <c r="AM441">
        <f t="shared" si="78"/>
        <v>0</v>
      </c>
      <c r="AN441">
        <f t="shared" si="79"/>
        <v>0</v>
      </c>
      <c r="AO441">
        <f t="shared" si="80"/>
        <v>0</v>
      </c>
      <c r="AP441">
        <f t="shared" si="81"/>
        <v>0</v>
      </c>
      <c r="AQ441">
        <f t="shared" si="82"/>
        <v>0</v>
      </c>
      <c r="AR441">
        <f t="shared" si="75"/>
        <v>0</v>
      </c>
    </row>
    <row r="442" spans="1:44" ht="18" hidden="1" outlineLevel="1" x14ac:dyDescent="0.35">
      <c r="A442" s="13" t="s">
        <v>184</v>
      </c>
      <c r="B442" s="35">
        <f t="shared" si="83"/>
        <v>430</v>
      </c>
      <c r="C442" s="247"/>
      <c r="D442" s="42"/>
      <c r="E442" s="42"/>
      <c r="F442" s="37"/>
      <c r="G442" s="248">
        <v>0</v>
      </c>
      <c r="H442" s="101">
        <v>0.1</v>
      </c>
      <c r="I442" s="102">
        <f t="shared" si="84"/>
        <v>0</v>
      </c>
      <c r="J442" s="37"/>
      <c r="K442" s="7"/>
      <c r="L442" s="61">
        <f t="shared" si="76"/>
        <v>430</v>
      </c>
      <c r="M442" s="112" t="str">
        <f t="shared" si="85"/>
        <v/>
      </c>
      <c r="N442" s="241">
        <f t="shared" si="86"/>
        <v>0</v>
      </c>
      <c r="O442" s="74"/>
      <c r="P442" s="75"/>
      <c r="Q442" s="81"/>
      <c r="R442" s="76"/>
      <c r="S442" s="76"/>
      <c r="T442" s="268" t="str">
        <f t="shared" si="77"/>
        <v/>
      </c>
      <c r="AM442">
        <f t="shared" si="78"/>
        <v>0</v>
      </c>
      <c r="AN442">
        <f t="shared" si="79"/>
        <v>0</v>
      </c>
      <c r="AO442">
        <f t="shared" si="80"/>
        <v>0</v>
      </c>
      <c r="AP442">
        <f t="shared" si="81"/>
        <v>0</v>
      </c>
      <c r="AQ442">
        <f t="shared" si="82"/>
        <v>0</v>
      </c>
      <c r="AR442">
        <f t="shared" si="75"/>
        <v>0</v>
      </c>
    </row>
    <row r="443" spans="1:44" ht="18" hidden="1" outlineLevel="1" x14ac:dyDescent="0.35">
      <c r="A443" s="13" t="s">
        <v>184</v>
      </c>
      <c r="B443" s="35">
        <f t="shared" si="83"/>
        <v>431</v>
      </c>
      <c r="C443" s="247"/>
      <c r="D443" s="42"/>
      <c r="E443" s="42"/>
      <c r="F443" s="37"/>
      <c r="G443" s="248">
        <v>0</v>
      </c>
      <c r="H443" s="101">
        <v>0.1</v>
      </c>
      <c r="I443" s="102">
        <f t="shared" si="84"/>
        <v>0</v>
      </c>
      <c r="J443" s="37"/>
      <c r="K443" s="7"/>
      <c r="L443" s="61">
        <f t="shared" si="76"/>
        <v>431</v>
      </c>
      <c r="M443" s="112" t="str">
        <f t="shared" si="85"/>
        <v/>
      </c>
      <c r="N443" s="241">
        <f t="shared" si="86"/>
        <v>0</v>
      </c>
      <c r="O443" s="74"/>
      <c r="P443" s="75"/>
      <c r="Q443" s="81"/>
      <c r="R443" s="76"/>
      <c r="S443" s="76"/>
      <c r="T443" s="268" t="str">
        <f t="shared" si="77"/>
        <v/>
      </c>
      <c r="AM443">
        <f t="shared" si="78"/>
        <v>0</v>
      </c>
      <c r="AN443">
        <f t="shared" si="79"/>
        <v>0</v>
      </c>
      <c r="AO443">
        <f t="shared" si="80"/>
        <v>0</v>
      </c>
      <c r="AP443">
        <f t="shared" si="81"/>
        <v>0</v>
      </c>
      <c r="AQ443">
        <f t="shared" si="82"/>
        <v>0</v>
      </c>
      <c r="AR443">
        <f t="shared" si="75"/>
        <v>0</v>
      </c>
    </row>
    <row r="444" spans="1:44" ht="18" hidden="1" outlineLevel="1" x14ac:dyDescent="0.35">
      <c r="A444" s="13" t="s">
        <v>184</v>
      </c>
      <c r="B444" s="35">
        <f t="shared" si="83"/>
        <v>432</v>
      </c>
      <c r="C444" s="247"/>
      <c r="D444" s="42"/>
      <c r="E444" s="42"/>
      <c r="F444" s="37"/>
      <c r="G444" s="248">
        <v>0</v>
      </c>
      <c r="H444" s="101">
        <v>0.1</v>
      </c>
      <c r="I444" s="102">
        <f t="shared" si="84"/>
        <v>0</v>
      </c>
      <c r="J444" s="37"/>
      <c r="K444" s="7"/>
      <c r="L444" s="61">
        <f t="shared" si="76"/>
        <v>432</v>
      </c>
      <c r="M444" s="112" t="str">
        <f t="shared" si="85"/>
        <v/>
      </c>
      <c r="N444" s="241">
        <f t="shared" si="86"/>
        <v>0</v>
      </c>
      <c r="O444" s="74"/>
      <c r="P444" s="75"/>
      <c r="Q444" s="81"/>
      <c r="R444" s="76"/>
      <c r="S444" s="76"/>
      <c r="T444" s="268" t="str">
        <f t="shared" si="77"/>
        <v/>
      </c>
      <c r="AM444">
        <f t="shared" si="78"/>
        <v>0</v>
      </c>
      <c r="AN444">
        <f t="shared" si="79"/>
        <v>0</v>
      </c>
      <c r="AO444">
        <f t="shared" si="80"/>
        <v>0</v>
      </c>
      <c r="AP444">
        <f t="shared" si="81"/>
        <v>0</v>
      </c>
      <c r="AQ444">
        <f t="shared" si="82"/>
        <v>0</v>
      </c>
      <c r="AR444">
        <f t="shared" si="75"/>
        <v>0</v>
      </c>
    </row>
    <row r="445" spans="1:44" ht="18" hidden="1" outlineLevel="1" x14ac:dyDescent="0.35">
      <c r="A445" s="13" t="s">
        <v>184</v>
      </c>
      <c r="B445" s="35">
        <f t="shared" si="83"/>
        <v>433</v>
      </c>
      <c r="C445" s="247"/>
      <c r="D445" s="42"/>
      <c r="E445" s="42"/>
      <c r="F445" s="37"/>
      <c r="G445" s="248">
        <v>0</v>
      </c>
      <c r="H445" s="101">
        <v>0.1</v>
      </c>
      <c r="I445" s="102">
        <f t="shared" si="84"/>
        <v>0</v>
      </c>
      <c r="J445" s="37"/>
      <c r="K445" s="7"/>
      <c r="L445" s="61">
        <f t="shared" si="76"/>
        <v>433</v>
      </c>
      <c r="M445" s="112" t="str">
        <f t="shared" si="85"/>
        <v/>
      </c>
      <c r="N445" s="241">
        <f t="shared" si="86"/>
        <v>0</v>
      </c>
      <c r="O445" s="74"/>
      <c r="P445" s="75"/>
      <c r="Q445" s="81"/>
      <c r="R445" s="76"/>
      <c r="S445" s="76"/>
      <c r="T445" s="268" t="str">
        <f t="shared" si="77"/>
        <v/>
      </c>
      <c r="AM445">
        <f t="shared" si="78"/>
        <v>0</v>
      </c>
      <c r="AN445">
        <f t="shared" si="79"/>
        <v>0</v>
      </c>
      <c r="AO445">
        <f t="shared" si="80"/>
        <v>0</v>
      </c>
      <c r="AP445">
        <f t="shared" si="81"/>
        <v>0</v>
      </c>
      <c r="AQ445">
        <f t="shared" si="82"/>
        <v>0</v>
      </c>
      <c r="AR445">
        <f t="shared" si="75"/>
        <v>0</v>
      </c>
    </row>
    <row r="446" spans="1:44" ht="18" hidden="1" outlineLevel="1" x14ac:dyDescent="0.35">
      <c r="A446" s="13" t="s">
        <v>184</v>
      </c>
      <c r="B446" s="35">
        <f t="shared" si="83"/>
        <v>434</v>
      </c>
      <c r="C446" s="247"/>
      <c r="D446" s="42"/>
      <c r="E446" s="42"/>
      <c r="F446" s="37"/>
      <c r="G446" s="248">
        <v>0</v>
      </c>
      <c r="H446" s="101">
        <v>0.1</v>
      </c>
      <c r="I446" s="102">
        <f t="shared" si="84"/>
        <v>0</v>
      </c>
      <c r="J446" s="37"/>
      <c r="K446" s="7"/>
      <c r="L446" s="61">
        <f t="shared" si="76"/>
        <v>434</v>
      </c>
      <c r="M446" s="112" t="str">
        <f t="shared" si="85"/>
        <v/>
      </c>
      <c r="N446" s="241">
        <f t="shared" si="86"/>
        <v>0</v>
      </c>
      <c r="O446" s="74"/>
      <c r="P446" s="75"/>
      <c r="Q446" s="81"/>
      <c r="R446" s="76"/>
      <c r="S446" s="76"/>
      <c r="T446" s="268" t="str">
        <f t="shared" si="77"/>
        <v/>
      </c>
      <c r="AM446">
        <f t="shared" si="78"/>
        <v>0</v>
      </c>
      <c r="AN446">
        <f t="shared" si="79"/>
        <v>0</v>
      </c>
      <c r="AO446">
        <f t="shared" si="80"/>
        <v>0</v>
      </c>
      <c r="AP446">
        <f t="shared" si="81"/>
        <v>0</v>
      </c>
      <c r="AQ446">
        <f t="shared" si="82"/>
        <v>0</v>
      </c>
      <c r="AR446">
        <f t="shared" si="75"/>
        <v>0</v>
      </c>
    </row>
    <row r="447" spans="1:44" ht="18" hidden="1" outlineLevel="1" x14ac:dyDescent="0.35">
      <c r="A447" s="13" t="s">
        <v>184</v>
      </c>
      <c r="B447" s="35">
        <f t="shared" si="83"/>
        <v>435</v>
      </c>
      <c r="C447" s="247"/>
      <c r="D447" s="42"/>
      <c r="E447" s="42"/>
      <c r="F447" s="37"/>
      <c r="G447" s="248">
        <v>0</v>
      </c>
      <c r="H447" s="101">
        <v>0.1</v>
      </c>
      <c r="I447" s="102">
        <f t="shared" si="84"/>
        <v>0</v>
      </c>
      <c r="J447" s="37"/>
      <c r="K447" s="7"/>
      <c r="L447" s="61">
        <f t="shared" si="76"/>
        <v>435</v>
      </c>
      <c r="M447" s="112" t="str">
        <f t="shared" si="85"/>
        <v/>
      </c>
      <c r="N447" s="241">
        <f t="shared" si="86"/>
        <v>0</v>
      </c>
      <c r="O447" s="74"/>
      <c r="P447" s="75"/>
      <c r="Q447" s="81"/>
      <c r="R447" s="76"/>
      <c r="S447" s="76"/>
      <c r="T447" s="268" t="str">
        <f t="shared" si="77"/>
        <v/>
      </c>
      <c r="AM447">
        <f t="shared" si="78"/>
        <v>0</v>
      </c>
      <c r="AN447">
        <f t="shared" si="79"/>
        <v>0</v>
      </c>
      <c r="AO447">
        <f t="shared" si="80"/>
        <v>0</v>
      </c>
      <c r="AP447">
        <f t="shared" si="81"/>
        <v>0</v>
      </c>
      <c r="AQ447">
        <f t="shared" si="82"/>
        <v>0</v>
      </c>
      <c r="AR447">
        <f t="shared" si="75"/>
        <v>0</v>
      </c>
    </row>
    <row r="448" spans="1:44" ht="18" hidden="1" outlineLevel="1" x14ac:dyDescent="0.35">
      <c r="A448" s="13" t="s">
        <v>184</v>
      </c>
      <c r="B448" s="35">
        <f t="shared" si="83"/>
        <v>436</v>
      </c>
      <c r="C448" s="247"/>
      <c r="D448" s="42"/>
      <c r="E448" s="42"/>
      <c r="F448" s="37"/>
      <c r="G448" s="248">
        <v>0</v>
      </c>
      <c r="H448" s="101">
        <v>0.1</v>
      </c>
      <c r="I448" s="102">
        <f t="shared" si="84"/>
        <v>0</v>
      </c>
      <c r="J448" s="37"/>
      <c r="K448" s="7"/>
      <c r="L448" s="61">
        <f t="shared" si="76"/>
        <v>436</v>
      </c>
      <c r="M448" s="112" t="str">
        <f t="shared" si="85"/>
        <v/>
      </c>
      <c r="N448" s="241">
        <f t="shared" si="86"/>
        <v>0</v>
      </c>
      <c r="O448" s="74"/>
      <c r="P448" s="75"/>
      <c r="Q448" s="81"/>
      <c r="R448" s="76"/>
      <c r="S448" s="76"/>
      <c r="T448" s="268" t="str">
        <f t="shared" si="77"/>
        <v/>
      </c>
      <c r="AM448">
        <f t="shared" si="78"/>
        <v>0</v>
      </c>
      <c r="AN448">
        <f t="shared" si="79"/>
        <v>0</v>
      </c>
      <c r="AO448">
        <f t="shared" si="80"/>
        <v>0</v>
      </c>
      <c r="AP448">
        <f t="shared" si="81"/>
        <v>0</v>
      </c>
      <c r="AQ448">
        <f t="shared" si="82"/>
        <v>0</v>
      </c>
      <c r="AR448">
        <f t="shared" si="75"/>
        <v>0</v>
      </c>
    </row>
    <row r="449" spans="1:44" ht="18" hidden="1" outlineLevel="1" x14ac:dyDescent="0.35">
      <c r="A449" s="13" t="s">
        <v>184</v>
      </c>
      <c r="B449" s="35">
        <f t="shared" si="83"/>
        <v>437</v>
      </c>
      <c r="C449" s="247"/>
      <c r="D449" s="42"/>
      <c r="E449" s="42"/>
      <c r="F449" s="37"/>
      <c r="G449" s="248">
        <v>0</v>
      </c>
      <c r="H449" s="101">
        <v>0.1</v>
      </c>
      <c r="I449" s="102">
        <f t="shared" si="84"/>
        <v>0</v>
      </c>
      <c r="J449" s="37"/>
      <c r="K449" s="7"/>
      <c r="L449" s="61">
        <f t="shared" si="76"/>
        <v>437</v>
      </c>
      <c r="M449" s="112" t="str">
        <f t="shared" si="85"/>
        <v/>
      </c>
      <c r="N449" s="241">
        <f t="shared" si="86"/>
        <v>0</v>
      </c>
      <c r="O449" s="74"/>
      <c r="P449" s="75"/>
      <c r="Q449" s="81"/>
      <c r="R449" s="76"/>
      <c r="S449" s="76"/>
      <c r="T449" s="268" t="str">
        <f t="shared" si="77"/>
        <v/>
      </c>
      <c r="AM449">
        <f t="shared" si="78"/>
        <v>0</v>
      </c>
      <c r="AN449">
        <f t="shared" si="79"/>
        <v>0</v>
      </c>
      <c r="AO449">
        <f t="shared" si="80"/>
        <v>0</v>
      </c>
      <c r="AP449">
        <f t="shared" si="81"/>
        <v>0</v>
      </c>
      <c r="AQ449">
        <f t="shared" si="82"/>
        <v>0</v>
      </c>
      <c r="AR449">
        <f t="shared" si="75"/>
        <v>0</v>
      </c>
    </row>
    <row r="450" spans="1:44" ht="18" hidden="1" outlineLevel="1" x14ac:dyDescent="0.35">
      <c r="A450" s="13" t="s">
        <v>184</v>
      </c>
      <c r="B450" s="35">
        <f t="shared" si="83"/>
        <v>438</v>
      </c>
      <c r="C450" s="247"/>
      <c r="D450" s="42"/>
      <c r="E450" s="42"/>
      <c r="F450" s="37"/>
      <c r="G450" s="248">
        <v>0</v>
      </c>
      <c r="H450" s="101">
        <v>0.1</v>
      </c>
      <c r="I450" s="102">
        <f t="shared" si="84"/>
        <v>0</v>
      </c>
      <c r="J450" s="37"/>
      <c r="K450" s="7"/>
      <c r="L450" s="61">
        <f t="shared" si="76"/>
        <v>438</v>
      </c>
      <c r="M450" s="112" t="str">
        <f t="shared" si="85"/>
        <v/>
      </c>
      <c r="N450" s="241">
        <f t="shared" si="86"/>
        <v>0</v>
      </c>
      <c r="O450" s="74"/>
      <c r="P450" s="75"/>
      <c r="Q450" s="81"/>
      <c r="R450" s="76"/>
      <c r="S450" s="76"/>
      <c r="T450" s="268" t="str">
        <f t="shared" si="77"/>
        <v/>
      </c>
      <c r="AM450">
        <f t="shared" si="78"/>
        <v>0</v>
      </c>
      <c r="AN450">
        <f t="shared" si="79"/>
        <v>0</v>
      </c>
      <c r="AO450">
        <f t="shared" si="80"/>
        <v>0</v>
      </c>
      <c r="AP450">
        <f t="shared" si="81"/>
        <v>0</v>
      </c>
      <c r="AQ450">
        <f t="shared" si="82"/>
        <v>0</v>
      </c>
      <c r="AR450">
        <f t="shared" si="75"/>
        <v>0</v>
      </c>
    </row>
    <row r="451" spans="1:44" ht="18" hidden="1" outlineLevel="1" x14ac:dyDescent="0.35">
      <c r="A451" s="13" t="s">
        <v>184</v>
      </c>
      <c r="B451" s="35">
        <f t="shared" si="83"/>
        <v>439</v>
      </c>
      <c r="C451" s="247"/>
      <c r="D451" s="42"/>
      <c r="E451" s="42"/>
      <c r="F451" s="37"/>
      <c r="G451" s="248">
        <v>0</v>
      </c>
      <c r="H451" s="101">
        <v>0.1</v>
      </c>
      <c r="I451" s="102">
        <f t="shared" si="84"/>
        <v>0</v>
      </c>
      <c r="J451" s="37"/>
      <c r="K451" s="7"/>
      <c r="L451" s="61">
        <f t="shared" si="76"/>
        <v>439</v>
      </c>
      <c r="M451" s="112" t="str">
        <f t="shared" si="85"/>
        <v/>
      </c>
      <c r="N451" s="241">
        <f t="shared" si="86"/>
        <v>0</v>
      </c>
      <c r="O451" s="74"/>
      <c r="P451" s="75"/>
      <c r="Q451" s="81"/>
      <c r="R451" s="76"/>
      <c r="S451" s="76"/>
      <c r="T451" s="268" t="str">
        <f t="shared" si="77"/>
        <v/>
      </c>
      <c r="AM451">
        <f t="shared" si="78"/>
        <v>0</v>
      </c>
      <c r="AN451">
        <f t="shared" si="79"/>
        <v>0</v>
      </c>
      <c r="AO451">
        <f t="shared" si="80"/>
        <v>0</v>
      </c>
      <c r="AP451">
        <f t="shared" si="81"/>
        <v>0</v>
      </c>
      <c r="AQ451">
        <f t="shared" si="82"/>
        <v>0</v>
      </c>
      <c r="AR451">
        <f t="shared" si="75"/>
        <v>0</v>
      </c>
    </row>
    <row r="452" spans="1:44" ht="18" hidden="1" outlineLevel="1" x14ac:dyDescent="0.35">
      <c r="A452" s="13" t="s">
        <v>184</v>
      </c>
      <c r="B452" s="35">
        <f t="shared" si="83"/>
        <v>440</v>
      </c>
      <c r="C452" s="247"/>
      <c r="D452" s="42"/>
      <c r="E452" s="42"/>
      <c r="F452" s="37"/>
      <c r="G452" s="248">
        <v>0</v>
      </c>
      <c r="H452" s="101">
        <v>0.1</v>
      </c>
      <c r="I452" s="102">
        <f t="shared" si="84"/>
        <v>0</v>
      </c>
      <c r="J452" s="37"/>
      <c r="K452" s="7"/>
      <c r="L452" s="61">
        <f t="shared" si="76"/>
        <v>440</v>
      </c>
      <c r="M452" s="112" t="str">
        <f t="shared" si="85"/>
        <v/>
      </c>
      <c r="N452" s="241">
        <f t="shared" si="86"/>
        <v>0</v>
      </c>
      <c r="O452" s="74"/>
      <c r="P452" s="75"/>
      <c r="Q452" s="81"/>
      <c r="R452" s="76"/>
      <c r="S452" s="76"/>
      <c r="T452" s="268" t="str">
        <f t="shared" si="77"/>
        <v/>
      </c>
      <c r="AM452">
        <f t="shared" si="78"/>
        <v>0</v>
      </c>
      <c r="AN452">
        <f t="shared" si="79"/>
        <v>0</v>
      </c>
      <c r="AO452">
        <f t="shared" si="80"/>
        <v>0</v>
      </c>
      <c r="AP452">
        <f t="shared" si="81"/>
        <v>0</v>
      </c>
      <c r="AQ452">
        <f t="shared" si="82"/>
        <v>0</v>
      </c>
      <c r="AR452">
        <f t="shared" si="75"/>
        <v>0</v>
      </c>
    </row>
    <row r="453" spans="1:44" ht="18" hidden="1" outlineLevel="1" x14ac:dyDescent="0.35">
      <c r="A453" s="13" t="s">
        <v>184</v>
      </c>
      <c r="B453" s="35">
        <f t="shared" si="83"/>
        <v>441</v>
      </c>
      <c r="C453" s="247"/>
      <c r="D453" s="42"/>
      <c r="E453" s="42"/>
      <c r="F453" s="37"/>
      <c r="G453" s="248">
        <v>0</v>
      </c>
      <c r="H453" s="101">
        <v>0.1</v>
      </c>
      <c r="I453" s="102">
        <f t="shared" si="84"/>
        <v>0</v>
      </c>
      <c r="J453" s="37"/>
      <c r="K453" s="7"/>
      <c r="L453" s="61">
        <f t="shared" si="76"/>
        <v>441</v>
      </c>
      <c r="M453" s="112" t="str">
        <f t="shared" si="85"/>
        <v/>
      </c>
      <c r="N453" s="241">
        <f t="shared" si="86"/>
        <v>0</v>
      </c>
      <c r="O453" s="74"/>
      <c r="P453" s="75"/>
      <c r="Q453" s="81"/>
      <c r="R453" s="76"/>
      <c r="S453" s="76"/>
      <c r="T453" s="268" t="str">
        <f t="shared" si="77"/>
        <v/>
      </c>
      <c r="AM453">
        <f t="shared" si="78"/>
        <v>0</v>
      </c>
      <c r="AN453">
        <f t="shared" si="79"/>
        <v>0</v>
      </c>
      <c r="AO453">
        <f t="shared" si="80"/>
        <v>0</v>
      </c>
      <c r="AP453">
        <f t="shared" si="81"/>
        <v>0</v>
      </c>
      <c r="AQ453">
        <f t="shared" si="82"/>
        <v>0</v>
      </c>
      <c r="AR453">
        <f t="shared" si="75"/>
        <v>0</v>
      </c>
    </row>
    <row r="454" spans="1:44" ht="18" hidden="1" outlineLevel="1" x14ac:dyDescent="0.35">
      <c r="A454" s="13" t="s">
        <v>184</v>
      </c>
      <c r="B454" s="35">
        <f t="shared" si="83"/>
        <v>442</v>
      </c>
      <c r="C454" s="247"/>
      <c r="D454" s="42"/>
      <c r="E454" s="42"/>
      <c r="F454" s="37"/>
      <c r="G454" s="248">
        <v>0</v>
      </c>
      <c r="H454" s="101">
        <v>0.1</v>
      </c>
      <c r="I454" s="102">
        <f t="shared" si="84"/>
        <v>0</v>
      </c>
      <c r="J454" s="37"/>
      <c r="K454" s="7"/>
      <c r="L454" s="61">
        <f t="shared" si="76"/>
        <v>442</v>
      </c>
      <c r="M454" s="112" t="str">
        <f t="shared" si="85"/>
        <v/>
      </c>
      <c r="N454" s="241">
        <f t="shared" si="86"/>
        <v>0</v>
      </c>
      <c r="O454" s="74"/>
      <c r="P454" s="75"/>
      <c r="Q454" s="81"/>
      <c r="R454" s="76"/>
      <c r="S454" s="76"/>
      <c r="T454" s="268" t="str">
        <f t="shared" si="77"/>
        <v/>
      </c>
      <c r="AM454">
        <f t="shared" si="78"/>
        <v>0</v>
      </c>
      <c r="AN454">
        <f t="shared" si="79"/>
        <v>0</v>
      </c>
      <c r="AO454">
        <f t="shared" si="80"/>
        <v>0</v>
      </c>
      <c r="AP454">
        <f t="shared" si="81"/>
        <v>0</v>
      </c>
      <c r="AQ454">
        <f t="shared" si="82"/>
        <v>0</v>
      </c>
      <c r="AR454">
        <f t="shared" si="75"/>
        <v>0</v>
      </c>
    </row>
    <row r="455" spans="1:44" ht="18" hidden="1" outlineLevel="1" x14ac:dyDescent="0.35">
      <c r="A455" s="13" t="s">
        <v>184</v>
      </c>
      <c r="B455" s="35">
        <f t="shared" si="83"/>
        <v>443</v>
      </c>
      <c r="C455" s="247"/>
      <c r="D455" s="42"/>
      <c r="E455" s="42"/>
      <c r="F455" s="37"/>
      <c r="G455" s="248">
        <v>0</v>
      </c>
      <c r="H455" s="101">
        <v>0.1</v>
      </c>
      <c r="I455" s="102">
        <f t="shared" si="84"/>
        <v>0</v>
      </c>
      <c r="J455" s="37"/>
      <c r="K455" s="7"/>
      <c r="L455" s="61">
        <f t="shared" si="76"/>
        <v>443</v>
      </c>
      <c r="M455" s="112" t="str">
        <f t="shared" si="85"/>
        <v/>
      </c>
      <c r="N455" s="241">
        <f t="shared" si="86"/>
        <v>0</v>
      </c>
      <c r="O455" s="74"/>
      <c r="P455" s="75"/>
      <c r="Q455" s="81"/>
      <c r="R455" s="76"/>
      <c r="S455" s="76"/>
      <c r="T455" s="268" t="str">
        <f t="shared" si="77"/>
        <v/>
      </c>
      <c r="AM455">
        <f t="shared" si="78"/>
        <v>0</v>
      </c>
      <c r="AN455">
        <f t="shared" si="79"/>
        <v>0</v>
      </c>
      <c r="AO455">
        <f t="shared" si="80"/>
        <v>0</v>
      </c>
      <c r="AP455">
        <f t="shared" si="81"/>
        <v>0</v>
      </c>
      <c r="AQ455">
        <f t="shared" si="82"/>
        <v>0</v>
      </c>
      <c r="AR455">
        <f t="shared" si="75"/>
        <v>0</v>
      </c>
    </row>
    <row r="456" spans="1:44" ht="18" hidden="1" outlineLevel="1" x14ac:dyDescent="0.35">
      <c r="A456" s="13" t="s">
        <v>184</v>
      </c>
      <c r="B456" s="35">
        <f t="shared" si="83"/>
        <v>444</v>
      </c>
      <c r="C456" s="247"/>
      <c r="D456" s="42"/>
      <c r="E456" s="42"/>
      <c r="F456" s="37"/>
      <c r="G456" s="248">
        <v>0</v>
      </c>
      <c r="H456" s="101">
        <v>0.1</v>
      </c>
      <c r="I456" s="102">
        <f t="shared" si="84"/>
        <v>0</v>
      </c>
      <c r="J456" s="37"/>
      <c r="K456" s="7"/>
      <c r="L456" s="61">
        <f t="shared" si="76"/>
        <v>444</v>
      </c>
      <c r="M456" s="112" t="str">
        <f t="shared" si="85"/>
        <v/>
      </c>
      <c r="N456" s="241">
        <f t="shared" si="86"/>
        <v>0</v>
      </c>
      <c r="O456" s="74"/>
      <c r="P456" s="75"/>
      <c r="Q456" s="81"/>
      <c r="R456" s="76"/>
      <c r="S456" s="76"/>
      <c r="T456" s="268" t="str">
        <f t="shared" si="77"/>
        <v/>
      </c>
      <c r="AM456">
        <f t="shared" si="78"/>
        <v>0</v>
      </c>
      <c r="AN456">
        <f t="shared" si="79"/>
        <v>0</v>
      </c>
      <c r="AO456">
        <f t="shared" si="80"/>
        <v>0</v>
      </c>
      <c r="AP456">
        <f t="shared" si="81"/>
        <v>0</v>
      </c>
      <c r="AQ456">
        <f t="shared" si="82"/>
        <v>0</v>
      </c>
      <c r="AR456">
        <f t="shared" si="75"/>
        <v>0</v>
      </c>
    </row>
    <row r="457" spans="1:44" ht="18" hidden="1" outlineLevel="1" x14ac:dyDescent="0.35">
      <c r="A457" s="13" t="s">
        <v>184</v>
      </c>
      <c r="B457" s="35">
        <f t="shared" si="83"/>
        <v>445</v>
      </c>
      <c r="C457" s="247"/>
      <c r="D457" s="42"/>
      <c r="E457" s="42"/>
      <c r="F457" s="37"/>
      <c r="G457" s="248">
        <v>0</v>
      </c>
      <c r="H457" s="101">
        <v>0.1</v>
      </c>
      <c r="I457" s="102">
        <f t="shared" si="84"/>
        <v>0</v>
      </c>
      <c r="J457" s="37"/>
      <c r="K457" s="7"/>
      <c r="L457" s="61">
        <f t="shared" si="76"/>
        <v>445</v>
      </c>
      <c r="M457" s="112" t="str">
        <f t="shared" si="85"/>
        <v/>
      </c>
      <c r="N457" s="241">
        <f t="shared" si="86"/>
        <v>0</v>
      </c>
      <c r="O457" s="74"/>
      <c r="P457" s="75"/>
      <c r="Q457" s="81"/>
      <c r="R457" s="76"/>
      <c r="S457" s="76"/>
      <c r="T457" s="268" t="str">
        <f t="shared" si="77"/>
        <v/>
      </c>
      <c r="AM457">
        <f t="shared" si="78"/>
        <v>0</v>
      </c>
      <c r="AN457">
        <f t="shared" si="79"/>
        <v>0</v>
      </c>
      <c r="AO457">
        <f t="shared" si="80"/>
        <v>0</v>
      </c>
      <c r="AP457">
        <f t="shared" si="81"/>
        <v>0</v>
      </c>
      <c r="AQ457">
        <f t="shared" si="82"/>
        <v>0</v>
      </c>
      <c r="AR457">
        <f t="shared" si="75"/>
        <v>0</v>
      </c>
    </row>
    <row r="458" spans="1:44" ht="18" hidden="1" outlineLevel="1" x14ac:dyDescent="0.35">
      <c r="A458" s="13" t="s">
        <v>184</v>
      </c>
      <c r="B458" s="35">
        <f t="shared" si="83"/>
        <v>446</v>
      </c>
      <c r="C458" s="247"/>
      <c r="D458" s="42"/>
      <c r="E458" s="42"/>
      <c r="F458" s="37"/>
      <c r="G458" s="248">
        <v>0</v>
      </c>
      <c r="H458" s="101">
        <v>0.1</v>
      </c>
      <c r="I458" s="102">
        <f t="shared" si="84"/>
        <v>0</v>
      </c>
      <c r="J458" s="37"/>
      <c r="K458" s="7"/>
      <c r="L458" s="61">
        <f t="shared" si="76"/>
        <v>446</v>
      </c>
      <c r="M458" s="112" t="str">
        <f t="shared" si="85"/>
        <v/>
      </c>
      <c r="N458" s="241">
        <f t="shared" si="86"/>
        <v>0</v>
      </c>
      <c r="O458" s="74"/>
      <c r="P458" s="75"/>
      <c r="Q458" s="81"/>
      <c r="R458" s="76"/>
      <c r="S458" s="76"/>
      <c r="T458" s="268" t="str">
        <f t="shared" si="77"/>
        <v/>
      </c>
      <c r="AM458">
        <f t="shared" si="78"/>
        <v>0</v>
      </c>
      <c r="AN458">
        <f t="shared" si="79"/>
        <v>0</v>
      </c>
      <c r="AO458">
        <f t="shared" si="80"/>
        <v>0</v>
      </c>
      <c r="AP458">
        <f t="shared" si="81"/>
        <v>0</v>
      </c>
      <c r="AQ458">
        <f t="shared" si="82"/>
        <v>0</v>
      </c>
      <c r="AR458">
        <f t="shared" si="75"/>
        <v>0</v>
      </c>
    </row>
    <row r="459" spans="1:44" ht="18" hidden="1" outlineLevel="1" x14ac:dyDescent="0.35">
      <c r="A459" s="13" t="s">
        <v>184</v>
      </c>
      <c r="B459" s="35">
        <f t="shared" si="83"/>
        <v>447</v>
      </c>
      <c r="C459" s="247"/>
      <c r="D459" s="42"/>
      <c r="E459" s="42"/>
      <c r="F459" s="37"/>
      <c r="G459" s="248">
        <v>0</v>
      </c>
      <c r="H459" s="101">
        <v>0.1</v>
      </c>
      <c r="I459" s="102">
        <f t="shared" si="84"/>
        <v>0</v>
      </c>
      <c r="J459" s="37"/>
      <c r="K459" s="7"/>
      <c r="L459" s="61">
        <f t="shared" si="76"/>
        <v>447</v>
      </c>
      <c r="M459" s="112" t="str">
        <f t="shared" si="85"/>
        <v/>
      </c>
      <c r="N459" s="241">
        <f t="shared" si="86"/>
        <v>0</v>
      </c>
      <c r="O459" s="74"/>
      <c r="P459" s="75"/>
      <c r="Q459" s="81"/>
      <c r="R459" s="76"/>
      <c r="S459" s="76"/>
      <c r="T459" s="268" t="str">
        <f t="shared" si="77"/>
        <v/>
      </c>
      <c r="AM459">
        <f t="shared" si="78"/>
        <v>0</v>
      </c>
      <c r="AN459">
        <f t="shared" si="79"/>
        <v>0</v>
      </c>
      <c r="AO459">
        <f t="shared" si="80"/>
        <v>0</v>
      </c>
      <c r="AP459">
        <f t="shared" si="81"/>
        <v>0</v>
      </c>
      <c r="AQ459">
        <f t="shared" si="82"/>
        <v>0</v>
      </c>
      <c r="AR459">
        <f t="shared" ref="AR459:AR522" si="87">IF(OR(E459="その他",COUNTIF(E459,"*(詳細備考)*")),1,0)</f>
        <v>0</v>
      </c>
    </row>
    <row r="460" spans="1:44" ht="18" hidden="1" outlineLevel="1" x14ac:dyDescent="0.35">
      <c r="A460" s="13" t="s">
        <v>184</v>
      </c>
      <c r="B460" s="35">
        <f t="shared" si="83"/>
        <v>448</v>
      </c>
      <c r="C460" s="247"/>
      <c r="D460" s="42"/>
      <c r="E460" s="42"/>
      <c r="F460" s="37"/>
      <c r="G460" s="248">
        <v>0</v>
      </c>
      <c r="H460" s="101">
        <v>0.1</v>
      </c>
      <c r="I460" s="102">
        <f t="shared" si="84"/>
        <v>0</v>
      </c>
      <c r="J460" s="37"/>
      <c r="K460" s="7"/>
      <c r="L460" s="61">
        <f t="shared" ref="L460:L523" si="88">$B460</f>
        <v>448</v>
      </c>
      <c r="M460" s="112" t="str">
        <f t="shared" si="85"/>
        <v/>
      </c>
      <c r="N460" s="241">
        <f t="shared" si="86"/>
        <v>0</v>
      </c>
      <c r="O460" s="74"/>
      <c r="P460" s="75"/>
      <c r="Q460" s="81"/>
      <c r="R460" s="76"/>
      <c r="S460" s="76"/>
      <c r="T460" s="268" t="str">
        <f t="shared" ref="T460:T523" si="89">IF($Q460="","","No."&amp;$L460&amp;"："&amp;$Q460&amp;IF($O460="OK","",IF($O460="対象外","（"&amp;TEXT($N460,"#,##0")&amp;"円/"&amp;P460&amp;"）","（"&amp;TEXT($N460,"#,##0")&amp;"円/"&amp;$P460&amp;"）")))</f>
        <v/>
      </c>
      <c r="AM460">
        <f t="shared" ref="AM460:AM523" si="90">IF(C460="",IF(OR(D460&lt;&gt;"",E460&lt;&gt;"",,F460&lt;&gt;"",G460&lt;&gt;0)=TRUE,1,0),0)</f>
        <v>0</v>
      </c>
      <c r="AN460">
        <f t="shared" ref="AN460:AN523" si="91">IF(D460="",IF(OR(C460&lt;&gt;"",E460&lt;&gt;"",F460&lt;&gt;"",G460&lt;&gt;0)=TRUE,1,0),0)</f>
        <v>0</v>
      </c>
      <c r="AO460">
        <f t="shared" ref="AO460:AO523" si="92">IF(E460="",IF(OR(C460&lt;&gt;"",D460&lt;&gt;"",F460&lt;&gt;"",G460&lt;&gt;0)=TRUE,1,0),0)</f>
        <v>0</v>
      </c>
      <c r="AP460">
        <f t="shared" ref="AP460:AP523" si="93">IF(F460="",IF(OR(C460&lt;&gt;"",D460&lt;&gt;"",E460&lt;&gt;"",G460&lt;&gt;0)=TRUE,1,0),0)</f>
        <v>0</v>
      </c>
      <c r="AQ460">
        <f t="shared" ref="AQ460:AQ523" si="94">IF(G460=0,IF(OR(C460&lt;&gt;"",D460&lt;&gt;"",E460&lt;&gt;"",F460&lt;&gt;"")=TRUE,1,0),0)</f>
        <v>0</v>
      </c>
      <c r="AR460">
        <f t="shared" si="87"/>
        <v>0</v>
      </c>
    </row>
    <row r="461" spans="1:44" ht="18" hidden="1" outlineLevel="1" x14ac:dyDescent="0.35">
      <c r="A461" s="13" t="s">
        <v>184</v>
      </c>
      <c r="B461" s="35">
        <f t="shared" ref="B461:B524" si="95">B460+1</f>
        <v>449</v>
      </c>
      <c r="C461" s="247"/>
      <c r="D461" s="42"/>
      <c r="E461" s="42"/>
      <c r="F461" s="37"/>
      <c r="G461" s="248">
        <v>0</v>
      </c>
      <c r="H461" s="101">
        <v>0.1</v>
      </c>
      <c r="I461" s="102">
        <f t="shared" si="84"/>
        <v>0</v>
      </c>
      <c r="J461" s="37"/>
      <c r="K461" s="7"/>
      <c r="L461" s="61">
        <f t="shared" si="88"/>
        <v>449</v>
      </c>
      <c r="M461" s="112" t="str">
        <f t="shared" si="85"/>
        <v/>
      </c>
      <c r="N461" s="241">
        <f t="shared" si="86"/>
        <v>0</v>
      </c>
      <c r="O461" s="74"/>
      <c r="P461" s="75"/>
      <c r="Q461" s="81"/>
      <c r="R461" s="76"/>
      <c r="S461" s="76"/>
      <c r="T461" s="268" t="str">
        <f t="shared" si="89"/>
        <v/>
      </c>
      <c r="AM461">
        <f t="shared" si="90"/>
        <v>0</v>
      </c>
      <c r="AN461">
        <f t="shared" si="91"/>
        <v>0</v>
      </c>
      <c r="AO461">
        <f t="shared" si="92"/>
        <v>0</v>
      </c>
      <c r="AP461">
        <f t="shared" si="93"/>
        <v>0</v>
      </c>
      <c r="AQ461">
        <f t="shared" si="94"/>
        <v>0</v>
      </c>
      <c r="AR461">
        <f t="shared" si="87"/>
        <v>0</v>
      </c>
    </row>
    <row r="462" spans="1:44" ht="18" hidden="1" outlineLevel="1" x14ac:dyDescent="0.35">
      <c r="A462" s="13" t="s">
        <v>184</v>
      </c>
      <c r="B462" s="35">
        <f t="shared" si="95"/>
        <v>450</v>
      </c>
      <c r="C462" s="247"/>
      <c r="D462" s="42"/>
      <c r="E462" s="42"/>
      <c r="F462" s="37"/>
      <c r="G462" s="248">
        <v>0</v>
      </c>
      <c r="H462" s="101">
        <v>0.1</v>
      </c>
      <c r="I462" s="102">
        <f t="shared" si="84"/>
        <v>0</v>
      </c>
      <c r="J462" s="37"/>
      <c r="K462" s="7"/>
      <c r="L462" s="61">
        <f t="shared" si="88"/>
        <v>450</v>
      </c>
      <c r="M462" s="112" t="str">
        <f t="shared" si="85"/>
        <v/>
      </c>
      <c r="N462" s="241">
        <f t="shared" si="86"/>
        <v>0</v>
      </c>
      <c r="O462" s="74"/>
      <c r="P462" s="75"/>
      <c r="Q462" s="81"/>
      <c r="R462" s="76"/>
      <c r="S462" s="76"/>
      <c r="T462" s="268" t="str">
        <f t="shared" si="89"/>
        <v/>
      </c>
      <c r="AM462">
        <f t="shared" si="90"/>
        <v>0</v>
      </c>
      <c r="AN462">
        <f t="shared" si="91"/>
        <v>0</v>
      </c>
      <c r="AO462">
        <f t="shared" si="92"/>
        <v>0</v>
      </c>
      <c r="AP462">
        <f t="shared" si="93"/>
        <v>0</v>
      </c>
      <c r="AQ462">
        <f t="shared" si="94"/>
        <v>0</v>
      </c>
      <c r="AR462">
        <f t="shared" si="87"/>
        <v>0</v>
      </c>
    </row>
    <row r="463" spans="1:44" ht="18" hidden="1" outlineLevel="1" x14ac:dyDescent="0.35">
      <c r="A463" s="13" t="s">
        <v>184</v>
      </c>
      <c r="B463" s="35">
        <f t="shared" si="95"/>
        <v>451</v>
      </c>
      <c r="C463" s="247"/>
      <c r="D463" s="42"/>
      <c r="E463" s="42"/>
      <c r="F463" s="37"/>
      <c r="G463" s="248">
        <v>0</v>
      </c>
      <c r="H463" s="101">
        <v>0.1</v>
      </c>
      <c r="I463" s="102">
        <f t="shared" si="84"/>
        <v>0</v>
      </c>
      <c r="J463" s="37"/>
      <c r="K463" s="7"/>
      <c r="L463" s="61">
        <f t="shared" si="88"/>
        <v>451</v>
      </c>
      <c r="M463" s="112" t="str">
        <f t="shared" si="85"/>
        <v/>
      </c>
      <c r="N463" s="241">
        <f t="shared" si="86"/>
        <v>0</v>
      </c>
      <c r="O463" s="74"/>
      <c r="P463" s="75"/>
      <c r="Q463" s="81"/>
      <c r="R463" s="76"/>
      <c r="S463" s="76"/>
      <c r="T463" s="268" t="str">
        <f t="shared" si="89"/>
        <v/>
      </c>
      <c r="AM463">
        <f t="shared" si="90"/>
        <v>0</v>
      </c>
      <c r="AN463">
        <f t="shared" si="91"/>
        <v>0</v>
      </c>
      <c r="AO463">
        <f t="shared" si="92"/>
        <v>0</v>
      </c>
      <c r="AP463">
        <f t="shared" si="93"/>
        <v>0</v>
      </c>
      <c r="AQ463">
        <f t="shared" si="94"/>
        <v>0</v>
      </c>
      <c r="AR463">
        <f t="shared" si="87"/>
        <v>0</v>
      </c>
    </row>
    <row r="464" spans="1:44" ht="18" hidden="1" outlineLevel="1" x14ac:dyDescent="0.35">
      <c r="A464" s="13" t="s">
        <v>184</v>
      </c>
      <c r="B464" s="35">
        <f t="shared" si="95"/>
        <v>452</v>
      </c>
      <c r="C464" s="247"/>
      <c r="D464" s="42"/>
      <c r="E464" s="42"/>
      <c r="F464" s="37"/>
      <c r="G464" s="248">
        <v>0</v>
      </c>
      <c r="H464" s="101">
        <v>0.1</v>
      </c>
      <c r="I464" s="102">
        <f t="shared" si="84"/>
        <v>0</v>
      </c>
      <c r="J464" s="37"/>
      <c r="K464" s="7"/>
      <c r="L464" s="61">
        <f t="shared" si="88"/>
        <v>452</v>
      </c>
      <c r="M464" s="112" t="str">
        <f t="shared" si="85"/>
        <v/>
      </c>
      <c r="N464" s="241">
        <f t="shared" si="86"/>
        <v>0</v>
      </c>
      <c r="O464" s="74"/>
      <c r="P464" s="75"/>
      <c r="Q464" s="81"/>
      <c r="R464" s="76"/>
      <c r="S464" s="76"/>
      <c r="T464" s="268" t="str">
        <f t="shared" si="89"/>
        <v/>
      </c>
      <c r="AM464">
        <f t="shared" si="90"/>
        <v>0</v>
      </c>
      <c r="AN464">
        <f t="shared" si="91"/>
        <v>0</v>
      </c>
      <c r="AO464">
        <f t="shared" si="92"/>
        <v>0</v>
      </c>
      <c r="AP464">
        <f t="shared" si="93"/>
        <v>0</v>
      </c>
      <c r="AQ464">
        <f t="shared" si="94"/>
        <v>0</v>
      </c>
      <c r="AR464">
        <f t="shared" si="87"/>
        <v>0</v>
      </c>
    </row>
    <row r="465" spans="1:44" ht="18" hidden="1" outlineLevel="1" x14ac:dyDescent="0.35">
      <c r="A465" s="13" t="s">
        <v>184</v>
      </c>
      <c r="B465" s="35">
        <f t="shared" si="95"/>
        <v>453</v>
      </c>
      <c r="C465" s="247"/>
      <c r="D465" s="42"/>
      <c r="E465" s="42"/>
      <c r="F465" s="37"/>
      <c r="G465" s="248">
        <v>0</v>
      </c>
      <c r="H465" s="101">
        <v>0.1</v>
      </c>
      <c r="I465" s="102">
        <f t="shared" si="84"/>
        <v>0</v>
      </c>
      <c r="J465" s="37"/>
      <c r="K465" s="7"/>
      <c r="L465" s="61">
        <f t="shared" si="88"/>
        <v>453</v>
      </c>
      <c r="M465" s="112" t="str">
        <f t="shared" si="85"/>
        <v/>
      </c>
      <c r="N465" s="241">
        <f t="shared" si="86"/>
        <v>0</v>
      </c>
      <c r="O465" s="74"/>
      <c r="P465" s="75"/>
      <c r="Q465" s="81"/>
      <c r="R465" s="76"/>
      <c r="S465" s="76"/>
      <c r="T465" s="268" t="str">
        <f t="shared" si="89"/>
        <v/>
      </c>
      <c r="AM465">
        <f t="shared" si="90"/>
        <v>0</v>
      </c>
      <c r="AN465">
        <f t="shared" si="91"/>
        <v>0</v>
      </c>
      <c r="AO465">
        <f t="shared" si="92"/>
        <v>0</v>
      </c>
      <c r="AP465">
        <f t="shared" si="93"/>
        <v>0</v>
      </c>
      <c r="AQ465">
        <f t="shared" si="94"/>
        <v>0</v>
      </c>
      <c r="AR465">
        <f t="shared" si="87"/>
        <v>0</v>
      </c>
    </row>
    <row r="466" spans="1:44" ht="18" hidden="1" outlineLevel="1" x14ac:dyDescent="0.35">
      <c r="A466" s="13" t="s">
        <v>184</v>
      </c>
      <c r="B466" s="35">
        <f t="shared" si="95"/>
        <v>454</v>
      </c>
      <c r="C466" s="247"/>
      <c r="D466" s="42"/>
      <c r="E466" s="42"/>
      <c r="F466" s="37"/>
      <c r="G466" s="248">
        <v>0</v>
      </c>
      <c r="H466" s="101">
        <v>0.1</v>
      </c>
      <c r="I466" s="102">
        <f t="shared" si="84"/>
        <v>0</v>
      </c>
      <c r="J466" s="37"/>
      <c r="K466" s="7"/>
      <c r="L466" s="61">
        <f t="shared" si="88"/>
        <v>454</v>
      </c>
      <c r="M466" s="112" t="str">
        <f t="shared" si="85"/>
        <v/>
      </c>
      <c r="N466" s="241">
        <f t="shared" si="86"/>
        <v>0</v>
      </c>
      <c r="O466" s="74"/>
      <c r="P466" s="75"/>
      <c r="Q466" s="81"/>
      <c r="R466" s="76"/>
      <c r="S466" s="76"/>
      <c r="T466" s="268" t="str">
        <f t="shared" si="89"/>
        <v/>
      </c>
      <c r="AM466">
        <f t="shared" si="90"/>
        <v>0</v>
      </c>
      <c r="AN466">
        <f t="shared" si="91"/>
        <v>0</v>
      </c>
      <c r="AO466">
        <f t="shared" si="92"/>
        <v>0</v>
      </c>
      <c r="AP466">
        <f t="shared" si="93"/>
        <v>0</v>
      </c>
      <c r="AQ466">
        <f t="shared" si="94"/>
        <v>0</v>
      </c>
      <c r="AR466">
        <f t="shared" si="87"/>
        <v>0</v>
      </c>
    </row>
    <row r="467" spans="1:44" ht="18" hidden="1" outlineLevel="1" x14ac:dyDescent="0.35">
      <c r="A467" s="13" t="s">
        <v>184</v>
      </c>
      <c r="B467" s="35">
        <f t="shared" si="95"/>
        <v>455</v>
      </c>
      <c r="C467" s="247"/>
      <c r="D467" s="42"/>
      <c r="E467" s="42"/>
      <c r="F467" s="37"/>
      <c r="G467" s="248">
        <v>0</v>
      </c>
      <c r="H467" s="101">
        <v>0.1</v>
      </c>
      <c r="I467" s="102">
        <f t="shared" si="84"/>
        <v>0</v>
      </c>
      <c r="J467" s="37"/>
      <c r="K467" s="7"/>
      <c r="L467" s="61">
        <f t="shared" si="88"/>
        <v>455</v>
      </c>
      <c r="M467" s="112" t="str">
        <f t="shared" si="85"/>
        <v/>
      </c>
      <c r="N467" s="241">
        <f t="shared" si="86"/>
        <v>0</v>
      </c>
      <c r="O467" s="74"/>
      <c r="P467" s="75"/>
      <c r="Q467" s="81"/>
      <c r="R467" s="76"/>
      <c r="S467" s="76"/>
      <c r="T467" s="268" t="str">
        <f t="shared" si="89"/>
        <v/>
      </c>
      <c r="AM467">
        <f t="shared" si="90"/>
        <v>0</v>
      </c>
      <c r="AN467">
        <f t="shared" si="91"/>
        <v>0</v>
      </c>
      <c r="AO467">
        <f t="shared" si="92"/>
        <v>0</v>
      </c>
      <c r="AP467">
        <f t="shared" si="93"/>
        <v>0</v>
      </c>
      <c r="AQ467">
        <f t="shared" si="94"/>
        <v>0</v>
      </c>
      <c r="AR467">
        <f t="shared" si="87"/>
        <v>0</v>
      </c>
    </row>
    <row r="468" spans="1:44" ht="18" hidden="1" outlineLevel="1" x14ac:dyDescent="0.35">
      <c r="A468" s="13" t="s">
        <v>184</v>
      </c>
      <c r="B468" s="35">
        <f t="shared" si="95"/>
        <v>456</v>
      </c>
      <c r="C468" s="247"/>
      <c r="D468" s="42"/>
      <c r="E468" s="42"/>
      <c r="F468" s="37"/>
      <c r="G468" s="248">
        <v>0</v>
      </c>
      <c r="H468" s="101">
        <v>0.1</v>
      </c>
      <c r="I468" s="102">
        <f t="shared" si="84"/>
        <v>0</v>
      </c>
      <c r="J468" s="37"/>
      <c r="K468" s="7"/>
      <c r="L468" s="61">
        <f t="shared" si="88"/>
        <v>456</v>
      </c>
      <c r="M468" s="112" t="str">
        <f t="shared" si="85"/>
        <v/>
      </c>
      <c r="N468" s="241">
        <f t="shared" si="86"/>
        <v>0</v>
      </c>
      <c r="O468" s="74"/>
      <c r="P468" s="75"/>
      <c r="Q468" s="81"/>
      <c r="R468" s="76"/>
      <c r="S468" s="76"/>
      <c r="T468" s="268" t="str">
        <f t="shared" si="89"/>
        <v/>
      </c>
      <c r="AM468">
        <f t="shared" si="90"/>
        <v>0</v>
      </c>
      <c r="AN468">
        <f t="shared" si="91"/>
        <v>0</v>
      </c>
      <c r="AO468">
        <f t="shared" si="92"/>
        <v>0</v>
      </c>
      <c r="AP468">
        <f t="shared" si="93"/>
        <v>0</v>
      </c>
      <c r="AQ468">
        <f t="shared" si="94"/>
        <v>0</v>
      </c>
      <c r="AR468">
        <f t="shared" si="87"/>
        <v>0</v>
      </c>
    </row>
    <row r="469" spans="1:44" ht="18" hidden="1" outlineLevel="1" x14ac:dyDescent="0.35">
      <c r="A469" s="13" t="s">
        <v>184</v>
      </c>
      <c r="B469" s="35">
        <f t="shared" si="95"/>
        <v>457</v>
      </c>
      <c r="C469" s="247"/>
      <c r="D469" s="42"/>
      <c r="E469" s="42"/>
      <c r="F469" s="37"/>
      <c r="G469" s="248">
        <v>0</v>
      </c>
      <c r="H469" s="101">
        <v>0.1</v>
      </c>
      <c r="I469" s="102">
        <f t="shared" ref="I469:I512" si="96">IFERROR(ROUNDDOWN(G469/(1+H469),0),G469)</f>
        <v>0</v>
      </c>
      <c r="J469" s="37"/>
      <c r="K469" s="7"/>
      <c r="L469" s="61">
        <f t="shared" si="88"/>
        <v>457</v>
      </c>
      <c r="M469" s="112" t="str">
        <f t="shared" ref="M469:M512" si="97">IF(C469="","",C469)</f>
        <v/>
      </c>
      <c r="N469" s="241">
        <f t="shared" si="86"/>
        <v>0</v>
      </c>
      <c r="O469" s="74"/>
      <c r="P469" s="75"/>
      <c r="Q469" s="81"/>
      <c r="R469" s="76"/>
      <c r="S469" s="76"/>
      <c r="T469" s="268" t="str">
        <f t="shared" si="89"/>
        <v/>
      </c>
      <c r="AM469">
        <f t="shared" si="90"/>
        <v>0</v>
      </c>
      <c r="AN469">
        <f t="shared" si="91"/>
        <v>0</v>
      </c>
      <c r="AO469">
        <f t="shared" si="92"/>
        <v>0</v>
      </c>
      <c r="AP469">
        <f t="shared" si="93"/>
        <v>0</v>
      </c>
      <c r="AQ469">
        <f t="shared" si="94"/>
        <v>0</v>
      </c>
      <c r="AR469">
        <f t="shared" si="87"/>
        <v>0</v>
      </c>
    </row>
    <row r="470" spans="1:44" ht="18" hidden="1" outlineLevel="1" x14ac:dyDescent="0.35">
      <c r="A470" s="13" t="s">
        <v>184</v>
      </c>
      <c r="B470" s="35">
        <f t="shared" si="95"/>
        <v>458</v>
      </c>
      <c r="C470" s="247"/>
      <c r="D470" s="42"/>
      <c r="E470" s="42"/>
      <c r="F470" s="37"/>
      <c r="G470" s="248">
        <v>0</v>
      </c>
      <c r="H470" s="101">
        <v>0.1</v>
      </c>
      <c r="I470" s="102">
        <f t="shared" si="96"/>
        <v>0</v>
      </c>
      <c r="J470" s="37"/>
      <c r="K470" s="7"/>
      <c r="L470" s="61">
        <f t="shared" si="88"/>
        <v>458</v>
      </c>
      <c r="M470" s="112" t="str">
        <f t="shared" si="97"/>
        <v/>
      </c>
      <c r="N470" s="241">
        <f t="shared" si="86"/>
        <v>0</v>
      </c>
      <c r="O470" s="74"/>
      <c r="P470" s="75"/>
      <c r="Q470" s="81"/>
      <c r="R470" s="76"/>
      <c r="S470" s="76"/>
      <c r="T470" s="268" t="str">
        <f t="shared" si="89"/>
        <v/>
      </c>
      <c r="AM470">
        <f t="shared" si="90"/>
        <v>0</v>
      </c>
      <c r="AN470">
        <f t="shared" si="91"/>
        <v>0</v>
      </c>
      <c r="AO470">
        <f t="shared" si="92"/>
        <v>0</v>
      </c>
      <c r="AP470">
        <f t="shared" si="93"/>
        <v>0</v>
      </c>
      <c r="AQ470">
        <f t="shared" si="94"/>
        <v>0</v>
      </c>
      <c r="AR470">
        <f t="shared" si="87"/>
        <v>0</v>
      </c>
    </row>
    <row r="471" spans="1:44" ht="18" hidden="1" outlineLevel="1" x14ac:dyDescent="0.35">
      <c r="A471" s="13" t="s">
        <v>184</v>
      </c>
      <c r="B471" s="35">
        <f t="shared" si="95"/>
        <v>459</v>
      </c>
      <c r="C471" s="247"/>
      <c r="D471" s="42"/>
      <c r="E471" s="42"/>
      <c r="F471" s="37"/>
      <c r="G471" s="248">
        <v>0</v>
      </c>
      <c r="H471" s="101">
        <v>0.1</v>
      </c>
      <c r="I471" s="102">
        <f t="shared" si="96"/>
        <v>0</v>
      </c>
      <c r="J471" s="37"/>
      <c r="K471" s="7"/>
      <c r="L471" s="61">
        <f t="shared" si="88"/>
        <v>459</v>
      </c>
      <c r="M471" s="112" t="str">
        <f t="shared" si="97"/>
        <v/>
      </c>
      <c r="N471" s="241">
        <f t="shared" si="86"/>
        <v>0</v>
      </c>
      <c r="O471" s="74"/>
      <c r="P471" s="75"/>
      <c r="Q471" s="81"/>
      <c r="R471" s="76"/>
      <c r="S471" s="76"/>
      <c r="T471" s="268" t="str">
        <f t="shared" si="89"/>
        <v/>
      </c>
      <c r="AM471">
        <f t="shared" si="90"/>
        <v>0</v>
      </c>
      <c r="AN471">
        <f t="shared" si="91"/>
        <v>0</v>
      </c>
      <c r="AO471">
        <f t="shared" si="92"/>
        <v>0</v>
      </c>
      <c r="AP471">
        <f t="shared" si="93"/>
        <v>0</v>
      </c>
      <c r="AQ471">
        <f t="shared" si="94"/>
        <v>0</v>
      </c>
      <c r="AR471">
        <f t="shared" si="87"/>
        <v>0</v>
      </c>
    </row>
    <row r="472" spans="1:44" ht="18" hidden="1" outlineLevel="1" x14ac:dyDescent="0.35">
      <c r="A472" s="13" t="s">
        <v>184</v>
      </c>
      <c r="B472" s="35">
        <f t="shared" si="95"/>
        <v>460</v>
      </c>
      <c r="C472" s="247"/>
      <c r="D472" s="42"/>
      <c r="E472" s="42"/>
      <c r="F472" s="37"/>
      <c r="G472" s="248">
        <v>0</v>
      </c>
      <c r="H472" s="101">
        <v>0.1</v>
      </c>
      <c r="I472" s="102">
        <f t="shared" si="96"/>
        <v>0</v>
      </c>
      <c r="J472" s="37"/>
      <c r="K472" s="7"/>
      <c r="L472" s="61">
        <f t="shared" si="88"/>
        <v>460</v>
      </c>
      <c r="M472" s="112" t="str">
        <f t="shared" si="97"/>
        <v/>
      </c>
      <c r="N472" s="241">
        <f t="shared" si="86"/>
        <v>0</v>
      </c>
      <c r="O472" s="74"/>
      <c r="P472" s="75"/>
      <c r="Q472" s="81"/>
      <c r="R472" s="76"/>
      <c r="S472" s="76"/>
      <c r="T472" s="268" t="str">
        <f t="shared" si="89"/>
        <v/>
      </c>
      <c r="AM472">
        <f t="shared" si="90"/>
        <v>0</v>
      </c>
      <c r="AN472">
        <f t="shared" si="91"/>
        <v>0</v>
      </c>
      <c r="AO472">
        <f t="shared" si="92"/>
        <v>0</v>
      </c>
      <c r="AP472">
        <f t="shared" si="93"/>
        <v>0</v>
      </c>
      <c r="AQ472">
        <f t="shared" si="94"/>
        <v>0</v>
      </c>
      <c r="AR472">
        <f t="shared" si="87"/>
        <v>0</v>
      </c>
    </row>
    <row r="473" spans="1:44" ht="18" hidden="1" outlineLevel="1" x14ac:dyDescent="0.35">
      <c r="A473" s="13" t="s">
        <v>184</v>
      </c>
      <c r="B473" s="35">
        <f t="shared" si="95"/>
        <v>461</v>
      </c>
      <c r="C473" s="247"/>
      <c r="D473" s="42"/>
      <c r="E473" s="42"/>
      <c r="F473" s="37"/>
      <c r="G473" s="248">
        <v>0</v>
      </c>
      <c r="H473" s="101">
        <v>0.1</v>
      </c>
      <c r="I473" s="102">
        <f t="shared" si="96"/>
        <v>0</v>
      </c>
      <c r="J473" s="37"/>
      <c r="K473" s="7"/>
      <c r="L473" s="61">
        <f t="shared" si="88"/>
        <v>461</v>
      </c>
      <c r="M473" s="112" t="str">
        <f t="shared" si="97"/>
        <v/>
      </c>
      <c r="N473" s="241">
        <f t="shared" si="86"/>
        <v>0</v>
      </c>
      <c r="O473" s="74"/>
      <c r="P473" s="75"/>
      <c r="Q473" s="81"/>
      <c r="R473" s="76"/>
      <c r="S473" s="76"/>
      <c r="T473" s="268" t="str">
        <f t="shared" si="89"/>
        <v/>
      </c>
      <c r="AM473">
        <f t="shared" si="90"/>
        <v>0</v>
      </c>
      <c r="AN473">
        <f t="shared" si="91"/>
        <v>0</v>
      </c>
      <c r="AO473">
        <f t="shared" si="92"/>
        <v>0</v>
      </c>
      <c r="AP473">
        <f t="shared" si="93"/>
        <v>0</v>
      </c>
      <c r="AQ473">
        <f t="shared" si="94"/>
        <v>0</v>
      </c>
      <c r="AR473">
        <f t="shared" si="87"/>
        <v>0</v>
      </c>
    </row>
    <row r="474" spans="1:44" ht="18" hidden="1" outlineLevel="1" x14ac:dyDescent="0.35">
      <c r="A474" s="13" t="s">
        <v>184</v>
      </c>
      <c r="B474" s="35">
        <f t="shared" si="95"/>
        <v>462</v>
      </c>
      <c r="C474" s="247"/>
      <c r="D474" s="42"/>
      <c r="E474" s="42"/>
      <c r="F474" s="37"/>
      <c r="G474" s="248">
        <v>0</v>
      </c>
      <c r="H474" s="101">
        <v>0.1</v>
      </c>
      <c r="I474" s="102">
        <f t="shared" si="96"/>
        <v>0</v>
      </c>
      <c r="J474" s="37"/>
      <c r="K474" s="7"/>
      <c r="L474" s="61">
        <f t="shared" si="88"/>
        <v>462</v>
      </c>
      <c r="M474" s="112" t="str">
        <f t="shared" si="97"/>
        <v/>
      </c>
      <c r="N474" s="241">
        <f t="shared" si="86"/>
        <v>0</v>
      </c>
      <c r="O474" s="74"/>
      <c r="P474" s="75"/>
      <c r="Q474" s="81"/>
      <c r="R474" s="76"/>
      <c r="S474" s="76"/>
      <c r="T474" s="268" t="str">
        <f t="shared" si="89"/>
        <v/>
      </c>
      <c r="AM474">
        <f t="shared" si="90"/>
        <v>0</v>
      </c>
      <c r="AN474">
        <f t="shared" si="91"/>
        <v>0</v>
      </c>
      <c r="AO474">
        <f t="shared" si="92"/>
        <v>0</v>
      </c>
      <c r="AP474">
        <f t="shared" si="93"/>
        <v>0</v>
      </c>
      <c r="AQ474">
        <f t="shared" si="94"/>
        <v>0</v>
      </c>
      <c r="AR474">
        <f t="shared" si="87"/>
        <v>0</v>
      </c>
    </row>
    <row r="475" spans="1:44" ht="18" hidden="1" outlineLevel="1" x14ac:dyDescent="0.35">
      <c r="A475" s="13" t="s">
        <v>184</v>
      </c>
      <c r="B475" s="35">
        <f t="shared" si="95"/>
        <v>463</v>
      </c>
      <c r="C475" s="247"/>
      <c r="D475" s="42"/>
      <c r="E475" s="42"/>
      <c r="F475" s="37"/>
      <c r="G475" s="248">
        <v>0</v>
      </c>
      <c r="H475" s="101">
        <v>0.1</v>
      </c>
      <c r="I475" s="102">
        <f t="shared" si="96"/>
        <v>0</v>
      </c>
      <c r="J475" s="37"/>
      <c r="K475" s="7"/>
      <c r="L475" s="61">
        <f t="shared" si="88"/>
        <v>463</v>
      </c>
      <c r="M475" s="112" t="str">
        <f t="shared" si="97"/>
        <v/>
      </c>
      <c r="N475" s="241">
        <f t="shared" si="86"/>
        <v>0</v>
      </c>
      <c r="O475" s="74"/>
      <c r="P475" s="75"/>
      <c r="Q475" s="81"/>
      <c r="R475" s="76"/>
      <c r="S475" s="76"/>
      <c r="T475" s="268" t="str">
        <f t="shared" si="89"/>
        <v/>
      </c>
      <c r="AM475">
        <f t="shared" si="90"/>
        <v>0</v>
      </c>
      <c r="AN475">
        <f t="shared" si="91"/>
        <v>0</v>
      </c>
      <c r="AO475">
        <f t="shared" si="92"/>
        <v>0</v>
      </c>
      <c r="AP475">
        <f t="shared" si="93"/>
        <v>0</v>
      </c>
      <c r="AQ475">
        <f t="shared" si="94"/>
        <v>0</v>
      </c>
      <c r="AR475">
        <f t="shared" si="87"/>
        <v>0</v>
      </c>
    </row>
    <row r="476" spans="1:44" ht="18" hidden="1" outlineLevel="1" x14ac:dyDescent="0.35">
      <c r="A476" s="13" t="s">
        <v>184</v>
      </c>
      <c r="B476" s="35">
        <f t="shared" si="95"/>
        <v>464</v>
      </c>
      <c r="C476" s="247"/>
      <c r="D476" s="42"/>
      <c r="E476" s="42"/>
      <c r="F476" s="37"/>
      <c r="G476" s="248">
        <v>0</v>
      </c>
      <c r="H476" s="101">
        <v>0.1</v>
      </c>
      <c r="I476" s="102">
        <f t="shared" si="96"/>
        <v>0</v>
      </c>
      <c r="J476" s="37"/>
      <c r="K476" s="7"/>
      <c r="L476" s="61">
        <f t="shared" si="88"/>
        <v>464</v>
      </c>
      <c r="M476" s="112" t="str">
        <f t="shared" si="97"/>
        <v/>
      </c>
      <c r="N476" s="241">
        <f t="shared" si="86"/>
        <v>0</v>
      </c>
      <c r="O476" s="74"/>
      <c r="P476" s="75"/>
      <c r="Q476" s="81"/>
      <c r="R476" s="76"/>
      <c r="S476" s="76"/>
      <c r="T476" s="268" t="str">
        <f t="shared" si="89"/>
        <v/>
      </c>
      <c r="AM476">
        <f t="shared" si="90"/>
        <v>0</v>
      </c>
      <c r="AN476">
        <f t="shared" si="91"/>
        <v>0</v>
      </c>
      <c r="AO476">
        <f t="shared" si="92"/>
        <v>0</v>
      </c>
      <c r="AP476">
        <f t="shared" si="93"/>
        <v>0</v>
      </c>
      <c r="AQ476">
        <f t="shared" si="94"/>
        <v>0</v>
      </c>
      <c r="AR476">
        <f t="shared" si="87"/>
        <v>0</v>
      </c>
    </row>
    <row r="477" spans="1:44" ht="18" hidden="1" outlineLevel="1" x14ac:dyDescent="0.35">
      <c r="A477" s="13" t="s">
        <v>184</v>
      </c>
      <c r="B477" s="35">
        <f t="shared" si="95"/>
        <v>465</v>
      </c>
      <c r="C477" s="247"/>
      <c r="D477" s="42"/>
      <c r="E477" s="42"/>
      <c r="F477" s="37"/>
      <c r="G477" s="248">
        <v>0</v>
      </c>
      <c r="H477" s="101">
        <v>0.1</v>
      </c>
      <c r="I477" s="102">
        <f t="shared" si="96"/>
        <v>0</v>
      </c>
      <c r="J477" s="37"/>
      <c r="K477" s="7"/>
      <c r="L477" s="61">
        <f t="shared" si="88"/>
        <v>465</v>
      </c>
      <c r="M477" s="112" t="str">
        <f t="shared" si="97"/>
        <v/>
      </c>
      <c r="N477" s="241">
        <f t="shared" si="86"/>
        <v>0</v>
      </c>
      <c r="O477" s="74"/>
      <c r="P477" s="75"/>
      <c r="Q477" s="81"/>
      <c r="R477" s="76"/>
      <c r="S477" s="76"/>
      <c r="T477" s="268" t="str">
        <f t="shared" si="89"/>
        <v/>
      </c>
      <c r="AM477">
        <f t="shared" si="90"/>
        <v>0</v>
      </c>
      <c r="AN477">
        <f t="shared" si="91"/>
        <v>0</v>
      </c>
      <c r="AO477">
        <f t="shared" si="92"/>
        <v>0</v>
      </c>
      <c r="AP477">
        <f t="shared" si="93"/>
        <v>0</v>
      </c>
      <c r="AQ477">
        <f t="shared" si="94"/>
        <v>0</v>
      </c>
      <c r="AR477">
        <f t="shared" si="87"/>
        <v>0</v>
      </c>
    </row>
    <row r="478" spans="1:44" ht="18" hidden="1" outlineLevel="1" x14ac:dyDescent="0.35">
      <c r="A478" s="13" t="s">
        <v>184</v>
      </c>
      <c r="B478" s="35">
        <f t="shared" si="95"/>
        <v>466</v>
      </c>
      <c r="C478" s="247"/>
      <c r="D478" s="42"/>
      <c r="E478" s="42"/>
      <c r="F478" s="37"/>
      <c r="G478" s="248">
        <v>0</v>
      </c>
      <c r="H478" s="101">
        <v>0.1</v>
      </c>
      <c r="I478" s="102">
        <f t="shared" si="96"/>
        <v>0</v>
      </c>
      <c r="J478" s="37"/>
      <c r="K478" s="7"/>
      <c r="L478" s="61">
        <f t="shared" si="88"/>
        <v>466</v>
      </c>
      <c r="M478" s="112" t="str">
        <f t="shared" si="97"/>
        <v/>
      </c>
      <c r="N478" s="241">
        <f t="shared" si="86"/>
        <v>0</v>
      </c>
      <c r="O478" s="74"/>
      <c r="P478" s="75"/>
      <c r="Q478" s="81"/>
      <c r="R478" s="76"/>
      <c r="S478" s="76"/>
      <c r="T478" s="268" t="str">
        <f t="shared" si="89"/>
        <v/>
      </c>
      <c r="AM478">
        <f t="shared" si="90"/>
        <v>0</v>
      </c>
      <c r="AN478">
        <f t="shared" si="91"/>
        <v>0</v>
      </c>
      <c r="AO478">
        <f t="shared" si="92"/>
        <v>0</v>
      </c>
      <c r="AP478">
        <f t="shared" si="93"/>
        <v>0</v>
      </c>
      <c r="AQ478">
        <f t="shared" si="94"/>
        <v>0</v>
      </c>
      <c r="AR478">
        <f t="shared" si="87"/>
        <v>0</v>
      </c>
    </row>
    <row r="479" spans="1:44" ht="18" hidden="1" outlineLevel="1" x14ac:dyDescent="0.35">
      <c r="A479" s="13" t="s">
        <v>184</v>
      </c>
      <c r="B479" s="35">
        <f t="shared" si="95"/>
        <v>467</v>
      </c>
      <c r="C479" s="247"/>
      <c r="D479" s="42"/>
      <c r="E479" s="42"/>
      <c r="F479" s="37"/>
      <c r="G479" s="248">
        <v>0</v>
      </c>
      <c r="H479" s="101">
        <v>0.1</v>
      </c>
      <c r="I479" s="102">
        <f t="shared" si="96"/>
        <v>0</v>
      </c>
      <c r="J479" s="37"/>
      <c r="K479" s="7"/>
      <c r="L479" s="61">
        <f t="shared" si="88"/>
        <v>467</v>
      </c>
      <c r="M479" s="112" t="str">
        <f t="shared" si="97"/>
        <v/>
      </c>
      <c r="N479" s="241">
        <f t="shared" si="86"/>
        <v>0</v>
      </c>
      <c r="O479" s="74"/>
      <c r="P479" s="75"/>
      <c r="Q479" s="81"/>
      <c r="R479" s="76"/>
      <c r="S479" s="76"/>
      <c r="T479" s="268" t="str">
        <f t="shared" si="89"/>
        <v/>
      </c>
      <c r="AM479">
        <f t="shared" si="90"/>
        <v>0</v>
      </c>
      <c r="AN479">
        <f t="shared" si="91"/>
        <v>0</v>
      </c>
      <c r="AO479">
        <f t="shared" si="92"/>
        <v>0</v>
      </c>
      <c r="AP479">
        <f t="shared" si="93"/>
        <v>0</v>
      </c>
      <c r="AQ479">
        <f t="shared" si="94"/>
        <v>0</v>
      </c>
      <c r="AR479">
        <f t="shared" si="87"/>
        <v>0</v>
      </c>
    </row>
    <row r="480" spans="1:44" ht="18" hidden="1" outlineLevel="1" x14ac:dyDescent="0.35">
      <c r="A480" s="13" t="s">
        <v>184</v>
      </c>
      <c r="B480" s="35">
        <f t="shared" si="95"/>
        <v>468</v>
      </c>
      <c r="C480" s="247"/>
      <c r="D480" s="42"/>
      <c r="E480" s="42"/>
      <c r="F480" s="37"/>
      <c r="G480" s="248">
        <v>0</v>
      </c>
      <c r="H480" s="101">
        <v>0.1</v>
      </c>
      <c r="I480" s="102">
        <f t="shared" si="96"/>
        <v>0</v>
      </c>
      <c r="J480" s="37"/>
      <c r="K480" s="7"/>
      <c r="L480" s="61">
        <f t="shared" si="88"/>
        <v>468</v>
      </c>
      <c r="M480" s="112" t="str">
        <f t="shared" si="97"/>
        <v/>
      </c>
      <c r="N480" s="241">
        <f t="shared" si="86"/>
        <v>0</v>
      </c>
      <c r="O480" s="74"/>
      <c r="P480" s="75"/>
      <c r="Q480" s="81"/>
      <c r="R480" s="76"/>
      <c r="S480" s="76"/>
      <c r="T480" s="268" t="str">
        <f t="shared" si="89"/>
        <v/>
      </c>
      <c r="AM480">
        <f t="shared" si="90"/>
        <v>0</v>
      </c>
      <c r="AN480">
        <f t="shared" si="91"/>
        <v>0</v>
      </c>
      <c r="AO480">
        <f t="shared" si="92"/>
        <v>0</v>
      </c>
      <c r="AP480">
        <f t="shared" si="93"/>
        <v>0</v>
      </c>
      <c r="AQ480">
        <f t="shared" si="94"/>
        <v>0</v>
      </c>
      <c r="AR480">
        <f t="shared" si="87"/>
        <v>0</v>
      </c>
    </row>
    <row r="481" spans="1:44" ht="18" hidden="1" outlineLevel="1" x14ac:dyDescent="0.35">
      <c r="A481" s="13" t="s">
        <v>184</v>
      </c>
      <c r="B481" s="35">
        <f t="shared" si="95"/>
        <v>469</v>
      </c>
      <c r="C481" s="247"/>
      <c r="D481" s="42"/>
      <c r="E481" s="42"/>
      <c r="F481" s="37"/>
      <c r="G481" s="248">
        <v>0</v>
      </c>
      <c r="H481" s="101">
        <v>0.1</v>
      </c>
      <c r="I481" s="102">
        <f t="shared" si="96"/>
        <v>0</v>
      </c>
      <c r="J481" s="37"/>
      <c r="K481" s="7"/>
      <c r="L481" s="61">
        <f t="shared" si="88"/>
        <v>469</v>
      </c>
      <c r="M481" s="112" t="str">
        <f t="shared" si="97"/>
        <v/>
      </c>
      <c r="N481" s="241">
        <f t="shared" si="86"/>
        <v>0</v>
      </c>
      <c r="O481" s="74"/>
      <c r="P481" s="75"/>
      <c r="Q481" s="81"/>
      <c r="R481" s="76"/>
      <c r="S481" s="76"/>
      <c r="T481" s="268" t="str">
        <f t="shared" si="89"/>
        <v/>
      </c>
      <c r="AM481">
        <f t="shared" si="90"/>
        <v>0</v>
      </c>
      <c r="AN481">
        <f t="shared" si="91"/>
        <v>0</v>
      </c>
      <c r="AO481">
        <f t="shared" si="92"/>
        <v>0</v>
      </c>
      <c r="AP481">
        <f t="shared" si="93"/>
        <v>0</v>
      </c>
      <c r="AQ481">
        <f t="shared" si="94"/>
        <v>0</v>
      </c>
      <c r="AR481">
        <f t="shared" si="87"/>
        <v>0</v>
      </c>
    </row>
    <row r="482" spans="1:44" ht="18" hidden="1" outlineLevel="1" x14ac:dyDescent="0.35">
      <c r="A482" s="13" t="s">
        <v>184</v>
      </c>
      <c r="B482" s="35">
        <f t="shared" si="95"/>
        <v>470</v>
      </c>
      <c r="C482" s="247"/>
      <c r="D482" s="42"/>
      <c r="E482" s="42"/>
      <c r="F482" s="37"/>
      <c r="G482" s="248">
        <v>0</v>
      </c>
      <c r="H482" s="101">
        <v>0.1</v>
      </c>
      <c r="I482" s="102">
        <f t="shared" si="96"/>
        <v>0</v>
      </c>
      <c r="J482" s="37"/>
      <c r="K482" s="7"/>
      <c r="L482" s="61">
        <f t="shared" si="88"/>
        <v>470</v>
      </c>
      <c r="M482" s="112" t="str">
        <f t="shared" si="97"/>
        <v/>
      </c>
      <c r="N482" s="241">
        <f t="shared" si="86"/>
        <v>0</v>
      </c>
      <c r="O482" s="74"/>
      <c r="P482" s="75"/>
      <c r="Q482" s="81"/>
      <c r="R482" s="76"/>
      <c r="S482" s="76"/>
      <c r="T482" s="268" t="str">
        <f t="shared" si="89"/>
        <v/>
      </c>
      <c r="AM482">
        <f t="shared" si="90"/>
        <v>0</v>
      </c>
      <c r="AN482">
        <f t="shared" si="91"/>
        <v>0</v>
      </c>
      <c r="AO482">
        <f t="shared" si="92"/>
        <v>0</v>
      </c>
      <c r="AP482">
        <f t="shared" si="93"/>
        <v>0</v>
      </c>
      <c r="AQ482">
        <f t="shared" si="94"/>
        <v>0</v>
      </c>
      <c r="AR482">
        <f t="shared" si="87"/>
        <v>0</v>
      </c>
    </row>
    <row r="483" spans="1:44" ht="18" hidden="1" outlineLevel="1" x14ac:dyDescent="0.35">
      <c r="A483" s="13" t="s">
        <v>184</v>
      </c>
      <c r="B483" s="35">
        <f t="shared" si="95"/>
        <v>471</v>
      </c>
      <c r="C483" s="247"/>
      <c r="D483" s="42"/>
      <c r="E483" s="42"/>
      <c r="F483" s="37"/>
      <c r="G483" s="248">
        <v>0</v>
      </c>
      <c r="H483" s="101">
        <v>0.1</v>
      </c>
      <c r="I483" s="102">
        <f t="shared" si="96"/>
        <v>0</v>
      </c>
      <c r="J483" s="37"/>
      <c r="K483" s="7"/>
      <c r="L483" s="61">
        <f t="shared" si="88"/>
        <v>471</v>
      </c>
      <c r="M483" s="112" t="str">
        <f t="shared" si="97"/>
        <v/>
      </c>
      <c r="N483" s="241">
        <f t="shared" si="86"/>
        <v>0</v>
      </c>
      <c r="O483" s="74"/>
      <c r="P483" s="75"/>
      <c r="Q483" s="81"/>
      <c r="R483" s="76"/>
      <c r="S483" s="76"/>
      <c r="T483" s="268" t="str">
        <f t="shared" si="89"/>
        <v/>
      </c>
      <c r="AM483">
        <f t="shared" si="90"/>
        <v>0</v>
      </c>
      <c r="AN483">
        <f t="shared" si="91"/>
        <v>0</v>
      </c>
      <c r="AO483">
        <f t="shared" si="92"/>
        <v>0</v>
      </c>
      <c r="AP483">
        <f t="shared" si="93"/>
        <v>0</v>
      </c>
      <c r="AQ483">
        <f t="shared" si="94"/>
        <v>0</v>
      </c>
      <c r="AR483">
        <f t="shared" si="87"/>
        <v>0</v>
      </c>
    </row>
    <row r="484" spans="1:44" ht="18" hidden="1" outlineLevel="1" x14ac:dyDescent="0.35">
      <c r="A484" s="13" t="s">
        <v>184</v>
      </c>
      <c r="B484" s="35">
        <f t="shared" si="95"/>
        <v>472</v>
      </c>
      <c r="C484" s="247"/>
      <c r="D484" s="42"/>
      <c r="E484" s="42"/>
      <c r="F484" s="37"/>
      <c r="G484" s="248">
        <v>0</v>
      </c>
      <c r="H484" s="101">
        <v>0.1</v>
      </c>
      <c r="I484" s="102">
        <f t="shared" si="96"/>
        <v>0</v>
      </c>
      <c r="J484" s="37"/>
      <c r="K484" s="7"/>
      <c r="L484" s="61">
        <f t="shared" si="88"/>
        <v>472</v>
      </c>
      <c r="M484" s="112" t="str">
        <f t="shared" si="97"/>
        <v/>
      </c>
      <c r="N484" s="241">
        <f t="shared" si="86"/>
        <v>0</v>
      </c>
      <c r="O484" s="74"/>
      <c r="P484" s="75"/>
      <c r="Q484" s="81"/>
      <c r="R484" s="76"/>
      <c r="S484" s="76"/>
      <c r="T484" s="268" t="str">
        <f t="shared" si="89"/>
        <v/>
      </c>
      <c r="AM484">
        <f t="shared" si="90"/>
        <v>0</v>
      </c>
      <c r="AN484">
        <f t="shared" si="91"/>
        <v>0</v>
      </c>
      <c r="AO484">
        <f t="shared" si="92"/>
        <v>0</v>
      </c>
      <c r="AP484">
        <f t="shared" si="93"/>
        <v>0</v>
      </c>
      <c r="AQ484">
        <f t="shared" si="94"/>
        <v>0</v>
      </c>
      <c r="AR484">
        <f t="shared" si="87"/>
        <v>0</v>
      </c>
    </row>
    <row r="485" spans="1:44" ht="18" hidden="1" outlineLevel="1" x14ac:dyDescent="0.35">
      <c r="A485" s="13" t="s">
        <v>184</v>
      </c>
      <c r="B485" s="35">
        <f t="shared" si="95"/>
        <v>473</v>
      </c>
      <c r="C485" s="247"/>
      <c r="D485" s="42"/>
      <c r="E485" s="42"/>
      <c r="F485" s="37"/>
      <c r="G485" s="248">
        <v>0</v>
      </c>
      <c r="H485" s="101">
        <v>0.1</v>
      </c>
      <c r="I485" s="102">
        <f t="shared" si="96"/>
        <v>0</v>
      </c>
      <c r="J485" s="37"/>
      <c r="K485" s="7"/>
      <c r="L485" s="61">
        <f t="shared" si="88"/>
        <v>473</v>
      </c>
      <c r="M485" s="112" t="str">
        <f t="shared" si="97"/>
        <v/>
      </c>
      <c r="N485" s="241">
        <f t="shared" si="86"/>
        <v>0</v>
      </c>
      <c r="O485" s="74"/>
      <c r="P485" s="75"/>
      <c r="Q485" s="81"/>
      <c r="R485" s="76"/>
      <c r="S485" s="76"/>
      <c r="T485" s="268" t="str">
        <f t="shared" si="89"/>
        <v/>
      </c>
      <c r="AM485">
        <f t="shared" si="90"/>
        <v>0</v>
      </c>
      <c r="AN485">
        <f t="shared" si="91"/>
        <v>0</v>
      </c>
      <c r="AO485">
        <f t="shared" si="92"/>
        <v>0</v>
      </c>
      <c r="AP485">
        <f t="shared" si="93"/>
        <v>0</v>
      </c>
      <c r="AQ485">
        <f t="shared" si="94"/>
        <v>0</v>
      </c>
      <c r="AR485">
        <f t="shared" si="87"/>
        <v>0</v>
      </c>
    </row>
    <row r="486" spans="1:44" ht="18" hidden="1" outlineLevel="1" x14ac:dyDescent="0.35">
      <c r="A486" s="13" t="s">
        <v>184</v>
      </c>
      <c r="B486" s="35">
        <f t="shared" si="95"/>
        <v>474</v>
      </c>
      <c r="C486" s="247"/>
      <c r="D486" s="42"/>
      <c r="E486" s="42"/>
      <c r="F486" s="37"/>
      <c r="G486" s="248">
        <v>0</v>
      </c>
      <c r="H486" s="101">
        <v>0.1</v>
      </c>
      <c r="I486" s="102">
        <f t="shared" si="96"/>
        <v>0</v>
      </c>
      <c r="J486" s="37"/>
      <c r="K486" s="7"/>
      <c r="L486" s="61">
        <f t="shared" si="88"/>
        <v>474</v>
      </c>
      <c r="M486" s="112" t="str">
        <f t="shared" si="97"/>
        <v/>
      </c>
      <c r="N486" s="241">
        <f t="shared" si="86"/>
        <v>0</v>
      </c>
      <c r="O486" s="74"/>
      <c r="P486" s="75"/>
      <c r="Q486" s="81"/>
      <c r="R486" s="76"/>
      <c r="S486" s="76"/>
      <c r="T486" s="268" t="str">
        <f t="shared" si="89"/>
        <v/>
      </c>
      <c r="AM486">
        <f t="shared" si="90"/>
        <v>0</v>
      </c>
      <c r="AN486">
        <f t="shared" si="91"/>
        <v>0</v>
      </c>
      <c r="AO486">
        <f t="shared" si="92"/>
        <v>0</v>
      </c>
      <c r="AP486">
        <f t="shared" si="93"/>
        <v>0</v>
      </c>
      <c r="AQ486">
        <f t="shared" si="94"/>
        <v>0</v>
      </c>
      <c r="AR486">
        <f t="shared" si="87"/>
        <v>0</v>
      </c>
    </row>
    <row r="487" spans="1:44" ht="18" hidden="1" outlineLevel="1" x14ac:dyDescent="0.35">
      <c r="A487" s="13" t="s">
        <v>184</v>
      </c>
      <c r="B487" s="35">
        <f t="shared" si="95"/>
        <v>475</v>
      </c>
      <c r="C487" s="247"/>
      <c r="D487" s="42"/>
      <c r="E487" s="42"/>
      <c r="F487" s="37"/>
      <c r="G487" s="248">
        <v>0</v>
      </c>
      <c r="H487" s="101">
        <v>0.1</v>
      </c>
      <c r="I487" s="102">
        <f t="shared" si="96"/>
        <v>0</v>
      </c>
      <c r="J487" s="37"/>
      <c r="K487" s="7"/>
      <c r="L487" s="61">
        <f t="shared" si="88"/>
        <v>475</v>
      </c>
      <c r="M487" s="112" t="str">
        <f t="shared" si="97"/>
        <v/>
      </c>
      <c r="N487" s="241">
        <f t="shared" si="86"/>
        <v>0</v>
      </c>
      <c r="O487" s="74"/>
      <c r="P487" s="75"/>
      <c r="Q487" s="81"/>
      <c r="R487" s="76"/>
      <c r="S487" s="76"/>
      <c r="T487" s="268" t="str">
        <f t="shared" si="89"/>
        <v/>
      </c>
      <c r="AM487">
        <f t="shared" si="90"/>
        <v>0</v>
      </c>
      <c r="AN487">
        <f t="shared" si="91"/>
        <v>0</v>
      </c>
      <c r="AO487">
        <f t="shared" si="92"/>
        <v>0</v>
      </c>
      <c r="AP487">
        <f t="shared" si="93"/>
        <v>0</v>
      </c>
      <c r="AQ487">
        <f t="shared" si="94"/>
        <v>0</v>
      </c>
      <c r="AR487">
        <f t="shared" si="87"/>
        <v>0</v>
      </c>
    </row>
    <row r="488" spans="1:44" ht="18" hidden="1" outlineLevel="1" x14ac:dyDescent="0.35">
      <c r="A488" s="13" t="s">
        <v>184</v>
      </c>
      <c r="B488" s="35">
        <f t="shared" si="95"/>
        <v>476</v>
      </c>
      <c r="C488" s="247"/>
      <c r="D488" s="42"/>
      <c r="E488" s="42"/>
      <c r="F488" s="37"/>
      <c r="G488" s="248">
        <v>0</v>
      </c>
      <c r="H488" s="101">
        <v>0.1</v>
      </c>
      <c r="I488" s="102">
        <f t="shared" si="96"/>
        <v>0</v>
      </c>
      <c r="J488" s="37"/>
      <c r="K488" s="7"/>
      <c r="L488" s="61">
        <f t="shared" si="88"/>
        <v>476</v>
      </c>
      <c r="M488" s="112" t="str">
        <f t="shared" si="97"/>
        <v/>
      </c>
      <c r="N488" s="241">
        <f t="shared" si="86"/>
        <v>0</v>
      </c>
      <c r="O488" s="74"/>
      <c r="P488" s="75"/>
      <c r="Q488" s="81"/>
      <c r="R488" s="76"/>
      <c r="S488" s="76"/>
      <c r="T488" s="268" t="str">
        <f t="shared" si="89"/>
        <v/>
      </c>
      <c r="AM488">
        <f t="shared" si="90"/>
        <v>0</v>
      </c>
      <c r="AN488">
        <f t="shared" si="91"/>
        <v>0</v>
      </c>
      <c r="AO488">
        <f t="shared" si="92"/>
        <v>0</v>
      </c>
      <c r="AP488">
        <f t="shared" si="93"/>
        <v>0</v>
      </c>
      <c r="AQ488">
        <f t="shared" si="94"/>
        <v>0</v>
      </c>
      <c r="AR488">
        <f t="shared" si="87"/>
        <v>0</v>
      </c>
    </row>
    <row r="489" spans="1:44" ht="18" hidden="1" outlineLevel="1" x14ac:dyDescent="0.35">
      <c r="A489" s="13" t="s">
        <v>184</v>
      </c>
      <c r="B489" s="35">
        <f t="shared" si="95"/>
        <v>477</v>
      </c>
      <c r="C489" s="247"/>
      <c r="D489" s="42"/>
      <c r="E489" s="42"/>
      <c r="F489" s="37"/>
      <c r="G489" s="248">
        <v>0</v>
      </c>
      <c r="H489" s="101">
        <v>0.1</v>
      </c>
      <c r="I489" s="102">
        <f t="shared" si="96"/>
        <v>0</v>
      </c>
      <c r="J489" s="37"/>
      <c r="K489" s="7"/>
      <c r="L489" s="61">
        <f t="shared" si="88"/>
        <v>477</v>
      </c>
      <c r="M489" s="112" t="str">
        <f t="shared" si="97"/>
        <v/>
      </c>
      <c r="N489" s="241">
        <f t="shared" si="86"/>
        <v>0</v>
      </c>
      <c r="O489" s="74"/>
      <c r="P489" s="75"/>
      <c r="Q489" s="81"/>
      <c r="R489" s="76"/>
      <c r="S489" s="76"/>
      <c r="T489" s="268" t="str">
        <f t="shared" si="89"/>
        <v/>
      </c>
      <c r="AM489">
        <f t="shared" si="90"/>
        <v>0</v>
      </c>
      <c r="AN489">
        <f t="shared" si="91"/>
        <v>0</v>
      </c>
      <c r="AO489">
        <f t="shared" si="92"/>
        <v>0</v>
      </c>
      <c r="AP489">
        <f t="shared" si="93"/>
        <v>0</v>
      </c>
      <c r="AQ489">
        <f t="shared" si="94"/>
        <v>0</v>
      </c>
      <c r="AR489">
        <f t="shared" si="87"/>
        <v>0</v>
      </c>
    </row>
    <row r="490" spans="1:44" ht="18" hidden="1" outlineLevel="1" x14ac:dyDescent="0.35">
      <c r="A490" s="13" t="s">
        <v>184</v>
      </c>
      <c r="B490" s="35">
        <f t="shared" si="95"/>
        <v>478</v>
      </c>
      <c r="C490" s="247"/>
      <c r="D490" s="42"/>
      <c r="E490" s="42"/>
      <c r="F490" s="37"/>
      <c r="G490" s="248">
        <v>0</v>
      </c>
      <c r="H490" s="101">
        <v>0.1</v>
      </c>
      <c r="I490" s="102">
        <f t="shared" si="96"/>
        <v>0</v>
      </c>
      <c r="J490" s="37"/>
      <c r="K490" s="7"/>
      <c r="L490" s="61">
        <f t="shared" si="88"/>
        <v>478</v>
      </c>
      <c r="M490" s="112" t="str">
        <f t="shared" si="97"/>
        <v/>
      </c>
      <c r="N490" s="241">
        <f t="shared" si="86"/>
        <v>0</v>
      </c>
      <c r="O490" s="74"/>
      <c r="P490" s="75"/>
      <c r="Q490" s="81"/>
      <c r="R490" s="76"/>
      <c r="S490" s="76"/>
      <c r="T490" s="268" t="str">
        <f t="shared" si="89"/>
        <v/>
      </c>
      <c r="AM490">
        <f t="shared" si="90"/>
        <v>0</v>
      </c>
      <c r="AN490">
        <f t="shared" si="91"/>
        <v>0</v>
      </c>
      <c r="AO490">
        <f t="shared" si="92"/>
        <v>0</v>
      </c>
      <c r="AP490">
        <f t="shared" si="93"/>
        <v>0</v>
      </c>
      <c r="AQ490">
        <f t="shared" si="94"/>
        <v>0</v>
      </c>
      <c r="AR490">
        <f t="shared" si="87"/>
        <v>0</v>
      </c>
    </row>
    <row r="491" spans="1:44" ht="18" hidden="1" outlineLevel="1" x14ac:dyDescent="0.35">
      <c r="A491" s="13" t="s">
        <v>184</v>
      </c>
      <c r="B491" s="35">
        <f t="shared" si="95"/>
        <v>479</v>
      </c>
      <c r="C491" s="247"/>
      <c r="D491" s="42"/>
      <c r="E491" s="42"/>
      <c r="F491" s="37"/>
      <c r="G491" s="248">
        <v>0</v>
      </c>
      <c r="H491" s="101">
        <v>0.1</v>
      </c>
      <c r="I491" s="102">
        <f t="shared" si="96"/>
        <v>0</v>
      </c>
      <c r="J491" s="37"/>
      <c r="K491" s="7"/>
      <c r="L491" s="61">
        <f t="shared" si="88"/>
        <v>479</v>
      </c>
      <c r="M491" s="112" t="str">
        <f t="shared" si="97"/>
        <v/>
      </c>
      <c r="N491" s="241">
        <f t="shared" si="86"/>
        <v>0</v>
      </c>
      <c r="O491" s="74"/>
      <c r="P491" s="75"/>
      <c r="Q491" s="81"/>
      <c r="R491" s="76"/>
      <c r="S491" s="76"/>
      <c r="T491" s="268" t="str">
        <f t="shared" si="89"/>
        <v/>
      </c>
      <c r="AM491">
        <f t="shared" si="90"/>
        <v>0</v>
      </c>
      <c r="AN491">
        <f t="shared" si="91"/>
        <v>0</v>
      </c>
      <c r="AO491">
        <f t="shared" si="92"/>
        <v>0</v>
      </c>
      <c r="AP491">
        <f t="shared" si="93"/>
        <v>0</v>
      </c>
      <c r="AQ491">
        <f t="shared" si="94"/>
        <v>0</v>
      </c>
      <c r="AR491">
        <f t="shared" si="87"/>
        <v>0</v>
      </c>
    </row>
    <row r="492" spans="1:44" ht="18" hidden="1" outlineLevel="1" x14ac:dyDescent="0.35">
      <c r="A492" s="13" t="s">
        <v>184</v>
      </c>
      <c r="B492" s="35">
        <f t="shared" si="95"/>
        <v>480</v>
      </c>
      <c r="C492" s="247"/>
      <c r="D492" s="42"/>
      <c r="E492" s="42"/>
      <c r="F492" s="37"/>
      <c r="G492" s="248">
        <v>0</v>
      </c>
      <c r="H492" s="101">
        <v>0.1</v>
      </c>
      <c r="I492" s="102">
        <f t="shared" si="96"/>
        <v>0</v>
      </c>
      <c r="J492" s="37"/>
      <c r="K492" s="7"/>
      <c r="L492" s="61">
        <f t="shared" si="88"/>
        <v>480</v>
      </c>
      <c r="M492" s="112" t="str">
        <f t="shared" si="97"/>
        <v/>
      </c>
      <c r="N492" s="241">
        <f t="shared" si="86"/>
        <v>0</v>
      </c>
      <c r="O492" s="74"/>
      <c r="P492" s="75"/>
      <c r="Q492" s="81"/>
      <c r="R492" s="76"/>
      <c r="S492" s="76"/>
      <c r="T492" s="268" t="str">
        <f t="shared" si="89"/>
        <v/>
      </c>
      <c r="AM492">
        <f t="shared" si="90"/>
        <v>0</v>
      </c>
      <c r="AN492">
        <f t="shared" si="91"/>
        <v>0</v>
      </c>
      <c r="AO492">
        <f t="shared" si="92"/>
        <v>0</v>
      </c>
      <c r="AP492">
        <f t="shared" si="93"/>
        <v>0</v>
      </c>
      <c r="AQ492">
        <f t="shared" si="94"/>
        <v>0</v>
      </c>
      <c r="AR492">
        <f t="shared" si="87"/>
        <v>0</v>
      </c>
    </row>
    <row r="493" spans="1:44" ht="18" hidden="1" outlineLevel="1" x14ac:dyDescent="0.35">
      <c r="A493" s="13" t="s">
        <v>184</v>
      </c>
      <c r="B493" s="35">
        <f t="shared" si="95"/>
        <v>481</v>
      </c>
      <c r="C493" s="247"/>
      <c r="D493" s="42"/>
      <c r="E493" s="42"/>
      <c r="F493" s="37"/>
      <c r="G493" s="248">
        <v>0</v>
      </c>
      <c r="H493" s="101">
        <v>0.1</v>
      </c>
      <c r="I493" s="102">
        <f t="shared" si="96"/>
        <v>0</v>
      </c>
      <c r="J493" s="37"/>
      <c r="K493" s="7"/>
      <c r="L493" s="61">
        <f t="shared" si="88"/>
        <v>481</v>
      </c>
      <c r="M493" s="112" t="str">
        <f t="shared" si="97"/>
        <v/>
      </c>
      <c r="N493" s="241">
        <f t="shared" si="86"/>
        <v>0</v>
      </c>
      <c r="O493" s="74"/>
      <c r="P493" s="75"/>
      <c r="Q493" s="81"/>
      <c r="R493" s="76"/>
      <c r="S493" s="76"/>
      <c r="T493" s="268" t="str">
        <f t="shared" si="89"/>
        <v/>
      </c>
      <c r="AM493">
        <f t="shared" si="90"/>
        <v>0</v>
      </c>
      <c r="AN493">
        <f t="shared" si="91"/>
        <v>0</v>
      </c>
      <c r="AO493">
        <f t="shared" si="92"/>
        <v>0</v>
      </c>
      <c r="AP493">
        <f t="shared" si="93"/>
        <v>0</v>
      </c>
      <c r="AQ493">
        <f t="shared" si="94"/>
        <v>0</v>
      </c>
      <c r="AR493">
        <f t="shared" si="87"/>
        <v>0</v>
      </c>
    </row>
    <row r="494" spans="1:44" ht="18" hidden="1" outlineLevel="1" x14ac:dyDescent="0.35">
      <c r="A494" s="13" t="s">
        <v>184</v>
      </c>
      <c r="B494" s="35">
        <f t="shared" si="95"/>
        <v>482</v>
      </c>
      <c r="C494" s="247"/>
      <c r="D494" s="42"/>
      <c r="E494" s="42"/>
      <c r="F494" s="37"/>
      <c r="G494" s="248">
        <v>0</v>
      </c>
      <c r="H494" s="101">
        <v>0.1</v>
      </c>
      <c r="I494" s="102">
        <f t="shared" si="96"/>
        <v>0</v>
      </c>
      <c r="J494" s="37"/>
      <c r="K494" s="7"/>
      <c r="L494" s="61">
        <f t="shared" si="88"/>
        <v>482</v>
      </c>
      <c r="M494" s="112" t="str">
        <f t="shared" si="97"/>
        <v/>
      </c>
      <c r="N494" s="241">
        <f t="shared" si="86"/>
        <v>0</v>
      </c>
      <c r="O494" s="74"/>
      <c r="P494" s="75"/>
      <c r="Q494" s="81"/>
      <c r="R494" s="76"/>
      <c r="S494" s="76"/>
      <c r="T494" s="268" t="str">
        <f t="shared" si="89"/>
        <v/>
      </c>
      <c r="AM494">
        <f t="shared" si="90"/>
        <v>0</v>
      </c>
      <c r="AN494">
        <f t="shared" si="91"/>
        <v>0</v>
      </c>
      <c r="AO494">
        <f t="shared" si="92"/>
        <v>0</v>
      </c>
      <c r="AP494">
        <f t="shared" si="93"/>
        <v>0</v>
      </c>
      <c r="AQ494">
        <f t="shared" si="94"/>
        <v>0</v>
      </c>
      <c r="AR494">
        <f t="shared" si="87"/>
        <v>0</v>
      </c>
    </row>
    <row r="495" spans="1:44" ht="18" hidden="1" outlineLevel="1" x14ac:dyDescent="0.35">
      <c r="A495" s="13" t="s">
        <v>184</v>
      </c>
      <c r="B495" s="35">
        <f t="shared" si="95"/>
        <v>483</v>
      </c>
      <c r="C495" s="247"/>
      <c r="D495" s="42"/>
      <c r="E495" s="42"/>
      <c r="F495" s="37"/>
      <c r="G495" s="248">
        <v>0</v>
      </c>
      <c r="H495" s="101">
        <v>0.1</v>
      </c>
      <c r="I495" s="102">
        <f t="shared" si="96"/>
        <v>0</v>
      </c>
      <c r="J495" s="37"/>
      <c r="K495" s="7"/>
      <c r="L495" s="61">
        <f t="shared" si="88"/>
        <v>483</v>
      </c>
      <c r="M495" s="112" t="str">
        <f t="shared" si="97"/>
        <v/>
      </c>
      <c r="N495" s="241">
        <f t="shared" si="86"/>
        <v>0</v>
      </c>
      <c r="O495" s="74"/>
      <c r="P495" s="75"/>
      <c r="Q495" s="81"/>
      <c r="R495" s="76"/>
      <c r="S495" s="76"/>
      <c r="T495" s="268" t="str">
        <f t="shared" si="89"/>
        <v/>
      </c>
      <c r="AM495">
        <f t="shared" si="90"/>
        <v>0</v>
      </c>
      <c r="AN495">
        <f t="shared" si="91"/>
        <v>0</v>
      </c>
      <c r="AO495">
        <f t="shared" si="92"/>
        <v>0</v>
      </c>
      <c r="AP495">
        <f t="shared" si="93"/>
        <v>0</v>
      </c>
      <c r="AQ495">
        <f t="shared" si="94"/>
        <v>0</v>
      </c>
      <c r="AR495">
        <f t="shared" si="87"/>
        <v>0</v>
      </c>
    </row>
    <row r="496" spans="1:44" ht="18" hidden="1" outlineLevel="1" x14ac:dyDescent="0.35">
      <c r="A496" s="13" t="s">
        <v>184</v>
      </c>
      <c r="B496" s="35">
        <f t="shared" si="95"/>
        <v>484</v>
      </c>
      <c r="C496" s="247"/>
      <c r="D496" s="42"/>
      <c r="E496" s="42"/>
      <c r="F496" s="37"/>
      <c r="G496" s="248">
        <v>0</v>
      </c>
      <c r="H496" s="101">
        <v>0.1</v>
      </c>
      <c r="I496" s="102">
        <f t="shared" si="96"/>
        <v>0</v>
      </c>
      <c r="J496" s="37"/>
      <c r="K496" s="7"/>
      <c r="L496" s="61">
        <f t="shared" si="88"/>
        <v>484</v>
      </c>
      <c r="M496" s="112" t="str">
        <f t="shared" si="97"/>
        <v/>
      </c>
      <c r="N496" s="241">
        <f t="shared" si="86"/>
        <v>0</v>
      </c>
      <c r="O496" s="74"/>
      <c r="P496" s="75"/>
      <c r="Q496" s="81"/>
      <c r="R496" s="76"/>
      <c r="S496" s="76"/>
      <c r="T496" s="268" t="str">
        <f t="shared" si="89"/>
        <v/>
      </c>
      <c r="AM496">
        <f t="shared" si="90"/>
        <v>0</v>
      </c>
      <c r="AN496">
        <f t="shared" si="91"/>
        <v>0</v>
      </c>
      <c r="AO496">
        <f t="shared" si="92"/>
        <v>0</v>
      </c>
      <c r="AP496">
        <f t="shared" si="93"/>
        <v>0</v>
      </c>
      <c r="AQ496">
        <f t="shared" si="94"/>
        <v>0</v>
      </c>
      <c r="AR496">
        <f t="shared" si="87"/>
        <v>0</v>
      </c>
    </row>
    <row r="497" spans="1:44" ht="18" hidden="1" outlineLevel="1" x14ac:dyDescent="0.35">
      <c r="A497" s="13" t="s">
        <v>184</v>
      </c>
      <c r="B497" s="35">
        <f t="shared" si="95"/>
        <v>485</v>
      </c>
      <c r="C497" s="247"/>
      <c r="D497" s="42"/>
      <c r="E497" s="42"/>
      <c r="F497" s="37"/>
      <c r="G497" s="248">
        <v>0</v>
      </c>
      <c r="H497" s="101">
        <v>0.1</v>
      </c>
      <c r="I497" s="102">
        <f t="shared" si="96"/>
        <v>0</v>
      </c>
      <c r="J497" s="37"/>
      <c r="K497" s="7"/>
      <c r="L497" s="61">
        <f t="shared" si="88"/>
        <v>485</v>
      </c>
      <c r="M497" s="112" t="str">
        <f t="shared" si="97"/>
        <v/>
      </c>
      <c r="N497" s="241">
        <f t="shared" ref="N497:N560" si="98">IF($Q$3="対象外",$I497,$G497)</f>
        <v>0</v>
      </c>
      <c r="O497" s="74"/>
      <c r="P497" s="75"/>
      <c r="Q497" s="81"/>
      <c r="R497" s="76"/>
      <c r="S497" s="76"/>
      <c r="T497" s="268" t="str">
        <f t="shared" si="89"/>
        <v/>
      </c>
      <c r="AM497">
        <f t="shared" si="90"/>
        <v>0</v>
      </c>
      <c r="AN497">
        <f t="shared" si="91"/>
        <v>0</v>
      </c>
      <c r="AO497">
        <f t="shared" si="92"/>
        <v>0</v>
      </c>
      <c r="AP497">
        <f t="shared" si="93"/>
        <v>0</v>
      </c>
      <c r="AQ497">
        <f t="shared" si="94"/>
        <v>0</v>
      </c>
      <c r="AR497">
        <f t="shared" si="87"/>
        <v>0</v>
      </c>
    </row>
    <row r="498" spans="1:44" ht="18" hidden="1" outlineLevel="1" x14ac:dyDescent="0.35">
      <c r="A498" s="13" t="s">
        <v>184</v>
      </c>
      <c r="B498" s="35">
        <f t="shared" si="95"/>
        <v>486</v>
      </c>
      <c r="C498" s="247"/>
      <c r="D498" s="42"/>
      <c r="E498" s="42"/>
      <c r="F498" s="37"/>
      <c r="G498" s="248">
        <v>0</v>
      </c>
      <c r="H498" s="101">
        <v>0.1</v>
      </c>
      <c r="I498" s="102">
        <f t="shared" si="96"/>
        <v>0</v>
      </c>
      <c r="J498" s="37"/>
      <c r="K498" s="7"/>
      <c r="L498" s="61">
        <f t="shared" si="88"/>
        <v>486</v>
      </c>
      <c r="M498" s="112" t="str">
        <f t="shared" si="97"/>
        <v/>
      </c>
      <c r="N498" s="241">
        <f t="shared" si="98"/>
        <v>0</v>
      </c>
      <c r="O498" s="74"/>
      <c r="P498" s="75"/>
      <c r="Q498" s="81"/>
      <c r="R498" s="76"/>
      <c r="S498" s="76"/>
      <c r="T498" s="268" t="str">
        <f t="shared" si="89"/>
        <v/>
      </c>
      <c r="AM498">
        <f t="shared" si="90"/>
        <v>0</v>
      </c>
      <c r="AN498">
        <f t="shared" si="91"/>
        <v>0</v>
      </c>
      <c r="AO498">
        <f t="shared" si="92"/>
        <v>0</v>
      </c>
      <c r="AP498">
        <f t="shared" si="93"/>
        <v>0</v>
      </c>
      <c r="AQ498">
        <f t="shared" si="94"/>
        <v>0</v>
      </c>
      <c r="AR498">
        <f t="shared" si="87"/>
        <v>0</v>
      </c>
    </row>
    <row r="499" spans="1:44" ht="18" hidden="1" outlineLevel="1" x14ac:dyDescent="0.35">
      <c r="A499" s="13" t="s">
        <v>184</v>
      </c>
      <c r="B499" s="35">
        <f t="shared" si="95"/>
        <v>487</v>
      </c>
      <c r="C499" s="247"/>
      <c r="D499" s="42"/>
      <c r="E499" s="42"/>
      <c r="F499" s="37"/>
      <c r="G499" s="248">
        <v>0</v>
      </c>
      <c r="H499" s="101">
        <v>0.1</v>
      </c>
      <c r="I499" s="102">
        <f t="shared" si="96"/>
        <v>0</v>
      </c>
      <c r="J499" s="37"/>
      <c r="K499" s="7"/>
      <c r="L499" s="61">
        <f t="shared" si="88"/>
        <v>487</v>
      </c>
      <c r="M499" s="112" t="str">
        <f t="shared" si="97"/>
        <v/>
      </c>
      <c r="N499" s="241">
        <f t="shared" si="98"/>
        <v>0</v>
      </c>
      <c r="O499" s="74"/>
      <c r="P499" s="75"/>
      <c r="Q499" s="81"/>
      <c r="R499" s="76"/>
      <c r="S499" s="76"/>
      <c r="T499" s="268" t="str">
        <f t="shared" si="89"/>
        <v/>
      </c>
      <c r="AM499">
        <f t="shared" si="90"/>
        <v>0</v>
      </c>
      <c r="AN499">
        <f t="shared" si="91"/>
        <v>0</v>
      </c>
      <c r="AO499">
        <f t="shared" si="92"/>
        <v>0</v>
      </c>
      <c r="AP499">
        <f t="shared" si="93"/>
        <v>0</v>
      </c>
      <c r="AQ499">
        <f t="shared" si="94"/>
        <v>0</v>
      </c>
      <c r="AR499">
        <f t="shared" si="87"/>
        <v>0</v>
      </c>
    </row>
    <row r="500" spans="1:44" ht="18" hidden="1" outlineLevel="1" x14ac:dyDescent="0.35">
      <c r="A500" s="13" t="s">
        <v>184</v>
      </c>
      <c r="B500" s="35">
        <f t="shared" si="95"/>
        <v>488</v>
      </c>
      <c r="C500" s="247"/>
      <c r="D500" s="42"/>
      <c r="E500" s="42"/>
      <c r="F500" s="37"/>
      <c r="G500" s="248">
        <v>0</v>
      </c>
      <c r="H500" s="101">
        <v>0.1</v>
      </c>
      <c r="I500" s="102">
        <f t="shared" si="96"/>
        <v>0</v>
      </c>
      <c r="J500" s="37"/>
      <c r="K500" s="7"/>
      <c r="L500" s="61">
        <f t="shared" si="88"/>
        <v>488</v>
      </c>
      <c r="M500" s="112" t="str">
        <f t="shared" si="97"/>
        <v/>
      </c>
      <c r="N500" s="241">
        <f t="shared" si="98"/>
        <v>0</v>
      </c>
      <c r="O500" s="74"/>
      <c r="P500" s="75"/>
      <c r="Q500" s="81"/>
      <c r="R500" s="76"/>
      <c r="S500" s="76"/>
      <c r="T500" s="268" t="str">
        <f t="shared" si="89"/>
        <v/>
      </c>
      <c r="AM500">
        <f t="shared" si="90"/>
        <v>0</v>
      </c>
      <c r="AN500">
        <f t="shared" si="91"/>
        <v>0</v>
      </c>
      <c r="AO500">
        <f t="shared" si="92"/>
        <v>0</v>
      </c>
      <c r="AP500">
        <f t="shared" si="93"/>
        <v>0</v>
      </c>
      <c r="AQ500">
        <f t="shared" si="94"/>
        <v>0</v>
      </c>
      <c r="AR500">
        <f t="shared" si="87"/>
        <v>0</v>
      </c>
    </row>
    <row r="501" spans="1:44" ht="18" hidden="1" outlineLevel="1" x14ac:dyDescent="0.35">
      <c r="A501" s="13" t="s">
        <v>184</v>
      </c>
      <c r="B501" s="35">
        <f t="shared" si="95"/>
        <v>489</v>
      </c>
      <c r="C501" s="247"/>
      <c r="D501" s="42"/>
      <c r="E501" s="42"/>
      <c r="F501" s="37"/>
      <c r="G501" s="248">
        <v>0</v>
      </c>
      <c r="H501" s="101">
        <v>0.1</v>
      </c>
      <c r="I501" s="102">
        <f t="shared" si="96"/>
        <v>0</v>
      </c>
      <c r="J501" s="37"/>
      <c r="K501" s="7"/>
      <c r="L501" s="61">
        <f t="shared" si="88"/>
        <v>489</v>
      </c>
      <c r="M501" s="112" t="str">
        <f t="shared" si="97"/>
        <v/>
      </c>
      <c r="N501" s="241">
        <f t="shared" si="98"/>
        <v>0</v>
      </c>
      <c r="O501" s="74"/>
      <c r="P501" s="75"/>
      <c r="Q501" s="81"/>
      <c r="R501" s="76"/>
      <c r="S501" s="76"/>
      <c r="T501" s="268" t="str">
        <f t="shared" si="89"/>
        <v/>
      </c>
      <c r="AM501">
        <f t="shared" si="90"/>
        <v>0</v>
      </c>
      <c r="AN501">
        <f t="shared" si="91"/>
        <v>0</v>
      </c>
      <c r="AO501">
        <f t="shared" si="92"/>
        <v>0</v>
      </c>
      <c r="AP501">
        <f t="shared" si="93"/>
        <v>0</v>
      </c>
      <c r="AQ501">
        <f t="shared" si="94"/>
        <v>0</v>
      </c>
      <c r="AR501">
        <f t="shared" si="87"/>
        <v>0</v>
      </c>
    </row>
    <row r="502" spans="1:44" ht="18" hidden="1" outlineLevel="1" x14ac:dyDescent="0.35">
      <c r="A502" s="13" t="s">
        <v>184</v>
      </c>
      <c r="B502" s="35">
        <f t="shared" si="95"/>
        <v>490</v>
      </c>
      <c r="C502" s="247"/>
      <c r="D502" s="42"/>
      <c r="E502" s="42"/>
      <c r="F502" s="37"/>
      <c r="G502" s="248">
        <v>0</v>
      </c>
      <c r="H502" s="101">
        <v>0.1</v>
      </c>
      <c r="I502" s="102">
        <f t="shared" si="96"/>
        <v>0</v>
      </c>
      <c r="J502" s="37"/>
      <c r="K502" s="7"/>
      <c r="L502" s="61">
        <f t="shared" si="88"/>
        <v>490</v>
      </c>
      <c r="M502" s="112" t="str">
        <f t="shared" si="97"/>
        <v/>
      </c>
      <c r="N502" s="241">
        <f t="shared" si="98"/>
        <v>0</v>
      </c>
      <c r="O502" s="74"/>
      <c r="P502" s="75"/>
      <c r="Q502" s="81"/>
      <c r="R502" s="76"/>
      <c r="S502" s="76"/>
      <c r="T502" s="268" t="str">
        <f t="shared" si="89"/>
        <v/>
      </c>
      <c r="AM502">
        <f t="shared" si="90"/>
        <v>0</v>
      </c>
      <c r="AN502">
        <f t="shared" si="91"/>
        <v>0</v>
      </c>
      <c r="AO502">
        <f t="shared" si="92"/>
        <v>0</v>
      </c>
      <c r="AP502">
        <f t="shared" si="93"/>
        <v>0</v>
      </c>
      <c r="AQ502">
        <f t="shared" si="94"/>
        <v>0</v>
      </c>
      <c r="AR502">
        <f t="shared" si="87"/>
        <v>0</v>
      </c>
    </row>
    <row r="503" spans="1:44" ht="18" hidden="1" outlineLevel="1" x14ac:dyDescent="0.35">
      <c r="A503" s="13" t="s">
        <v>184</v>
      </c>
      <c r="B503" s="35">
        <f t="shared" si="95"/>
        <v>491</v>
      </c>
      <c r="C503" s="247"/>
      <c r="D503" s="42"/>
      <c r="E503" s="42"/>
      <c r="F503" s="37"/>
      <c r="G503" s="248">
        <v>0</v>
      </c>
      <c r="H503" s="101">
        <v>0.1</v>
      </c>
      <c r="I503" s="102">
        <f t="shared" si="96"/>
        <v>0</v>
      </c>
      <c r="J503" s="37"/>
      <c r="K503" s="7"/>
      <c r="L503" s="61">
        <f t="shared" si="88"/>
        <v>491</v>
      </c>
      <c r="M503" s="112" t="str">
        <f t="shared" si="97"/>
        <v/>
      </c>
      <c r="N503" s="241">
        <f t="shared" si="98"/>
        <v>0</v>
      </c>
      <c r="O503" s="74"/>
      <c r="P503" s="75"/>
      <c r="Q503" s="81"/>
      <c r="R503" s="76"/>
      <c r="S503" s="76"/>
      <c r="T503" s="268" t="str">
        <f t="shared" si="89"/>
        <v/>
      </c>
      <c r="AM503">
        <f t="shared" si="90"/>
        <v>0</v>
      </c>
      <c r="AN503">
        <f t="shared" si="91"/>
        <v>0</v>
      </c>
      <c r="AO503">
        <f t="shared" si="92"/>
        <v>0</v>
      </c>
      <c r="AP503">
        <f t="shared" si="93"/>
        <v>0</v>
      </c>
      <c r="AQ503">
        <f t="shared" si="94"/>
        <v>0</v>
      </c>
      <c r="AR503">
        <f t="shared" si="87"/>
        <v>0</v>
      </c>
    </row>
    <row r="504" spans="1:44" ht="18" hidden="1" outlineLevel="1" x14ac:dyDescent="0.35">
      <c r="A504" s="13" t="s">
        <v>184</v>
      </c>
      <c r="B504" s="35">
        <f t="shared" si="95"/>
        <v>492</v>
      </c>
      <c r="C504" s="247"/>
      <c r="D504" s="42"/>
      <c r="E504" s="42"/>
      <c r="F504" s="37"/>
      <c r="G504" s="248">
        <v>0</v>
      </c>
      <c r="H504" s="101">
        <v>0.1</v>
      </c>
      <c r="I504" s="102">
        <f t="shared" si="96"/>
        <v>0</v>
      </c>
      <c r="J504" s="37"/>
      <c r="K504" s="7"/>
      <c r="L504" s="61">
        <f t="shared" si="88"/>
        <v>492</v>
      </c>
      <c r="M504" s="112" t="str">
        <f t="shared" si="97"/>
        <v/>
      </c>
      <c r="N504" s="241">
        <f t="shared" si="98"/>
        <v>0</v>
      </c>
      <c r="O504" s="74"/>
      <c r="P504" s="75"/>
      <c r="Q504" s="81"/>
      <c r="R504" s="76"/>
      <c r="S504" s="76"/>
      <c r="T504" s="268" t="str">
        <f t="shared" si="89"/>
        <v/>
      </c>
      <c r="AM504">
        <f t="shared" si="90"/>
        <v>0</v>
      </c>
      <c r="AN504">
        <f t="shared" si="91"/>
        <v>0</v>
      </c>
      <c r="AO504">
        <f t="shared" si="92"/>
        <v>0</v>
      </c>
      <c r="AP504">
        <f t="shared" si="93"/>
        <v>0</v>
      </c>
      <c r="AQ504">
        <f t="shared" si="94"/>
        <v>0</v>
      </c>
      <c r="AR504">
        <f t="shared" si="87"/>
        <v>0</v>
      </c>
    </row>
    <row r="505" spans="1:44" ht="18" hidden="1" outlineLevel="1" x14ac:dyDescent="0.35">
      <c r="A505" s="13" t="s">
        <v>184</v>
      </c>
      <c r="B505" s="35">
        <f t="shared" si="95"/>
        <v>493</v>
      </c>
      <c r="C505" s="247"/>
      <c r="D505" s="42"/>
      <c r="E505" s="42"/>
      <c r="F505" s="37"/>
      <c r="G505" s="248">
        <v>0</v>
      </c>
      <c r="H505" s="101">
        <v>0.1</v>
      </c>
      <c r="I505" s="102">
        <f t="shared" si="96"/>
        <v>0</v>
      </c>
      <c r="J505" s="37"/>
      <c r="K505" s="7"/>
      <c r="L505" s="61">
        <f t="shared" si="88"/>
        <v>493</v>
      </c>
      <c r="M505" s="112" t="str">
        <f t="shared" si="97"/>
        <v/>
      </c>
      <c r="N505" s="241">
        <f t="shared" si="98"/>
        <v>0</v>
      </c>
      <c r="O505" s="74"/>
      <c r="P505" s="75"/>
      <c r="Q505" s="81"/>
      <c r="R505" s="76"/>
      <c r="S505" s="76"/>
      <c r="T505" s="268" t="str">
        <f t="shared" si="89"/>
        <v/>
      </c>
      <c r="AM505">
        <f t="shared" si="90"/>
        <v>0</v>
      </c>
      <c r="AN505">
        <f t="shared" si="91"/>
        <v>0</v>
      </c>
      <c r="AO505">
        <f t="shared" si="92"/>
        <v>0</v>
      </c>
      <c r="AP505">
        <f t="shared" si="93"/>
        <v>0</v>
      </c>
      <c r="AQ505">
        <f t="shared" si="94"/>
        <v>0</v>
      </c>
      <c r="AR505">
        <f t="shared" si="87"/>
        <v>0</v>
      </c>
    </row>
    <row r="506" spans="1:44" ht="18" hidden="1" outlineLevel="1" x14ac:dyDescent="0.35">
      <c r="A506" s="13" t="s">
        <v>184</v>
      </c>
      <c r="B506" s="35">
        <f t="shared" si="95"/>
        <v>494</v>
      </c>
      <c r="C506" s="247"/>
      <c r="D506" s="42"/>
      <c r="E506" s="42"/>
      <c r="F506" s="37"/>
      <c r="G506" s="248">
        <v>0</v>
      </c>
      <c r="H506" s="101">
        <v>0.1</v>
      </c>
      <c r="I506" s="102">
        <f t="shared" si="96"/>
        <v>0</v>
      </c>
      <c r="J506" s="37"/>
      <c r="K506" s="7"/>
      <c r="L506" s="61">
        <f t="shared" si="88"/>
        <v>494</v>
      </c>
      <c r="M506" s="112" t="str">
        <f t="shared" si="97"/>
        <v/>
      </c>
      <c r="N506" s="241">
        <f t="shared" si="98"/>
        <v>0</v>
      </c>
      <c r="O506" s="74"/>
      <c r="P506" s="75"/>
      <c r="Q506" s="81"/>
      <c r="R506" s="76"/>
      <c r="S506" s="76"/>
      <c r="T506" s="268" t="str">
        <f t="shared" si="89"/>
        <v/>
      </c>
      <c r="AM506">
        <f t="shared" si="90"/>
        <v>0</v>
      </c>
      <c r="AN506">
        <f t="shared" si="91"/>
        <v>0</v>
      </c>
      <c r="AO506">
        <f t="shared" si="92"/>
        <v>0</v>
      </c>
      <c r="AP506">
        <f t="shared" si="93"/>
        <v>0</v>
      </c>
      <c r="AQ506">
        <f t="shared" si="94"/>
        <v>0</v>
      </c>
      <c r="AR506">
        <f t="shared" si="87"/>
        <v>0</v>
      </c>
    </row>
    <row r="507" spans="1:44" ht="18" hidden="1" outlineLevel="1" x14ac:dyDescent="0.35">
      <c r="A507" s="13" t="s">
        <v>184</v>
      </c>
      <c r="B507" s="35">
        <f t="shared" si="95"/>
        <v>495</v>
      </c>
      <c r="C507" s="247"/>
      <c r="D507" s="42"/>
      <c r="E507" s="42"/>
      <c r="F507" s="37"/>
      <c r="G507" s="248">
        <v>0</v>
      </c>
      <c r="H507" s="101">
        <v>0.1</v>
      </c>
      <c r="I507" s="102">
        <f t="shared" si="96"/>
        <v>0</v>
      </c>
      <c r="J507" s="37"/>
      <c r="K507" s="7"/>
      <c r="L507" s="61">
        <f t="shared" si="88"/>
        <v>495</v>
      </c>
      <c r="M507" s="112" t="str">
        <f t="shared" si="97"/>
        <v/>
      </c>
      <c r="N507" s="241">
        <f t="shared" si="98"/>
        <v>0</v>
      </c>
      <c r="O507" s="74"/>
      <c r="P507" s="75"/>
      <c r="Q507" s="81"/>
      <c r="R507" s="76"/>
      <c r="S507" s="76"/>
      <c r="T507" s="268" t="str">
        <f t="shared" si="89"/>
        <v/>
      </c>
      <c r="AM507">
        <f t="shared" si="90"/>
        <v>0</v>
      </c>
      <c r="AN507">
        <f t="shared" si="91"/>
        <v>0</v>
      </c>
      <c r="AO507">
        <f t="shared" si="92"/>
        <v>0</v>
      </c>
      <c r="AP507">
        <f t="shared" si="93"/>
        <v>0</v>
      </c>
      <c r="AQ507">
        <f t="shared" si="94"/>
        <v>0</v>
      </c>
      <c r="AR507">
        <f t="shared" si="87"/>
        <v>0</v>
      </c>
    </row>
    <row r="508" spans="1:44" ht="18" hidden="1" outlineLevel="1" x14ac:dyDescent="0.35">
      <c r="A508" s="13" t="s">
        <v>184</v>
      </c>
      <c r="B508" s="35">
        <f t="shared" si="95"/>
        <v>496</v>
      </c>
      <c r="C508" s="247"/>
      <c r="D508" s="42"/>
      <c r="E508" s="42"/>
      <c r="F508" s="37"/>
      <c r="G508" s="248">
        <v>0</v>
      </c>
      <c r="H508" s="101">
        <v>0.1</v>
      </c>
      <c r="I508" s="102">
        <f t="shared" si="96"/>
        <v>0</v>
      </c>
      <c r="J508" s="37"/>
      <c r="K508" s="7"/>
      <c r="L508" s="61">
        <f t="shared" si="88"/>
        <v>496</v>
      </c>
      <c r="M508" s="112" t="str">
        <f t="shared" si="97"/>
        <v/>
      </c>
      <c r="N508" s="241">
        <f t="shared" si="98"/>
        <v>0</v>
      </c>
      <c r="O508" s="74"/>
      <c r="P508" s="75"/>
      <c r="Q508" s="81"/>
      <c r="R508" s="76"/>
      <c r="S508" s="76"/>
      <c r="T508" s="268" t="str">
        <f t="shared" si="89"/>
        <v/>
      </c>
      <c r="AM508">
        <f t="shared" si="90"/>
        <v>0</v>
      </c>
      <c r="AN508">
        <f t="shared" si="91"/>
        <v>0</v>
      </c>
      <c r="AO508">
        <f t="shared" si="92"/>
        <v>0</v>
      </c>
      <c r="AP508">
        <f t="shared" si="93"/>
        <v>0</v>
      </c>
      <c r="AQ508">
        <f t="shared" si="94"/>
        <v>0</v>
      </c>
      <c r="AR508">
        <f t="shared" si="87"/>
        <v>0</v>
      </c>
    </row>
    <row r="509" spans="1:44" ht="18" hidden="1" outlineLevel="1" x14ac:dyDescent="0.35">
      <c r="A509" s="13" t="s">
        <v>184</v>
      </c>
      <c r="B509" s="35">
        <f t="shared" si="95"/>
        <v>497</v>
      </c>
      <c r="C509" s="247"/>
      <c r="D509" s="42"/>
      <c r="E509" s="42"/>
      <c r="F509" s="37"/>
      <c r="G509" s="248">
        <v>0</v>
      </c>
      <c r="H509" s="101">
        <v>0.1</v>
      </c>
      <c r="I509" s="102">
        <f t="shared" si="96"/>
        <v>0</v>
      </c>
      <c r="J509" s="37"/>
      <c r="K509" s="7"/>
      <c r="L509" s="61">
        <f t="shared" si="88"/>
        <v>497</v>
      </c>
      <c r="M509" s="112" t="str">
        <f t="shared" si="97"/>
        <v/>
      </c>
      <c r="N509" s="241">
        <f t="shared" si="98"/>
        <v>0</v>
      </c>
      <c r="O509" s="74"/>
      <c r="P509" s="75"/>
      <c r="Q509" s="81"/>
      <c r="R509" s="76"/>
      <c r="S509" s="76"/>
      <c r="T509" s="268" t="str">
        <f t="shared" si="89"/>
        <v/>
      </c>
      <c r="AM509">
        <f t="shared" si="90"/>
        <v>0</v>
      </c>
      <c r="AN509">
        <f t="shared" si="91"/>
        <v>0</v>
      </c>
      <c r="AO509">
        <f t="shared" si="92"/>
        <v>0</v>
      </c>
      <c r="AP509">
        <f t="shared" si="93"/>
        <v>0</v>
      </c>
      <c r="AQ509">
        <f t="shared" si="94"/>
        <v>0</v>
      </c>
      <c r="AR509">
        <f t="shared" si="87"/>
        <v>0</v>
      </c>
    </row>
    <row r="510" spans="1:44" ht="18" hidden="1" outlineLevel="1" x14ac:dyDescent="0.35">
      <c r="A510" s="13" t="s">
        <v>184</v>
      </c>
      <c r="B510" s="35">
        <f t="shared" si="95"/>
        <v>498</v>
      </c>
      <c r="C510" s="247"/>
      <c r="D510" s="42"/>
      <c r="E510" s="42"/>
      <c r="F510" s="37"/>
      <c r="G510" s="248">
        <v>0</v>
      </c>
      <c r="H510" s="101">
        <v>0.1</v>
      </c>
      <c r="I510" s="102">
        <f t="shared" si="96"/>
        <v>0</v>
      </c>
      <c r="J510" s="37"/>
      <c r="K510" s="7"/>
      <c r="L510" s="61">
        <f t="shared" si="88"/>
        <v>498</v>
      </c>
      <c r="M510" s="112" t="str">
        <f t="shared" si="97"/>
        <v/>
      </c>
      <c r="N510" s="241">
        <f t="shared" si="98"/>
        <v>0</v>
      </c>
      <c r="O510" s="74"/>
      <c r="P510" s="75"/>
      <c r="Q510" s="81"/>
      <c r="R510" s="76"/>
      <c r="S510" s="76"/>
      <c r="T510" s="268" t="str">
        <f t="shared" si="89"/>
        <v/>
      </c>
      <c r="AM510">
        <f t="shared" si="90"/>
        <v>0</v>
      </c>
      <c r="AN510">
        <f t="shared" si="91"/>
        <v>0</v>
      </c>
      <c r="AO510">
        <f t="shared" si="92"/>
        <v>0</v>
      </c>
      <c r="AP510">
        <f t="shared" si="93"/>
        <v>0</v>
      </c>
      <c r="AQ510">
        <f t="shared" si="94"/>
        <v>0</v>
      </c>
      <c r="AR510">
        <f t="shared" si="87"/>
        <v>0</v>
      </c>
    </row>
    <row r="511" spans="1:44" ht="18" hidden="1" outlineLevel="1" x14ac:dyDescent="0.35">
      <c r="A511" s="13" t="s">
        <v>184</v>
      </c>
      <c r="B511" s="35">
        <f t="shared" si="95"/>
        <v>499</v>
      </c>
      <c r="C511" s="247"/>
      <c r="D511" s="42"/>
      <c r="E511" s="42"/>
      <c r="F511" s="37"/>
      <c r="G511" s="248">
        <v>0</v>
      </c>
      <c r="H511" s="101">
        <v>0.1</v>
      </c>
      <c r="I511" s="102">
        <f t="shared" si="96"/>
        <v>0</v>
      </c>
      <c r="J511" s="37"/>
      <c r="K511" s="7"/>
      <c r="L511" s="61">
        <f t="shared" si="88"/>
        <v>499</v>
      </c>
      <c r="M511" s="112" t="str">
        <f t="shared" si="97"/>
        <v/>
      </c>
      <c r="N511" s="241">
        <f t="shared" si="98"/>
        <v>0</v>
      </c>
      <c r="O511" s="74"/>
      <c r="P511" s="75"/>
      <c r="Q511" s="81"/>
      <c r="R511" s="76"/>
      <c r="S511" s="76"/>
      <c r="T511" s="268" t="str">
        <f t="shared" si="89"/>
        <v/>
      </c>
      <c r="AM511">
        <f t="shared" si="90"/>
        <v>0</v>
      </c>
      <c r="AN511">
        <f t="shared" si="91"/>
        <v>0</v>
      </c>
      <c r="AO511">
        <f t="shared" si="92"/>
        <v>0</v>
      </c>
      <c r="AP511">
        <f t="shared" si="93"/>
        <v>0</v>
      </c>
      <c r="AQ511">
        <f t="shared" si="94"/>
        <v>0</v>
      </c>
      <c r="AR511">
        <f t="shared" si="87"/>
        <v>0</v>
      </c>
    </row>
    <row r="512" spans="1:44" ht="18" hidden="1" outlineLevel="1" x14ac:dyDescent="0.35">
      <c r="A512" s="13" t="s">
        <v>184</v>
      </c>
      <c r="B512" s="35">
        <f t="shared" si="95"/>
        <v>500</v>
      </c>
      <c r="C512" s="247"/>
      <c r="D512" s="42"/>
      <c r="E512" s="42"/>
      <c r="F512" s="37"/>
      <c r="G512" s="248">
        <v>0</v>
      </c>
      <c r="H512" s="101">
        <v>0.1</v>
      </c>
      <c r="I512" s="102">
        <f t="shared" si="96"/>
        <v>0</v>
      </c>
      <c r="J512" s="37"/>
      <c r="K512" s="7"/>
      <c r="L512" s="61">
        <f t="shared" si="88"/>
        <v>500</v>
      </c>
      <c r="M512" s="112" t="str">
        <f t="shared" si="97"/>
        <v/>
      </c>
      <c r="N512" s="241">
        <f t="shared" si="98"/>
        <v>0</v>
      </c>
      <c r="O512" s="74"/>
      <c r="P512" s="75"/>
      <c r="Q512" s="81"/>
      <c r="R512" s="76"/>
      <c r="S512" s="76"/>
      <c r="T512" s="268" t="str">
        <f t="shared" si="89"/>
        <v/>
      </c>
      <c r="AM512">
        <f t="shared" si="90"/>
        <v>0</v>
      </c>
      <c r="AN512">
        <f t="shared" si="91"/>
        <v>0</v>
      </c>
      <c r="AO512">
        <f t="shared" si="92"/>
        <v>0</v>
      </c>
      <c r="AP512">
        <f t="shared" si="93"/>
        <v>0</v>
      </c>
      <c r="AQ512">
        <f t="shared" si="94"/>
        <v>0</v>
      </c>
      <c r="AR512">
        <f t="shared" si="87"/>
        <v>0</v>
      </c>
    </row>
    <row r="513" spans="1:44" ht="15" customHeight="1" collapsed="1" x14ac:dyDescent="0.35">
      <c r="A513" s="103"/>
      <c r="B513" s="104" t="s">
        <v>243</v>
      </c>
      <c r="C513" s="275"/>
      <c r="D513" s="605"/>
      <c r="E513" s="605"/>
      <c r="F513" s="259"/>
      <c r="G513" s="259"/>
      <c r="H513" s="259"/>
      <c r="I513" s="259"/>
      <c r="J513" s="259"/>
      <c r="K513" s="105"/>
      <c r="L513" s="61"/>
      <c r="M513" s="112"/>
      <c r="N513" s="241"/>
      <c r="O513" s="74"/>
      <c r="P513" s="75"/>
      <c r="Q513" s="81"/>
      <c r="R513" s="76"/>
      <c r="S513" s="76"/>
      <c r="T513" s="268" t="str">
        <f t="shared" si="89"/>
        <v/>
      </c>
      <c r="AM513">
        <f t="shared" si="90"/>
        <v>0</v>
      </c>
      <c r="AN513">
        <f t="shared" si="91"/>
        <v>0</v>
      </c>
      <c r="AO513">
        <f t="shared" si="92"/>
        <v>0</v>
      </c>
      <c r="AP513">
        <f t="shared" si="93"/>
        <v>0</v>
      </c>
      <c r="AQ513">
        <f t="shared" si="94"/>
        <v>0</v>
      </c>
      <c r="AR513">
        <f t="shared" si="87"/>
        <v>0</v>
      </c>
    </row>
    <row r="514" spans="1:44" ht="18" hidden="1" outlineLevel="1" x14ac:dyDescent="0.35">
      <c r="A514" s="13" t="s">
        <v>184</v>
      </c>
      <c r="B514" s="35">
        <f>B512+1</f>
        <v>501</v>
      </c>
      <c r="C514" s="247"/>
      <c r="D514" s="42"/>
      <c r="E514" s="42"/>
      <c r="F514" s="37"/>
      <c r="G514" s="248">
        <v>0</v>
      </c>
      <c r="H514" s="101">
        <v>0.1</v>
      </c>
      <c r="I514" s="102">
        <f t="shared" ref="I514:I577" si="99">IFERROR(ROUNDDOWN(G514/(1+H514),0),G514)</f>
        <v>0</v>
      </c>
      <c r="J514" s="37"/>
      <c r="K514" s="7"/>
      <c r="L514" s="61">
        <f t="shared" si="88"/>
        <v>501</v>
      </c>
      <c r="M514" s="112" t="str">
        <f t="shared" ref="M514:M577" si="100">IF(C514="","",C514)</f>
        <v/>
      </c>
      <c r="N514" s="73">
        <f t="shared" si="98"/>
        <v>0</v>
      </c>
      <c r="O514" s="74"/>
      <c r="P514" s="75"/>
      <c r="R514" s="76"/>
      <c r="S514" s="76"/>
      <c r="T514" s="268" t="str">
        <f t="shared" si="89"/>
        <v/>
      </c>
      <c r="AM514">
        <f t="shared" si="90"/>
        <v>0</v>
      </c>
      <c r="AN514">
        <f t="shared" si="91"/>
        <v>0</v>
      </c>
      <c r="AO514">
        <f t="shared" si="92"/>
        <v>0</v>
      </c>
      <c r="AP514">
        <f t="shared" si="93"/>
        <v>0</v>
      </c>
      <c r="AQ514">
        <f t="shared" si="94"/>
        <v>0</v>
      </c>
      <c r="AR514">
        <f t="shared" si="87"/>
        <v>0</v>
      </c>
    </row>
    <row r="515" spans="1:44" ht="18" hidden="1" outlineLevel="1" x14ac:dyDescent="0.35">
      <c r="A515" s="13" t="s">
        <v>184</v>
      </c>
      <c r="B515" s="35">
        <f t="shared" si="95"/>
        <v>502</v>
      </c>
      <c r="C515" s="247"/>
      <c r="D515" s="42"/>
      <c r="E515" s="42"/>
      <c r="F515" s="37"/>
      <c r="G515" s="248">
        <v>0</v>
      </c>
      <c r="H515" s="101">
        <v>0.1</v>
      </c>
      <c r="I515" s="102">
        <f t="shared" si="99"/>
        <v>0</v>
      </c>
      <c r="J515" s="37"/>
      <c r="K515" s="7"/>
      <c r="L515" s="61">
        <f t="shared" si="88"/>
        <v>502</v>
      </c>
      <c r="M515" s="112" t="str">
        <f t="shared" si="100"/>
        <v/>
      </c>
      <c r="N515" s="73">
        <f t="shared" si="98"/>
        <v>0</v>
      </c>
      <c r="O515" s="74"/>
      <c r="P515" s="75"/>
      <c r="R515" s="76"/>
      <c r="S515" s="76"/>
      <c r="T515" s="268" t="str">
        <f t="shared" si="89"/>
        <v/>
      </c>
      <c r="AM515">
        <f t="shared" si="90"/>
        <v>0</v>
      </c>
      <c r="AN515">
        <f t="shared" si="91"/>
        <v>0</v>
      </c>
      <c r="AO515">
        <f t="shared" si="92"/>
        <v>0</v>
      </c>
      <c r="AP515">
        <f t="shared" si="93"/>
        <v>0</v>
      </c>
      <c r="AQ515">
        <f t="shared" si="94"/>
        <v>0</v>
      </c>
      <c r="AR515">
        <f t="shared" si="87"/>
        <v>0</v>
      </c>
    </row>
    <row r="516" spans="1:44" ht="18" hidden="1" outlineLevel="1" x14ac:dyDescent="0.35">
      <c r="A516" s="13" t="s">
        <v>184</v>
      </c>
      <c r="B516" s="35">
        <f t="shared" si="95"/>
        <v>503</v>
      </c>
      <c r="C516" s="247"/>
      <c r="D516" s="42"/>
      <c r="E516" s="42"/>
      <c r="F516" s="37"/>
      <c r="G516" s="248">
        <v>0</v>
      </c>
      <c r="H516" s="101">
        <v>0.1</v>
      </c>
      <c r="I516" s="102">
        <f t="shared" si="99"/>
        <v>0</v>
      </c>
      <c r="J516" s="37"/>
      <c r="K516" s="7"/>
      <c r="L516" s="61">
        <f t="shared" si="88"/>
        <v>503</v>
      </c>
      <c r="M516" s="112" t="str">
        <f t="shared" si="100"/>
        <v/>
      </c>
      <c r="N516" s="73">
        <f t="shared" si="98"/>
        <v>0</v>
      </c>
      <c r="O516" s="74"/>
      <c r="P516" s="75"/>
      <c r="R516" s="76"/>
      <c r="S516" s="76"/>
      <c r="T516" s="268" t="str">
        <f t="shared" si="89"/>
        <v/>
      </c>
      <c r="AM516">
        <f t="shared" si="90"/>
        <v>0</v>
      </c>
      <c r="AN516">
        <f t="shared" si="91"/>
        <v>0</v>
      </c>
      <c r="AO516">
        <f t="shared" si="92"/>
        <v>0</v>
      </c>
      <c r="AP516">
        <f t="shared" si="93"/>
        <v>0</v>
      </c>
      <c r="AQ516">
        <f t="shared" si="94"/>
        <v>0</v>
      </c>
      <c r="AR516">
        <f t="shared" si="87"/>
        <v>0</v>
      </c>
    </row>
    <row r="517" spans="1:44" ht="18" hidden="1" outlineLevel="1" x14ac:dyDescent="0.35">
      <c r="A517" s="13" t="s">
        <v>184</v>
      </c>
      <c r="B517" s="35">
        <f t="shared" si="95"/>
        <v>504</v>
      </c>
      <c r="C517" s="247"/>
      <c r="D517" s="42"/>
      <c r="E517" s="42"/>
      <c r="F517" s="37"/>
      <c r="G517" s="248">
        <v>0</v>
      </c>
      <c r="H517" s="101">
        <v>0.1</v>
      </c>
      <c r="I517" s="102">
        <f t="shared" si="99"/>
        <v>0</v>
      </c>
      <c r="J517" s="37"/>
      <c r="K517" s="7"/>
      <c r="L517" s="61">
        <f t="shared" si="88"/>
        <v>504</v>
      </c>
      <c r="M517" s="112" t="str">
        <f t="shared" si="100"/>
        <v/>
      </c>
      <c r="N517" s="73">
        <f t="shared" si="98"/>
        <v>0</v>
      </c>
      <c r="O517" s="74"/>
      <c r="P517" s="75"/>
      <c r="R517" s="76"/>
      <c r="S517" s="76"/>
      <c r="T517" s="268" t="str">
        <f t="shared" si="89"/>
        <v/>
      </c>
      <c r="AM517">
        <f t="shared" si="90"/>
        <v>0</v>
      </c>
      <c r="AN517">
        <f t="shared" si="91"/>
        <v>0</v>
      </c>
      <c r="AO517">
        <f t="shared" si="92"/>
        <v>0</v>
      </c>
      <c r="AP517">
        <f t="shared" si="93"/>
        <v>0</v>
      </c>
      <c r="AQ517">
        <f t="shared" si="94"/>
        <v>0</v>
      </c>
      <c r="AR517">
        <f t="shared" si="87"/>
        <v>0</v>
      </c>
    </row>
    <row r="518" spans="1:44" ht="18" hidden="1" outlineLevel="1" x14ac:dyDescent="0.35">
      <c r="A518" s="13" t="s">
        <v>184</v>
      </c>
      <c r="B518" s="35">
        <f t="shared" si="95"/>
        <v>505</v>
      </c>
      <c r="C518" s="247"/>
      <c r="D518" s="42"/>
      <c r="E518" s="42"/>
      <c r="F518" s="37"/>
      <c r="G518" s="248">
        <v>0</v>
      </c>
      <c r="H518" s="101">
        <v>0.1</v>
      </c>
      <c r="I518" s="102">
        <f t="shared" si="99"/>
        <v>0</v>
      </c>
      <c r="J518" s="37"/>
      <c r="K518" s="7"/>
      <c r="L518" s="61">
        <f t="shared" si="88"/>
        <v>505</v>
      </c>
      <c r="M518" s="112" t="str">
        <f t="shared" si="100"/>
        <v/>
      </c>
      <c r="N518" s="73">
        <f t="shared" si="98"/>
        <v>0</v>
      </c>
      <c r="O518" s="74"/>
      <c r="P518" s="75"/>
      <c r="R518" s="76"/>
      <c r="S518" s="76"/>
      <c r="T518" s="268" t="str">
        <f t="shared" si="89"/>
        <v/>
      </c>
      <c r="AM518">
        <f t="shared" si="90"/>
        <v>0</v>
      </c>
      <c r="AN518">
        <f t="shared" si="91"/>
        <v>0</v>
      </c>
      <c r="AO518">
        <f t="shared" si="92"/>
        <v>0</v>
      </c>
      <c r="AP518">
        <f t="shared" si="93"/>
        <v>0</v>
      </c>
      <c r="AQ518">
        <f t="shared" si="94"/>
        <v>0</v>
      </c>
      <c r="AR518">
        <f t="shared" si="87"/>
        <v>0</v>
      </c>
    </row>
    <row r="519" spans="1:44" ht="18" hidden="1" outlineLevel="1" x14ac:dyDescent="0.35">
      <c r="A519" s="13" t="s">
        <v>184</v>
      </c>
      <c r="B519" s="35">
        <f t="shared" si="95"/>
        <v>506</v>
      </c>
      <c r="C519" s="247"/>
      <c r="D519" s="42"/>
      <c r="E519" s="42"/>
      <c r="F519" s="37"/>
      <c r="G519" s="248">
        <v>0</v>
      </c>
      <c r="H519" s="101">
        <v>0.1</v>
      </c>
      <c r="I519" s="102">
        <f t="shared" si="99"/>
        <v>0</v>
      </c>
      <c r="J519" s="37"/>
      <c r="K519" s="7"/>
      <c r="L519" s="61">
        <f t="shared" si="88"/>
        <v>506</v>
      </c>
      <c r="M519" s="112" t="str">
        <f t="shared" si="100"/>
        <v/>
      </c>
      <c r="N519" s="73">
        <f t="shared" si="98"/>
        <v>0</v>
      </c>
      <c r="O519" s="74"/>
      <c r="P519" s="75"/>
      <c r="R519" s="76"/>
      <c r="S519" s="76"/>
      <c r="T519" s="268" t="str">
        <f t="shared" si="89"/>
        <v/>
      </c>
      <c r="AM519">
        <f t="shared" si="90"/>
        <v>0</v>
      </c>
      <c r="AN519">
        <f t="shared" si="91"/>
        <v>0</v>
      </c>
      <c r="AO519">
        <f t="shared" si="92"/>
        <v>0</v>
      </c>
      <c r="AP519">
        <f t="shared" si="93"/>
        <v>0</v>
      </c>
      <c r="AQ519">
        <f t="shared" si="94"/>
        <v>0</v>
      </c>
      <c r="AR519">
        <f t="shared" si="87"/>
        <v>0</v>
      </c>
    </row>
    <row r="520" spans="1:44" ht="18" hidden="1" outlineLevel="1" x14ac:dyDescent="0.35">
      <c r="A520" s="13" t="s">
        <v>184</v>
      </c>
      <c r="B520" s="35">
        <f t="shared" si="95"/>
        <v>507</v>
      </c>
      <c r="C520" s="247"/>
      <c r="D520" s="42"/>
      <c r="E520" s="42"/>
      <c r="F520" s="37"/>
      <c r="G520" s="248">
        <v>0</v>
      </c>
      <c r="H520" s="101">
        <v>0.1</v>
      </c>
      <c r="I520" s="102">
        <f t="shared" si="99"/>
        <v>0</v>
      </c>
      <c r="J520" s="37"/>
      <c r="K520" s="7"/>
      <c r="L520" s="61">
        <f t="shared" si="88"/>
        <v>507</v>
      </c>
      <c r="M520" s="112" t="str">
        <f t="shared" si="100"/>
        <v/>
      </c>
      <c r="N520" s="73">
        <f t="shared" si="98"/>
        <v>0</v>
      </c>
      <c r="O520" s="74"/>
      <c r="P520" s="75"/>
      <c r="R520" s="76"/>
      <c r="S520" s="76"/>
      <c r="T520" s="268" t="str">
        <f t="shared" si="89"/>
        <v/>
      </c>
      <c r="AM520">
        <f t="shared" si="90"/>
        <v>0</v>
      </c>
      <c r="AN520">
        <f t="shared" si="91"/>
        <v>0</v>
      </c>
      <c r="AO520">
        <f t="shared" si="92"/>
        <v>0</v>
      </c>
      <c r="AP520">
        <f t="shared" si="93"/>
        <v>0</v>
      </c>
      <c r="AQ520">
        <f t="shared" si="94"/>
        <v>0</v>
      </c>
      <c r="AR520">
        <f t="shared" si="87"/>
        <v>0</v>
      </c>
    </row>
    <row r="521" spans="1:44" ht="18" hidden="1" outlineLevel="1" x14ac:dyDescent="0.35">
      <c r="A521" s="13" t="s">
        <v>184</v>
      </c>
      <c r="B521" s="35">
        <f t="shared" si="95"/>
        <v>508</v>
      </c>
      <c r="C521" s="247"/>
      <c r="D521" s="42"/>
      <c r="E521" s="42"/>
      <c r="F521" s="37"/>
      <c r="G521" s="248">
        <v>0</v>
      </c>
      <c r="H521" s="101">
        <v>0.1</v>
      </c>
      <c r="I521" s="102">
        <f t="shared" si="99"/>
        <v>0</v>
      </c>
      <c r="J521" s="37"/>
      <c r="K521" s="7"/>
      <c r="L521" s="61">
        <f t="shared" si="88"/>
        <v>508</v>
      </c>
      <c r="M521" s="112" t="str">
        <f t="shared" si="100"/>
        <v/>
      </c>
      <c r="N521" s="73">
        <f t="shared" si="98"/>
        <v>0</v>
      </c>
      <c r="O521" s="74"/>
      <c r="P521" s="75"/>
      <c r="R521" s="76"/>
      <c r="S521" s="76"/>
      <c r="T521" s="268" t="str">
        <f t="shared" si="89"/>
        <v/>
      </c>
      <c r="AM521">
        <f t="shared" si="90"/>
        <v>0</v>
      </c>
      <c r="AN521">
        <f t="shared" si="91"/>
        <v>0</v>
      </c>
      <c r="AO521">
        <f t="shared" si="92"/>
        <v>0</v>
      </c>
      <c r="AP521">
        <f t="shared" si="93"/>
        <v>0</v>
      </c>
      <c r="AQ521">
        <f t="shared" si="94"/>
        <v>0</v>
      </c>
      <c r="AR521">
        <f t="shared" si="87"/>
        <v>0</v>
      </c>
    </row>
    <row r="522" spans="1:44" ht="18" hidden="1" outlineLevel="1" x14ac:dyDescent="0.35">
      <c r="A522" s="13" t="s">
        <v>184</v>
      </c>
      <c r="B522" s="35">
        <f t="shared" si="95"/>
        <v>509</v>
      </c>
      <c r="C522" s="247"/>
      <c r="D522" s="42"/>
      <c r="E522" s="42"/>
      <c r="F522" s="37"/>
      <c r="G522" s="248">
        <v>0</v>
      </c>
      <c r="H522" s="101">
        <v>0.1</v>
      </c>
      <c r="I522" s="102">
        <f t="shared" si="99"/>
        <v>0</v>
      </c>
      <c r="J522" s="37"/>
      <c r="K522" s="7"/>
      <c r="L522" s="61">
        <f t="shared" si="88"/>
        <v>509</v>
      </c>
      <c r="M522" s="112" t="str">
        <f t="shared" si="100"/>
        <v/>
      </c>
      <c r="N522" s="73">
        <f t="shared" si="98"/>
        <v>0</v>
      </c>
      <c r="O522" s="74"/>
      <c r="P522" s="75"/>
      <c r="R522" s="76"/>
      <c r="S522" s="76"/>
      <c r="T522" s="268" t="str">
        <f t="shared" si="89"/>
        <v/>
      </c>
      <c r="AM522">
        <f t="shared" si="90"/>
        <v>0</v>
      </c>
      <c r="AN522">
        <f t="shared" si="91"/>
        <v>0</v>
      </c>
      <c r="AO522">
        <f t="shared" si="92"/>
        <v>0</v>
      </c>
      <c r="AP522">
        <f t="shared" si="93"/>
        <v>0</v>
      </c>
      <c r="AQ522">
        <f t="shared" si="94"/>
        <v>0</v>
      </c>
      <c r="AR522">
        <f t="shared" si="87"/>
        <v>0</v>
      </c>
    </row>
    <row r="523" spans="1:44" ht="18" hidden="1" outlineLevel="1" x14ac:dyDescent="0.35">
      <c r="A523" s="13" t="s">
        <v>184</v>
      </c>
      <c r="B523" s="35">
        <f t="shared" si="95"/>
        <v>510</v>
      </c>
      <c r="C523" s="247"/>
      <c r="D523" s="42"/>
      <c r="E523" s="42"/>
      <c r="F523" s="37"/>
      <c r="G523" s="248">
        <v>0</v>
      </c>
      <c r="H523" s="101">
        <v>0.1</v>
      </c>
      <c r="I523" s="102">
        <f t="shared" si="99"/>
        <v>0</v>
      </c>
      <c r="J523" s="37"/>
      <c r="K523" s="7"/>
      <c r="L523" s="61">
        <f t="shared" si="88"/>
        <v>510</v>
      </c>
      <c r="M523" s="112" t="str">
        <f t="shared" si="100"/>
        <v/>
      </c>
      <c r="N523" s="73">
        <f t="shared" si="98"/>
        <v>0</v>
      </c>
      <c r="O523" s="74"/>
      <c r="P523" s="75"/>
      <c r="R523" s="76"/>
      <c r="S523" s="76"/>
      <c r="T523" s="268" t="str">
        <f t="shared" si="89"/>
        <v/>
      </c>
      <c r="AM523">
        <f t="shared" si="90"/>
        <v>0</v>
      </c>
      <c r="AN523">
        <f t="shared" si="91"/>
        <v>0</v>
      </c>
      <c r="AO523">
        <f t="shared" si="92"/>
        <v>0</v>
      </c>
      <c r="AP523">
        <f t="shared" si="93"/>
        <v>0</v>
      </c>
      <c r="AQ523">
        <f t="shared" si="94"/>
        <v>0</v>
      </c>
      <c r="AR523">
        <f t="shared" ref="AR523:AR586" si="101">IF(OR(E523="その他",COUNTIF(E523,"*(詳細備考)*")),1,0)</f>
        <v>0</v>
      </c>
    </row>
    <row r="524" spans="1:44" ht="18" hidden="1" outlineLevel="1" x14ac:dyDescent="0.35">
      <c r="A524" s="13" t="s">
        <v>184</v>
      </c>
      <c r="B524" s="35">
        <f t="shared" si="95"/>
        <v>511</v>
      </c>
      <c r="C524" s="247"/>
      <c r="D524" s="42"/>
      <c r="E524" s="42"/>
      <c r="F524" s="37"/>
      <c r="G524" s="248">
        <v>0</v>
      </c>
      <c r="H524" s="101">
        <v>0.1</v>
      </c>
      <c r="I524" s="102">
        <f t="shared" si="99"/>
        <v>0</v>
      </c>
      <c r="J524" s="37"/>
      <c r="K524" s="7"/>
      <c r="L524" s="61">
        <f t="shared" ref="L524:L587" si="102">$B524</f>
        <v>511</v>
      </c>
      <c r="M524" s="112" t="str">
        <f t="shared" si="100"/>
        <v/>
      </c>
      <c r="N524" s="73">
        <f t="shared" si="98"/>
        <v>0</v>
      </c>
      <c r="O524" s="74"/>
      <c r="P524" s="75"/>
      <c r="R524" s="76"/>
      <c r="S524" s="76"/>
      <c r="T524" s="268" t="str">
        <f t="shared" ref="T524:T587" si="103">IF($Q524="","","No."&amp;$L524&amp;"："&amp;$Q524&amp;IF($O524="OK","",IF($O524="対象外","（"&amp;TEXT($N524,"#,##0")&amp;"円/"&amp;P524&amp;"）","（"&amp;TEXT($N524,"#,##0")&amp;"円/"&amp;$P524&amp;"）")))</f>
        <v/>
      </c>
      <c r="AM524">
        <f t="shared" ref="AM524:AM587" si="104">IF(C524="",IF(OR(D524&lt;&gt;"",E524&lt;&gt;"",,F524&lt;&gt;"",G524&lt;&gt;0)=TRUE,1,0),0)</f>
        <v>0</v>
      </c>
      <c r="AN524">
        <f t="shared" ref="AN524:AN587" si="105">IF(D524="",IF(OR(C524&lt;&gt;"",E524&lt;&gt;"",F524&lt;&gt;"",G524&lt;&gt;0)=TRUE,1,0),0)</f>
        <v>0</v>
      </c>
      <c r="AO524">
        <f t="shared" ref="AO524:AO587" si="106">IF(E524="",IF(OR(C524&lt;&gt;"",D524&lt;&gt;"",F524&lt;&gt;"",G524&lt;&gt;0)=TRUE,1,0),0)</f>
        <v>0</v>
      </c>
      <c r="AP524">
        <f t="shared" ref="AP524:AP587" si="107">IF(F524="",IF(OR(C524&lt;&gt;"",D524&lt;&gt;"",E524&lt;&gt;"",G524&lt;&gt;0)=TRUE,1,0),0)</f>
        <v>0</v>
      </c>
      <c r="AQ524">
        <f t="shared" ref="AQ524:AQ587" si="108">IF(G524=0,IF(OR(C524&lt;&gt;"",D524&lt;&gt;"",E524&lt;&gt;"",F524&lt;&gt;"")=TRUE,1,0),0)</f>
        <v>0</v>
      </c>
      <c r="AR524">
        <f t="shared" si="101"/>
        <v>0</v>
      </c>
    </row>
    <row r="525" spans="1:44" ht="18" hidden="1" outlineLevel="1" x14ac:dyDescent="0.35">
      <c r="A525" s="13" t="s">
        <v>184</v>
      </c>
      <c r="B525" s="35">
        <f t="shared" ref="B525:B588" si="109">B524+1</f>
        <v>512</v>
      </c>
      <c r="C525" s="247"/>
      <c r="D525" s="42"/>
      <c r="E525" s="42"/>
      <c r="F525" s="37"/>
      <c r="G525" s="248">
        <v>0</v>
      </c>
      <c r="H525" s="101">
        <v>0.1</v>
      </c>
      <c r="I525" s="102">
        <f t="shared" si="99"/>
        <v>0</v>
      </c>
      <c r="J525" s="37"/>
      <c r="K525" s="7"/>
      <c r="L525" s="61">
        <f t="shared" si="102"/>
        <v>512</v>
      </c>
      <c r="M525" s="112" t="str">
        <f t="shared" si="100"/>
        <v/>
      </c>
      <c r="N525" s="73">
        <f t="shared" si="98"/>
        <v>0</v>
      </c>
      <c r="O525" s="74"/>
      <c r="P525" s="75"/>
      <c r="R525" s="76"/>
      <c r="S525" s="76"/>
      <c r="T525" s="268" t="str">
        <f t="shared" si="103"/>
        <v/>
      </c>
      <c r="AM525">
        <f t="shared" si="104"/>
        <v>0</v>
      </c>
      <c r="AN525">
        <f t="shared" si="105"/>
        <v>0</v>
      </c>
      <c r="AO525">
        <f t="shared" si="106"/>
        <v>0</v>
      </c>
      <c r="AP525">
        <f t="shared" si="107"/>
        <v>0</v>
      </c>
      <c r="AQ525">
        <f t="shared" si="108"/>
        <v>0</v>
      </c>
      <c r="AR525">
        <f t="shared" si="101"/>
        <v>0</v>
      </c>
    </row>
    <row r="526" spans="1:44" ht="18" hidden="1" outlineLevel="1" x14ac:dyDescent="0.35">
      <c r="A526" s="13" t="s">
        <v>184</v>
      </c>
      <c r="B526" s="35">
        <f t="shared" si="109"/>
        <v>513</v>
      </c>
      <c r="C526" s="247"/>
      <c r="D526" s="42"/>
      <c r="E526" s="42"/>
      <c r="F526" s="37"/>
      <c r="G526" s="248">
        <v>0</v>
      </c>
      <c r="H526" s="101">
        <v>0.1</v>
      </c>
      <c r="I526" s="102">
        <f t="shared" si="99"/>
        <v>0</v>
      </c>
      <c r="J526" s="37"/>
      <c r="K526" s="7"/>
      <c r="L526" s="61">
        <f t="shared" si="102"/>
        <v>513</v>
      </c>
      <c r="M526" s="112" t="str">
        <f t="shared" si="100"/>
        <v/>
      </c>
      <c r="N526" s="73">
        <f t="shared" si="98"/>
        <v>0</v>
      </c>
      <c r="O526" s="74"/>
      <c r="P526" s="75"/>
      <c r="R526" s="76"/>
      <c r="S526" s="76"/>
      <c r="T526" s="268" t="str">
        <f t="shared" si="103"/>
        <v/>
      </c>
      <c r="AM526">
        <f t="shared" si="104"/>
        <v>0</v>
      </c>
      <c r="AN526">
        <f t="shared" si="105"/>
        <v>0</v>
      </c>
      <c r="AO526">
        <f t="shared" si="106"/>
        <v>0</v>
      </c>
      <c r="AP526">
        <f t="shared" si="107"/>
        <v>0</v>
      </c>
      <c r="AQ526">
        <f t="shared" si="108"/>
        <v>0</v>
      </c>
      <c r="AR526">
        <f t="shared" si="101"/>
        <v>0</v>
      </c>
    </row>
    <row r="527" spans="1:44" ht="18" hidden="1" outlineLevel="1" x14ac:dyDescent="0.35">
      <c r="A527" s="13" t="s">
        <v>184</v>
      </c>
      <c r="B527" s="35">
        <f t="shared" si="109"/>
        <v>514</v>
      </c>
      <c r="C527" s="247"/>
      <c r="D527" s="42"/>
      <c r="E527" s="42"/>
      <c r="F527" s="37"/>
      <c r="G527" s="248">
        <v>0</v>
      </c>
      <c r="H527" s="101">
        <v>0.1</v>
      </c>
      <c r="I527" s="102">
        <f t="shared" si="99"/>
        <v>0</v>
      </c>
      <c r="J527" s="37"/>
      <c r="K527" s="7"/>
      <c r="L527" s="61">
        <f t="shared" si="102"/>
        <v>514</v>
      </c>
      <c r="M527" s="112" t="str">
        <f t="shared" si="100"/>
        <v/>
      </c>
      <c r="N527" s="73">
        <f t="shared" si="98"/>
        <v>0</v>
      </c>
      <c r="O527" s="74"/>
      <c r="P527" s="75"/>
      <c r="R527" s="76"/>
      <c r="S527" s="76"/>
      <c r="T527" s="268" t="str">
        <f t="shared" si="103"/>
        <v/>
      </c>
      <c r="AM527">
        <f t="shared" si="104"/>
        <v>0</v>
      </c>
      <c r="AN527">
        <f t="shared" si="105"/>
        <v>0</v>
      </c>
      <c r="AO527">
        <f t="shared" si="106"/>
        <v>0</v>
      </c>
      <c r="AP527">
        <f t="shared" si="107"/>
        <v>0</v>
      </c>
      <c r="AQ527">
        <f t="shared" si="108"/>
        <v>0</v>
      </c>
      <c r="AR527">
        <f t="shared" si="101"/>
        <v>0</v>
      </c>
    </row>
    <row r="528" spans="1:44" ht="18" hidden="1" outlineLevel="1" x14ac:dyDescent="0.35">
      <c r="A528" s="13" t="s">
        <v>184</v>
      </c>
      <c r="B528" s="35">
        <f t="shared" si="109"/>
        <v>515</v>
      </c>
      <c r="C528" s="247"/>
      <c r="D528" s="42"/>
      <c r="E528" s="42"/>
      <c r="F528" s="37"/>
      <c r="G528" s="248">
        <v>0</v>
      </c>
      <c r="H528" s="101">
        <v>0.1</v>
      </c>
      <c r="I528" s="102">
        <f t="shared" si="99"/>
        <v>0</v>
      </c>
      <c r="J528" s="37"/>
      <c r="K528" s="7"/>
      <c r="L528" s="61">
        <f t="shared" si="102"/>
        <v>515</v>
      </c>
      <c r="M528" s="112" t="str">
        <f t="shared" si="100"/>
        <v/>
      </c>
      <c r="N528" s="73">
        <f t="shared" si="98"/>
        <v>0</v>
      </c>
      <c r="O528" s="74"/>
      <c r="P528" s="75"/>
      <c r="R528" s="76"/>
      <c r="S528" s="76"/>
      <c r="T528" s="268" t="str">
        <f t="shared" si="103"/>
        <v/>
      </c>
      <c r="AM528">
        <f t="shared" si="104"/>
        <v>0</v>
      </c>
      <c r="AN528">
        <f t="shared" si="105"/>
        <v>0</v>
      </c>
      <c r="AO528">
        <f t="shared" si="106"/>
        <v>0</v>
      </c>
      <c r="AP528">
        <f t="shared" si="107"/>
        <v>0</v>
      </c>
      <c r="AQ528">
        <f t="shared" si="108"/>
        <v>0</v>
      </c>
      <c r="AR528">
        <f t="shared" si="101"/>
        <v>0</v>
      </c>
    </row>
    <row r="529" spans="1:44" ht="18" hidden="1" outlineLevel="1" x14ac:dyDescent="0.35">
      <c r="A529" s="13" t="s">
        <v>184</v>
      </c>
      <c r="B529" s="35">
        <f t="shared" si="109"/>
        <v>516</v>
      </c>
      <c r="C529" s="247"/>
      <c r="D529" s="42"/>
      <c r="E529" s="42"/>
      <c r="F529" s="37"/>
      <c r="G529" s="248">
        <v>0</v>
      </c>
      <c r="H529" s="101">
        <v>0.1</v>
      </c>
      <c r="I529" s="102">
        <f t="shared" si="99"/>
        <v>0</v>
      </c>
      <c r="J529" s="37"/>
      <c r="K529" s="7"/>
      <c r="L529" s="61">
        <f t="shared" si="102"/>
        <v>516</v>
      </c>
      <c r="M529" s="112" t="str">
        <f t="shared" si="100"/>
        <v/>
      </c>
      <c r="N529" s="73">
        <f t="shared" si="98"/>
        <v>0</v>
      </c>
      <c r="O529" s="74"/>
      <c r="P529" s="75"/>
      <c r="R529" s="76"/>
      <c r="S529" s="76"/>
      <c r="T529" s="268" t="str">
        <f t="shared" si="103"/>
        <v/>
      </c>
      <c r="AM529">
        <f t="shared" si="104"/>
        <v>0</v>
      </c>
      <c r="AN529">
        <f t="shared" si="105"/>
        <v>0</v>
      </c>
      <c r="AO529">
        <f t="shared" si="106"/>
        <v>0</v>
      </c>
      <c r="AP529">
        <f t="shared" si="107"/>
        <v>0</v>
      </c>
      <c r="AQ529">
        <f t="shared" si="108"/>
        <v>0</v>
      </c>
      <c r="AR529">
        <f t="shared" si="101"/>
        <v>0</v>
      </c>
    </row>
    <row r="530" spans="1:44" ht="18" hidden="1" outlineLevel="1" x14ac:dyDescent="0.35">
      <c r="A530" s="13" t="s">
        <v>184</v>
      </c>
      <c r="B530" s="35">
        <f t="shared" si="109"/>
        <v>517</v>
      </c>
      <c r="C530" s="247"/>
      <c r="D530" s="42"/>
      <c r="E530" s="42"/>
      <c r="F530" s="37"/>
      <c r="G530" s="248">
        <v>0</v>
      </c>
      <c r="H530" s="101">
        <v>0.1</v>
      </c>
      <c r="I530" s="102">
        <f t="shared" si="99"/>
        <v>0</v>
      </c>
      <c r="J530" s="37"/>
      <c r="K530" s="7"/>
      <c r="L530" s="61">
        <f t="shared" si="102"/>
        <v>517</v>
      </c>
      <c r="M530" s="112" t="str">
        <f t="shared" si="100"/>
        <v/>
      </c>
      <c r="N530" s="73">
        <f t="shared" si="98"/>
        <v>0</v>
      </c>
      <c r="O530" s="74"/>
      <c r="P530" s="75"/>
      <c r="R530" s="76"/>
      <c r="S530" s="76"/>
      <c r="T530" s="268" t="str">
        <f t="shared" si="103"/>
        <v/>
      </c>
      <c r="AM530">
        <f t="shared" si="104"/>
        <v>0</v>
      </c>
      <c r="AN530">
        <f t="shared" si="105"/>
        <v>0</v>
      </c>
      <c r="AO530">
        <f t="shared" si="106"/>
        <v>0</v>
      </c>
      <c r="AP530">
        <f t="shared" si="107"/>
        <v>0</v>
      </c>
      <c r="AQ530">
        <f t="shared" si="108"/>
        <v>0</v>
      </c>
      <c r="AR530">
        <f t="shared" si="101"/>
        <v>0</v>
      </c>
    </row>
    <row r="531" spans="1:44" ht="18" hidden="1" outlineLevel="1" x14ac:dyDescent="0.35">
      <c r="A531" s="13" t="s">
        <v>184</v>
      </c>
      <c r="B531" s="35">
        <f t="shared" si="109"/>
        <v>518</v>
      </c>
      <c r="C531" s="247"/>
      <c r="D531" s="42"/>
      <c r="E531" s="42"/>
      <c r="F531" s="37"/>
      <c r="G531" s="248">
        <v>0</v>
      </c>
      <c r="H531" s="101">
        <v>0.1</v>
      </c>
      <c r="I531" s="102">
        <f t="shared" si="99"/>
        <v>0</v>
      </c>
      <c r="J531" s="37"/>
      <c r="K531" s="7"/>
      <c r="L531" s="61">
        <f t="shared" si="102"/>
        <v>518</v>
      </c>
      <c r="M531" s="112" t="str">
        <f t="shared" si="100"/>
        <v/>
      </c>
      <c r="N531" s="73">
        <f t="shared" si="98"/>
        <v>0</v>
      </c>
      <c r="O531" s="74"/>
      <c r="P531" s="75"/>
      <c r="R531" s="76"/>
      <c r="S531" s="76"/>
      <c r="T531" s="268" t="str">
        <f t="shared" si="103"/>
        <v/>
      </c>
      <c r="AM531">
        <f t="shared" si="104"/>
        <v>0</v>
      </c>
      <c r="AN531">
        <f t="shared" si="105"/>
        <v>0</v>
      </c>
      <c r="AO531">
        <f t="shared" si="106"/>
        <v>0</v>
      </c>
      <c r="AP531">
        <f t="shared" si="107"/>
        <v>0</v>
      </c>
      <c r="AQ531">
        <f t="shared" si="108"/>
        <v>0</v>
      </c>
      <c r="AR531">
        <f t="shared" si="101"/>
        <v>0</v>
      </c>
    </row>
    <row r="532" spans="1:44" ht="18" hidden="1" outlineLevel="1" x14ac:dyDescent="0.35">
      <c r="A532" s="13" t="s">
        <v>184</v>
      </c>
      <c r="B532" s="35">
        <f t="shared" si="109"/>
        <v>519</v>
      </c>
      <c r="C532" s="247"/>
      <c r="D532" s="42"/>
      <c r="E532" s="42"/>
      <c r="F532" s="37"/>
      <c r="G532" s="248">
        <v>0</v>
      </c>
      <c r="H532" s="101">
        <v>0.1</v>
      </c>
      <c r="I532" s="102">
        <f t="shared" si="99"/>
        <v>0</v>
      </c>
      <c r="J532" s="37"/>
      <c r="K532" s="7"/>
      <c r="L532" s="61">
        <f t="shared" si="102"/>
        <v>519</v>
      </c>
      <c r="M532" s="112" t="str">
        <f t="shared" si="100"/>
        <v/>
      </c>
      <c r="N532" s="73">
        <f t="shared" si="98"/>
        <v>0</v>
      </c>
      <c r="O532" s="74"/>
      <c r="P532" s="75"/>
      <c r="R532" s="76"/>
      <c r="S532" s="76"/>
      <c r="T532" s="268" t="str">
        <f t="shared" si="103"/>
        <v/>
      </c>
      <c r="AM532">
        <f t="shared" si="104"/>
        <v>0</v>
      </c>
      <c r="AN532">
        <f t="shared" si="105"/>
        <v>0</v>
      </c>
      <c r="AO532">
        <f t="shared" si="106"/>
        <v>0</v>
      </c>
      <c r="AP532">
        <f t="shared" si="107"/>
        <v>0</v>
      </c>
      <c r="AQ532">
        <f t="shared" si="108"/>
        <v>0</v>
      </c>
      <c r="AR532">
        <f t="shared" si="101"/>
        <v>0</v>
      </c>
    </row>
    <row r="533" spans="1:44" ht="18" hidden="1" outlineLevel="1" x14ac:dyDescent="0.35">
      <c r="A533" s="13" t="s">
        <v>184</v>
      </c>
      <c r="B533" s="35">
        <f t="shared" si="109"/>
        <v>520</v>
      </c>
      <c r="C533" s="247"/>
      <c r="D533" s="42"/>
      <c r="E533" s="42"/>
      <c r="F533" s="37"/>
      <c r="G533" s="248">
        <v>0</v>
      </c>
      <c r="H533" s="101">
        <v>0.1</v>
      </c>
      <c r="I533" s="102">
        <f t="shared" si="99"/>
        <v>0</v>
      </c>
      <c r="J533" s="37"/>
      <c r="K533" s="7"/>
      <c r="L533" s="61">
        <f t="shared" si="102"/>
        <v>520</v>
      </c>
      <c r="M533" s="112" t="str">
        <f t="shared" si="100"/>
        <v/>
      </c>
      <c r="N533" s="73">
        <f t="shared" si="98"/>
        <v>0</v>
      </c>
      <c r="O533" s="74"/>
      <c r="P533" s="75"/>
      <c r="R533" s="76"/>
      <c r="S533" s="76"/>
      <c r="T533" s="268" t="str">
        <f t="shared" si="103"/>
        <v/>
      </c>
      <c r="AM533">
        <f t="shared" si="104"/>
        <v>0</v>
      </c>
      <c r="AN533">
        <f t="shared" si="105"/>
        <v>0</v>
      </c>
      <c r="AO533">
        <f t="shared" si="106"/>
        <v>0</v>
      </c>
      <c r="AP533">
        <f t="shared" si="107"/>
        <v>0</v>
      </c>
      <c r="AQ533">
        <f t="shared" si="108"/>
        <v>0</v>
      </c>
      <c r="AR533">
        <f t="shared" si="101"/>
        <v>0</v>
      </c>
    </row>
    <row r="534" spans="1:44" ht="18" hidden="1" outlineLevel="1" x14ac:dyDescent="0.35">
      <c r="A534" s="13" t="s">
        <v>184</v>
      </c>
      <c r="B534" s="35">
        <f t="shared" si="109"/>
        <v>521</v>
      </c>
      <c r="C534" s="247"/>
      <c r="D534" s="42"/>
      <c r="E534" s="42"/>
      <c r="F534" s="37"/>
      <c r="G534" s="248">
        <v>0</v>
      </c>
      <c r="H534" s="101">
        <v>0.1</v>
      </c>
      <c r="I534" s="102">
        <f t="shared" si="99"/>
        <v>0</v>
      </c>
      <c r="J534" s="37"/>
      <c r="K534" s="7"/>
      <c r="L534" s="61">
        <f t="shared" si="102"/>
        <v>521</v>
      </c>
      <c r="M534" s="112" t="str">
        <f t="shared" si="100"/>
        <v/>
      </c>
      <c r="N534" s="73">
        <f t="shared" si="98"/>
        <v>0</v>
      </c>
      <c r="O534" s="74"/>
      <c r="P534" s="75"/>
      <c r="R534" s="76"/>
      <c r="S534" s="76"/>
      <c r="T534" s="268" t="str">
        <f t="shared" si="103"/>
        <v/>
      </c>
      <c r="AM534">
        <f t="shared" si="104"/>
        <v>0</v>
      </c>
      <c r="AN534">
        <f t="shared" si="105"/>
        <v>0</v>
      </c>
      <c r="AO534">
        <f t="shared" si="106"/>
        <v>0</v>
      </c>
      <c r="AP534">
        <f t="shared" si="107"/>
        <v>0</v>
      </c>
      <c r="AQ534">
        <f t="shared" si="108"/>
        <v>0</v>
      </c>
      <c r="AR534">
        <f t="shared" si="101"/>
        <v>0</v>
      </c>
    </row>
    <row r="535" spans="1:44" ht="18" hidden="1" outlineLevel="1" x14ac:dyDescent="0.35">
      <c r="A535" s="13" t="s">
        <v>184</v>
      </c>
      <c r="B535" s="35">
        <f t="shared" si="109"/>
        <v>522</v>
      </c>
      <c r="C535" s="247"/>
      <c r="D535" s="42"/>
      <c r="E535" s="42"/>
      <c r="F535" s="37"/>
      <c r="G535" s="248">
        <v>0</v>
      </c>
      <c r="H535" s="101">
        <v>0.1</v>
      </c>
      <c r="I535" s="102">
        <f t="shared" si="99"/>
        <v>0</v>
      </c>
      <c r="J535" s="37"/>
      <c r="K535" s="7"/>
      <c r="L535" s="61">
        <f t="shared" si="102"/>
        <v>522</v>
      </c>
      <c r="M535" s="112" t="str">
        <f t="shared" si="100"/>
        <v/>
      </c>
      <c r="N535" s="73">
        <f t="shared" si="98"/>
        <v>0</v>
      </c>
      <c r="O535" s="74"/>
      <c r="P535" s="75"/>
      <c r="R535" s="76"/>
      <c r="S535" s="76"/>
      <c r="T535" s="268" t="str">
        <f t="shared" si="103"/>
        <v/>
      </c>
      <c r="AM535">
        <f t="shared" si="104"/>
        <v>0</v>
      </c>
      <c r="AN535">
        <f t="shared" si="105"/>
        <v>0</v>
      </c>
      <c r="AO535">
        <f t="shared" si="106"/>
        <v>0</v>
      </c>
      <c r="AP535">
        <f t="shared" si="107"/>
        <v>0</v>
      </c>
      <c r="AQ535">
        <f t="shared" si="108"/>
        <v>0</v>
      </c>
      <c r="AR535">
        <f t="shared" si="101"/>
        <v>0</v>
      </c>
    </row>
    <row r="536" spans="1:44" ht="18" hidden="1" outlineLevel="1" x14ac:dyDescent="0.35">
      <c r="A536" s="13" t="s">
        <v>184</v>
      </c>
      <c r="B536" s="35">
        <f t="shared" si="109"/>
        <v>523</v>
      </c>
      <c r="C536" s="247"/>
      <c r="D536" s="42"/>
      <c r="E536" s="42"/>
      <c r="F536" s="37"/>
      <c r="G536" s="248">
        <v>0</v>
      </c>
      <c r="H536" s="101">
        <v>0.1</v>
      </c>
      <c r="I536" s="102">
        <f t="shared" si="99"/>
        <v>0</v>
      </c>
      <c r="J536" s="37"/>
      <c r="K536" s="7"/>
      <c r="L536" s="61">
        <f t="shared" si="102"/>
        <v>523</v>
      </c>
      <c r="M536" s="112" t="str">
        <f t="shared" si="100"/>
        <v/>
      </c>
      <c r="N536" s="73">
        <f t="shared" si="98"/>
        <v>0</v>
      </c>
      <c r="O536" s="74"/>
      <c r="P536" s="75"/>
      <c r="R536" s="76"/>
      <c r="S536" s="76"/>
      <c r="T536" s="268" t="str">
        <f t="shared" si="103"/>
        <v/>
      </c>
      <c r="AM536">
        <f t="shared" si="104"/>
        <v>0</v>
      </c>
      <c r="AN536">
        <f t="shared" si="105"/>
        <v>0</v>
      </c>
      <c r="AO536">
        <f t="shared" si="106"/>
        <v>0</v>
      </c>
      <c r="AP536">
        <f t="shared" si="107"/>
        <v>0</v>
      </c>
      <c r="AQ536">
        <f t="shared" si="108"/>
        <v>0</v>
      </c>
      <c r="AR536">
        <f t="shared" si="101"/>
        <v>0</v>
      </c>
    </row>
    <row r="537" spans="1:44" ht="18" hidden="1" outlineLevel="1" x14ac:dyDescent="0.35">
      <c r="A537" s="13" t="s">
        <v>184</v>
      </c>
      <c r="B537" s="35">
        <f t="shared" si="109"/>
        <v>524</v>
      </c>
      <c r="C537" s="247"/>
      <c r="D537" s="42"/>
      <c r="E537" s="42"/>
      <c r="F537" s="37"/>
      <c r="G537" s="248">
        <v>0</v>
      </c>
      <c r="H537" s="101">
        <v>0.1</v>
      </c>
      <c r="I537" s="102">
        <f t="shared" si="99"/>
        <v>0</v>
      </c>
      <c r="J537" s="37"/>
      <c r="K537" s="7"/>
      <c r="L537" s="61">
        <f t="shared" si="102"/>
        <v>524</v>
      </c>
      <c r="M537" s="112" t="str">
        <f t="shared" si="100"/>
        <v/>
      </c>
      <c r="N537" s="73">
        <f t="shared" si="98"/>
        <v>0</v>
      </c>
      <c r="O537" s="74"/>
      <c r="P537" s="75"/>
      <c r="R537" s="76"/>
      <c r="S537" s="76"/>
      <c r="T537" s="268" t="str">
        <f t="shared" si="103"/>
        <v/>
      </c>
      <c r="AM537">
        <f t="shared" si="104"/>
        <v>0</v>
      </c>
      <c r="AN537">
        <f t="shared" si="105"/>
        <v>0</v>
      </c>
      <c r="AO537">
        <f t="shared" si="106"/>
        <v>0</v>
      </c>
      <c r="AP537">
        <f t="shared" si="107"/>
        <v>0</v>
      </c>
      <c r="AQ537">
        <f t="shared" si="108"/>
        <v>0</v>
      </c>
      <c r="AR537">
        <f t="shared" si="101"/>
        <v>0</v>
      </c>
    </row>
    <row r="538" spans="1:44" ht="18" hidden="1" outlineLevel="1" x14ac:dyDescent="0.35">
      <c r="A538" s="13" t="s">
        <v>184</v>
      </c>
      <c r="B538" s="35">
        <f t="shared" si="109"/>
        <v>525</v>
      </c>
      <c r="C538" s="247"/>
      <c r="D538" s="42"/>
      <c r="E538" s="42"/>
      <c r="F538" s="37"/>
      <c r="G538" s="248">
        <v>0</v>
      </c>
      <c r="H538" s="101">
        <v>0.1</v>
      </c>
      <c r="I538" s="102">
        <f t="shared" si="99"/>
        <v>0</v>
      </c>
      <c r="J538" s="37"/>
      <c r="K538" s="7"/>
      <c r="L538" s="61">
        <f t="shared" si="102"/>
        <v>525</v>
      </c>
      <c r="M538" s="112" t="str">
        <f t="shared" si="100"/>
        <v/>
      </c>
      <c r="N538" s="73">
        <f t="shared" si="98"/>
        <v>0</v>
      </c>
      <c r="O538" s="74"/>
      <c r="P538" s="75"/>
      <c r="R538" s="76"/>
      <c r="S538" s="76"/>
      <c r="T538" s="268" t="str">
        <f t="shared" si="103"/>
        <v/>
      </c>
      <c r="AM538">
        <f t="shared" si="104"/>
        <v>0</v>
      </c>
      <c r="AN538">
        <f t="shared" si="105"/>
        <v>0</v>
      </c>
      <c r="AO538">
        <f t="shared" si="106"/>
        <v>0</v>
      </c>
      <c r="AP538">
        <f t="shared" si="107"/>
        <v>0</v>
      </c>
      <c r="AQ538">
        <f t="shared" si="108"/>
        <v>0</v>
      </c>
      <c r="AR538">
        <f t="shared" si="101"/>
        <v>0</v>
      </c>
    </row>
    <row r="539" spans="1:44" ht="18" hidden="1" outlineLevel="1" x14ac:dyDescent="0.35">
      <c r="A539" s="13" t="s">
        <v>184</v>
      </c>
      <c r="B539" s="35">
        <f t="shared" si="109"/>
        <v>526</v>
      </c>
      <c r="C539" s="247"/>
      <c r="D539" s="42"/>
      <c r="E539" s="42"/>
      <c r="F539" s="37"/>
      <c r="G539" s="248">
        <v>0</v>
      </c>
      <c r="H539" s="101">
        <v>0.1</v>
      </c>
      <c r="I539" s="102">
        <f t="shared" si="99"/>
        <v>0</v>
      </c>
      <c r="J539" s="37"/>
      <c r="K539" s="7"/>
      <c r="L539" s="61">
        <f t="shared" si="102"/>
        <v>526</v>
      </c>
      <c r="M539" s="112" t="str">
        <f t="shared" si="100"/>
        <v/>
      </c>
      <c r="N539" s="73">
        <f t="shared" si="98"/>
        <v>0</v>
      </c>
      <c r="O539" s="74"/>
      <c r="P539" s="75"/>
      <c r="R539" s="76"/>
      <c r="S539" s="76"/>
      <c r="T539" s="268" t="str">
        <f t="shared" si="103"/>
        <v/>
      </c>
      <c r="AM539">
        <f t="shared" si="104"/>
        <v>0</v>
      </c>
      <c r="AN539">
        <f t="shared" si="105"/>
        <v>0</v>
      </c>
      <c r="AO539">
        <f t="shared" si="106"/>
        <v>0</v>
      </c>
      <c r="AP539">
        <f t="shared" si="107"/>
        <v>0</v>
      </c>
      <c r="AQ539">
        <f t="shared" si="108"/>
        <v>0</v>
      </c>
      <c r="AR539">
        <f t="shared" si="101"/>
        <v>0</v>
      </c>
    </row>
    <row r="540" spans="1:44" ht="18" hidden="1" outlineLevel="1" x14ac:dyDescent="0.35">
      <c r="A540" s="13" t="s">
        <v>184</v>
      </c>
      <c r="B540" s="35">
        <f t="shared" si="109"/>
        <v>527</v>
      </c>
      <c r="C540" s="247"/>
      <c r="D540" s="42"/>
      <c r="E540" s="42"/>
      <c r="F540" s="37"/>
      <c r="G540" s="248">
        <v>0</v>
      </c>
      <c r="H540" s="101">
        <v>0.1</v>
      </c>
      <c r="I540" s="102">
        <f t="shared" si="99"/>
        <v>0</v>
      </c>
      <c r="J540" s="37"/>
      <c r="K540" s="7"/>
      <c r="L540" s="61">
        <f t="shared" si="102"/>
        <v>527</v>
      </c>
      <c r="M540" s="112" t="str">
        <f t="shared" si="100"/>
        <v/>
      </c>
      <c r="N540" s="73">
        <f t="shared" si="98"/>
        <v>0</v>
      </c>
      <c r="O540" s="74"/>
      <c r="P540" s="75"/>
      <c r="R540" s="76"/>
      <c r="S540" s="76"/>
      <c r="T540" s="268" t="str">
        <f t="shared" si="103"/>
        <v/>
      </c>
      <c r="AM540">
        <f t="shared" si="104"/>
        <v>0</v>
      </c>
      <c r="AN540">
        <f t="shared" si="105"/>
        <v>0</v>
      </c>
      <c r="AO540">
        <f t="shared" si="106"/>
        <v>0</v>
      </c>
      <c r="AP540">
        <f t="shared" si="107"/>
        <v>0</v>
      </c>
      <c r="AQ540">
        <f t="shared" si="108"/>
        <v>0</v>
      </c>
      <c r="AR540">
        <f t="shared" si="101"/>
        <v>0</v>
      </c>
    </row>
    <row r="541" spans="1:44" ht="18" hidden="1" outlineLevel="1" x14ac:dyDescent="0.35">
      <c r="A541" s="13" t="s">
        <v>184</v>
      </c>
      <c r="B541" s="35">
        <f t="shared" si="109"/>
        <v>528</v>
      </c>
      <c r="C541" s="247"/>
      <c r="D541" s="42"/>
      <c r="E541" s="42"/>
      <c r="F541" s="37"/>
      <c r="G541" s="248">
        <v>0</v>
      </c>
      <c r="H541" s="101">
        <v>0.1</v>
      </c>
      <c r="I541" s="102">
        <f t="shared" si="99"/>
        <v>0</v>
      </c>
      <c r="J541" s="37"/>
      <c r="K541" s="7"/>
      <c r="L541" s="61">
        <f t="shared" si="102"/>
        <v>528</v>
      </c>
      <c r="M541" s="112" t="str">
        <f t="shared" si="100"/>
        <v/>
      </c>
      <c r="N541" s="73">
        <f t="shared" si="98"/>
        <v>0</v>
      </c>
      <c r="O541" s="74"/>
      <c r="P541" s="75"/>
      <c r="R541" s="76"/>
      <c r="S541" s="76"/>
      <c r="T541" s="268" t="str">
        <f t="shared" si="103"/>
        <v/>
      </c>
      <c r="AM541">
        <f t="shared" si="104"/>
        <v>0</v>
      </c>
      <c r="AN541">
        <f t="shared" si="105"/>
        <v>0</v>
      </c>
      <c r="AO541">
        <f t="shared" si="106"/>
        <v>0</v>
      </c>
      <c r="AP541">
        <f t="shared" si="107"/>
        <v>0</v>
      </c>
      <c r="AQ541">
        <f t="shared" si="108"/>
        <v>0</v>
      </c>
      <c r="AR541">
        <f t="shared" si="101"/>
        <v>0</v>
      </c>
    </row>
    <row r="542" spans="1:44" ht="18" hidden="1" outlineLevel="1" x14ac:dyDescent="0.35">
      <c r="A542" s="13" t="s">
        <v>184</v>
      </c>
      <c r="B542" s="35">
        <f t="shared" si="109"/>
        <v>529</v>
      </c>
      <c r="C542" s="247"/>
      <c r="D542" s="42"/>
      <c r="E542" s="42"/>
      <c r="F542" s="37"/>
      <c r="G542" s="248">
        <v>0</v>
      </c>
      <c r="H542" s="101">
        <v>0.1</v>
      </c>
      <c r="I542" s="102">
        <f t="shared" si="99"/>
        <v>0</v>
      </c>
      <c r="J542" s="37"/>
      <c r="K542" s="7"/>
      <c r="L542" s="61">
        <f t="shared" si="102"/>
        <v>529</v>
      </c>
      <c r="M542" s="112" t="str">
        <f t="shared" si="100"/>
        <v/>
      </c>
      <c r="N542" s="73">
        <f t="shared" si="98"/>
        <v>0</v>
      </c>
      <c r="O542" s="74"/>
      <c r="P542" s="75"/>
      <c r="R542" s="76"/>
      <c r="S542" s="76"/>
      <c r="T542" s="268" t="str">
        <f t="shared" si="103"/>
        <v/>
      </c>
      <c r="AM542">
        <f t="shared" si="104"/>
        <v>0</v>
      </c>
      <c r="AN542">
        <f t="shared" si="105"/>
        <v>0</v>
      </c>
      <c r="AO542">
        <f t="shared" si="106"/>
        <v>0</v>
      </c>
      <c r="AP542">
        <f t="shared" si="107"/>
        <v>0</v>
      </c>
      <c r="AQ542">
        <f t="shared" si="108"/>
        <v>0</v>
      </c>
      <c r="AR542">
        <f t="shared" si="101"/>
        <v>0</v>
      </c>
    </row>
    <row r="543" spans="1:44" ht="18" hidden="1" outlineLevel="1" x14ac:dyDescent="0.35">
      <c r="A543" s="13" t="s">
        <v>184</v>
      </c>
      <c r="B543" s="35">
        <f t="shared" si="109"/>
        <v>530</v>
      </c>
      <c r="C543" s="247"/>
      <c r="D543" s="42"/>
      <c r="E543" s="42"/>
      <c r="F543" s="37"/>
      <c r="G543" s="248">
        <v>0</v>
      </c>
      <c r="H543" s="101">
        <v>0.1</v>
      </c>
      <c r="I543" s="102">
        <f t="shared" si="99"/>
        <v>0</v>
      </c>
      <c r="J543" s="37"/>
      <c r="K543" s="7"/>
      <c r="L543" s="61">
        <f t="shared" si="102"/>
        <v>530</v>
      </c>
      <c r="M543" s="112" t="str">
        <f t="shared" si="100"/>
        <v/>
      </c>
      <c r="N543" s="73">
        <f t="shared" si="98"/>
        <v>0</v>
      </c>
      <c r="O543" s="74"/>
      <c r="P543" s="75"/>
      <c r="R543" s="76"/>
      <c r="S543" s="76"/>
      <c r="T543" s="268" t="str">
        <f t="shared" si="103"/>
        <v/>
      </c>
      <c r="AM543">
        <f t="shared" si="104"/>
        <v>0</v>
      </c>
      <c r="AN543">
        <f t="shared" si="105"/>
        <v>0</v>
      </c>
      <c r="AO543">
        <f t="shared" si="106"/>
        <v>0</v>
      </c>
      <c r="AP543">
        <f t="shared" si="107"/>
        <v>0</v>
      </c>
      <c r="AQ543">
        <f t="shared" si="108"/>
        <v>0</v>
      </c>
      <c r="AR543">
        <f t="shared" si="101"/>
        <v>0</v>
      </c>
    </row>
    <row r="544" spans="1:44" ht="18" hidden="1" outlineLevel="1" x14ac:dyDescent="0.35">
      <c r="A544" s="13" t="s">
        <v>184</v>
      </c>
      <c r="B544" s="35">
        <f t="shared" si="109"/>
        <v>531</v>
      </c>
      <c r="C544" s="247"/>
      <c r="D544" s="42"/>
      <c r="E544" s="42"/>
      <c r="F544" s="37"/>
      <c r="G544" s="248">
        <v>0</v>
      </c>
      <c r="H544" s="101">
        <v>0.1</v>
      </c>
      <c r="I544" s="102">
        <f t="shared" si="99"/>
        <v>0</v>
      </c>
      <c r="J544" s="37"/>
      <c r="K544" s="7"/>
      <c r="L544" s="61">
        <f t="shared" si="102"/>
        <v>531</v>
      </c>
      <c r="M544" s="112" t="str">
        <f t="shared" si="100"/>
        <v/>
      </c>
      <c r="N544" s="73">
        <f t="shared" si="98"/>
        <v>0</v>
      </c>
      <c r="O544" s="74"/>
      <c r="P544" s="75"/>
      <c r="R544" s="76"/>
      <c r="S544" s="76"/>
      <c r="T544" s="268" t="str">
        <f t="shared" si="103"/>
        <v/>
      </c>
      <c r="AM544">
        <f t="shared" si="104"/>
        <v>0</v>
      </c>
      <c r="AN544">
        <f t="shared" si="105"/>
        <v>0</v>
      </c>
      <c r="AO544">
        <f t="shared" si="106"/>
        <v>0</v>
      </c>
      <c r="AP544">
        <f t="shared" si="107"/>
        <v>0</v>
      </c>
      <c r="AQ544">
        <f t="shared" si="108"/>
        <v>0</v>
      </c>
      <c r="AR544">
        <f t="shared" si="101"/>
        <v>0</v>
      </c>
    </row>
    <row r="545" spans="1:44" ht="18" hidden="1" outlineLevel="1" x14ac:dyDescent="0.35">
      <c r="A545" s="13" t="s">
        <v>184</v>
      </c>
      <c r="B545" s="35">
        <f t="shared" si="109"/>
        <v>532</v>
      </c>
      <c r="C545" s="247"/>
      <c r="D545" s="42"/>
      <c r="E545" s="42"/>
      <c r="F545" s="37"/>
      <c r="G545" s="248">
        <v>0</v>
      </c>
      <c r="H545" s="101">
        <v>0.1</v>
      </c>
      <c r="I545" s="102">
        <f t="shared" si="99"/>
        <v>0</v>
      </c>
      <c r="J545" s="37"/>
      <c r="K545" s="7"/>
      <c r="L545" s="61">
        <f t="shared" si="102"/>
        <v>532</v>
      </c>
      <c r="M545" s="112" t="str">
        <f t="shared" si="100"/>
        <v/>
      </c>
      <c r="N545" s="73">
        <f t="shared" si="98"/>
        <v>0</v>
      </c>
      <c r="O545" s="74"/>
      <c r="P545" s="75"/>
      <c r="R545" s="76"/>
      <c r="S545" s="76"/>
      <c r="T545" s="268" t="str">
        <f t="shared" si="103"/>
        <v/>
      </c>
      <c r="AM545">
        <f t="shared" si="104"/>
        <v>0</v>
      </c>
      <c r="AN545">
        <f t="shared" si="105"/>
        <v>0</v>
      </c>
      <c r="AO545">
        <f t="shared" si="106"/>
        <v>0</v>
      </c>
      <c r="AP545">
        <f t="shared" si="107"/>
        <v>0</v>
      </c>
      <c r="AQ545">
        <f t="shared" si="108"/>
        <v>0</v>
      </c>
      <c r="AR545">
        <f t="shared" si="101"/>
        <v>0</v>
      </c>
    </row>
    <row r="546" spans="1:44" ht="18" hidden="1" outlineLevel="1" x14ac:dyDescent="0.35">
      <c r="A546" s="13" t="s">
        <v>184</v>
      </c>
      <c r="B546" s="35">
        <f t="shared" si="109"/>
        <v>533</v>
      </c>
      <c r="C546" s="247"/>
      <c r="D546" s="42"/>
      <c r="E546" s="42"/>
      <c r="F546" s="37"/>
      <c r="G546" s="248">
        <v>0</v>
      </c>
      <c r="H546" s="101">
        <v>0.1</v>
      </c>
      <c r="I546" s="102">
        <f t="shared" si="99"/>
        <v>0</v>
      </c>
      <c r="J546" s="37"/>
      <c r="K546" s="7"/>
      <c r="L546" s="61">
        <f t="shared" si="102"/>
        <v>533</v>
      </c>
      <c r="M546" s="112" t="str">
        <f t="shared" si="100"/>
        <v/>
      </c>
      <c r="N546" s="73">
        <f t="shared" si="98"/>
        <v>0</v>
      </c>
      <c r="O546" s="74"/>
      <c r="P546" s="75"/>
      <c r="R546" s="76"/>
      <c r="S546" s="76"/>
      <c r="T546" s="268" t="str">
        <f t="shared" si="103"/>
        <v/>
      </c>
      <c r="AM546">
        <f t="shared" si="104"/>
        <v>0</v>
      </c>
      <c r="AN546">
        <f t="shared" si="105"/>
        <v>0</v>
      </c>
      <c r="AO546">
        <f t="shared" si="106"/>
        <v>0</v>
      </c>
      <c r="AP546">
        <f t="shared" si="107"/>
        <v>0</v>
      </c>
      <c r="AQ546">
        <f t="shared" si="108"/>
        <v>0</v>
      </c>
      <c r="AR546">
        <f t="shared" si="101"/>
        <v>0</v>
      </c>
    </row>
    <row r="547" spans="1:44" ht="18" hidden="1" outlineLevel="1" x14ac:dyDescent="0.35">
      <c r="A547" s="13" t="s">
        <v>184</v>
      </c>
      <c r="B547" s="35">
        <f t="shared" si="109"/>
        <v>534</v>
      </c>
      <c r="C547" s="247"/>
      <c r="D547" s="42"/>
      <c r="E547" s="42"/>
      <c r="F547" s="37"/>
      <c r="G547" s="248">
        <v>0</v>
      </c>
      <c r="H547" s="101">
        <v>0.1</v>
      </c>
      <c r="I547" s="102">
        <f t="shared" si="99"/>
        <v>0</v>
      </c>
      <c r="J547" s="37"/>
      <c r="K547" s="7"/>
      <c r="L547" s="61">
        <f t="shared" si="102"/>
        <v>534</v>
      </c>
      <c r="M547" s="112" t="str">
        <f t="shared" si="100"/>
        <v/>
      </c>
      <c r="N547" s="73">
        <f t="shared" si="98"/>
        <v>0</v>
      </c>
      <c r="O547" s="74"/>
      <c r="P547" s="75"/>
      <c r="R547" s="76"/>
      <c r="S547" s="76"/>
      <c r="T547" s="268" t="str">
        <f t="shared" si="103"/>
        <v/>
      </c>
      <c r="AM547">
        <f t="shared" si="104"/>
        <v>0</v>
      </c>
      <c r="AN547">
        <f t="shared" si="105"/>
        <v>0</v>
      </c>
      <c r="AO547">
        <f t="shared" si="106"/>
        <v>0</v>
      </c>
      <c r="AP547">
        <f t="shared" si="107"/>
        <v>0</v>
      </c>
      <c r="AQ547">
        <f t="shared" si="108"/>
        <v>0</v>
      </c>
      <c r="AR547">
        <f t="shared" si="101"/>
        <v>0</v>
      </c>
    </row>
    <row r="548" spans="1:44" ht="18" hidden="1" outlineLevel="1" x14ac:dyDescent="0.35">
      <c r="A548" s="13" t="s">
        <v>184</v>
      </c>
      <c r="B548" s="35">
        <f t="shared" si="109"/>
        <v>535</v>
      </c>
      <c r="C548" s="247"/>
      <c r="D548" s="42"/>
      <c r="E548" s="42"/>
      <c r="F548" s="37"/>
      <c r="G548" s="248">
        <v>0</v>
      </c>
      <c r="H548" s="101">
        <v>0.1</v>
      </c>
      <c r="I548" s="102">
        <f t="shared" si="99"/>
        <v>0</v>
      </c>
      <c r="J548" s="37"/>
      <c r="K548" s="7"/>
      <c r="L548" s="61">
        <f t="shared" si="102"/>
        <v>535</v>
      </c>
      <c r="M548" s="112" t="str">
        <f t="shared" si="100"/>
        <v/>
      </c>
      <c r="N548" s="73">
        <f t="shared" si="98"/>
        <v>0</v>
      </c>
      <c r="O548" s="74"/>
      <c r="P548" s="75"/>
      <c r="R548" s="76"/>
      <c r="S548" s="76"/>
      <c r="T548" s="268" t="str">
        <f t="shared" si="103"/>
        <v/>
      </c>
      <c r="AM548">
        <f t="shared" si="104"/>
        <v>0</v>
      </c>
      <c r="AN548">
        <f t="shared" si="105"/>
        <v>0</v>
      </c>
      <c r="AO548">
        <f t="shared" si="106"/>
        <v>0</v>
      </c>
      <c r="AP548">
        <f t="shared" si="107"/>
        <v>0</v>
      </c>
      <c r="AQ548">
        <f t="shared" si="108"/>
        <v>0</v>
      </c>
      <c r="AR548">
        <f t="shared" si="101"/>
        <v>0</v>
      </c>
    </row>
    <row r="549" spans="1:44" ht="18" hidden="1" outlineLevel="1" x14ac:dyDescent="0.35">
      <c r="A549" s="13" t="s">
        <v>184</v>
      </c>
      <c r="B549" s="35">
        <f t="shared" si="109"/>
        <v>536</v>
      </c>
      <c r="C549" s="247"/>
      <c r="D549" s="42"/>
      <c r="E549" s="42"/>
      <c r="F549" s="37"/>
      <c r="G549" s="248">
        <v>0</v>
      </c>
      <c r="H549" s="101">
        <v>0.1</v>
      </c>
      <c r="I549" s="102">
        <f t="shared" si="99"/>
        <v>0</v>
      </c>
      <c r="J549" s="37"/>
      <c r="K549" s="7"/>
      <c r="L549" s="61">
        <f t="shared" si="102"/>
        <v>536</v>
      </c>
      <c r="M549" s="112" t="str">
        <f t="shared" si="100"/>
        <v/>
      </c>
      <c r="N549" s="73">
        <f t="shared" si="98"/>
        <v>0</v>
      </c>
      <c r="O549" s="74"/>
      <c r="P549" s="75"/>
      <c r="R549" s="76"/>
      <c r="S549" s="76"/>
      <c r="T549" s="268" t="str">
        <f t="shared" si="103"/>
        <v/>
      </c>
      <c r="AM549">
        <f t="shared" si="104"/>
        <v>0</v>
      </c>
      <c r="AN549">
        <f t="shared" si="105"/>
        <v>0</v>
      </c>
      <c r="AO549">
        <f t="shared" si="106"/>
        <v>0</v>
      </c>
      <c r="AP549">
        <f t="shared" si="107"/>
        <v>0</v>
      </c>
      <c r="AQ549">
        <f t="shared" si="108"/>
        <v>0</v>
      </c>
      <c r="AR549">
        <f t="shared" si="101"/>
        <v>0</v>
      </c>
    </row>
    <row r="550" spans="1:44" ht="18" hidden="1" outlineLevel="1" x14ac:dyDescent="0.35">
      <c r="A550" s="13" t="s">
        <v>184</v>
      </c>
      <c r="B550" s="35">
        <f t="shared" si="109"/>
        <v>537</v>
      </c>
      <c r="C550" s="247"/>
      <c r="D550" s="42"/>
      <c r="E550" s="42"/>
      <c r="F550" s="37"/>
      <c r="G550" s="248">
        <v>0</v>
      </c>
      <c r="H550" s="101">
        <v>0.1</v>
      </c>
      <c r="I550" s="102">
        <f t="shared" si="99"/>
        <v>0</v>
      </c>
      <c r="J550" s="37"/>
      <c r="K550" s="7"/>
      <c r="L550" s="61">
        <f t="shared" si="102"/>
        <v>537</v>
      </c>
      <c r="M550" s="112" t="str">
        <f t="shared" si="100"/>
        <v/>
      </c>
      <c r="N550" s="73">
        <f t="shared" si="98"/>
        <v>0</v>
      </c>
      <c r="O550" s="74"/>
      <c r="P550" s="75"/>
      <c r="R550" s="76"/>
      <c r="S550" s="76"/>
      <c r="T550" s="268" t="str">
        <f t="shared" si="103"/>
        <v/>
      </c>
      <c r="AM550">
        <f t="shared" si="104"/>
        <v>0</v>
      </c>
      <c r="AN550">
        <f t="shared" si="105"/>
        <v>0</v>
      </c>
      <c r="AO550">
        <f t="shared" si="106"/>
        <v>0</v>
      </c>
      <c r="AP550">
        <f t="shared" si="107"/>
        <v>0</v>
      </c>
      <c r="AQ550">
        <f t="shared" si="108"/>
        <v>0</v>
      </c>
      <c r="AR550">
        <f t="shared" si="101"/>
        <v>0</v>
      </c>
    </row>
    <row r="551" spans="1:44" ht="18" hidden="1" outlineLevel="1" x14ac:dyDescent="0.35">
      <c r="A551" s="13" t="s">
        <v>184</v>
      </c>
      <c r="B551" s="35">
        <f t="shared" si="109"/>
        <v>538</v>
      </c>
      <c r="C551" s="247"/>
      <c r="D551" s="42"/>
      <c r="E551" s="42"/>
      <c r="F551" s="37"/>
      <c r="G551" s="248">
        <v>0</v>
      </c>
      <c r="H551" s="101">
        <v>0.1</v>
      </c>
      <c r="I551" s="102">
        <f t="shared" si="99"/>
        <v>0</v>
      </c>
      <c r="J551" s="37"/>
      <c r="K551" s="7"/>
      <c r="L551" s="61">
        <f t="shared" si="102"/>
        <v>538</v>
      </c>
      <c r="M551" s="112" t="str">
        <f t="shared" si="100"/>
        <v/>
      </c>
      <c r="N551" s="73">
        <f t="shared" si="98"/>
        <v>0</v>
      </c>
      <c r="O551" s="74"/>
      <c r="P551" s="75"/>
      <c r="R551" s="76"/>
      <c r="S551" s="76"/>
      <c r="T551" s="268" t="str">
        <f t="shared" si="103"/>
        <v/>
      </c>
      <c r="AM551">
        <f t="shared" si="104"/>
        <v>0</v>
      </c>
      <c r="AN551">
        <f t="shared" si="105"/>
        <v>0</v>
      </c>
      <c r="AO551">
        <f t="shared" si="106"/>
        <v>0</v>
      </c>
      <c r="AP551">
        <f t="shared" si="107"/>
        <v>0</v>
      </c>
      <c r="AQ551">
        <f t="shared" si="108"/>
        <v>0</v>
      </c>
      <c r="AR551">
        <f t="shared" si="101"/>
        <v>0</v>
      </c>
    </row>
    <row r="552" spans="1:44" ht="18" hidden="1" outlineLevel="1" x14ac:dyDescent="0.35">
      <c r="A552" s="13" t="s">
        <v>184</v>
      </c>
      <c r="B552" s="35">
        <f t="shared" si="109"/>
        <v>539</v>
      </c>
      <c r="C552" s="247"/>
      <c r="D552" s="42"/>
      <c r="E552" s="42"/>
      <c r="F552" s="37"/>
      <c r="G552" s="248">
        <v>0</v>
      </c>
      <c r="H552" s="101">
        <v>0.1</v>
      </c>
      <c r="I552" s="102">
        <f t="shared" si="99"/>
        <v>0</v>
      </c>
      <c r="J552" s="37"/>
      <c r="K552" s="7"/>
      <c r="L552" s="61">
        <f t="shared" si="102"/>
        <v>539</v>
      </c>
      <c r="M552" s="112" t="str">
        <f t="shared" si="100"/>
        <v/>
      </c>
      <c r="N552" s="73">
        <f t="shared" si="98"/>
        <v>0</v>
      </c>
      <c r="O552" s="74"/>
      <c r="P552" s="75"/>
      <c r="R552" s="76"/>
      <c r="S552" s="76"/>
      <c r="T552" s="268" t="str">
        <f t="shared" si="103"/>
        <v/>
      </c>
      <c r="AM552">
        <f t="shared" si="104"/>
        <v>0</v>
      </c>
      <c r="AN552">
        <f t="shared" si="105"/>
        <v>0</v>
      </c>
      <c r="AO552">
        <f t="shared" si="106"/>
        <v>0</v>
      </c>
      <c r="AP552">
        <f t="shared" si="107"/>
        <v>0</v>
      </c>
      <c r="AQ552">
        <f t="shared" si="108"/>
        <v>0</v>
      </c>
      <c r="AR552">
        <f t="shared" si="101"/>
        <v>0</v>
      </c>
    </row>
    <row r="553" spans="1:44" ht="18" hidden="1" outlineLevel="1" x14ac:dyDescent="0.35">
      <c r="A553" s="13" t="s">
        <v>184</v>
      </c>
      <c r="B553" s="35">
        <f t="shared" si="109"/>
        <v>540</v>
      </c>
      <c r="C553" s="247"/>
      <c r="D553" s="42"/>
      <c r="E553" s="42"/>
      <c r="F553" s="37"/>
      <c r="G553" s="248">
        <v>0</v>
      </c>
      <c r="H553" s="101">
        <v>0.1</v>
      </c>
      <c r="I553" s="102">
        <f t="shared" si="99"/>
        <v>0</v>
      </c>
      <c r="J553" s="37"/>
      <c r="K553" s="7"/>
      <c r="L553" s="61">
        <f t="shared" si="102"/>
        <v>540</v>
      </c>
      <c r="M553" s="112" t="str">
        <f t="shared" si="100"/>
        <v/>
      </c>
      <c r="N553" s="73">
        <f t="shared" si="98"/>
        <v>0</v>
      </c>
      <c r="O553" s="74"/>
      <c r="P553" s="75"/>
      <c r="R553" s="76"/>
      <c r="S553" s="76"/>
      <c r="T553" s="268" t="str">
        <f t="shared" si="103"/>
        <v/>
      </c>
      <c r="AM553">
        <f t="shared" si="104"/>
        <v>0</v>
      </c>
      <c r="AN553">
        <f t="shared" si="105"/>
        <v>0</v>
      </c>
      <c r="AO553">
        <f t="shared" si="106"/>
        <v>0</v>
      </c>
      <c r="AP553">
        <f t="shared" si="107"/>
        <v>0</v>
      </c>
      <c r="AQ553">
        <f t="shared" si="108"/>
        <v>0</v>
      </c>
      <c r="AR553">
        <f t="shared" si="101"/>
        <v>0</v>
      </c>
    </row>
    <row r="554" spans="1:44" ht="18" hidden="1" outlineLevel="1" x14ac:dyDescent="0.35">
      <c r="A554" s="13" t="s">
        <v>184</v>
      </c>
      <c r="B554" s="35">
        <f t="shared" si="109"/>
        <v>541</v>
      </c>
      <c r="C554" s="247"/>
      <c r="D554" s="42"/>
      <c r="E554" s="42"/>
      <c r="F554" s="37"/>
      <c r="G554" s="248">
        <v>0</v>
      </c>
      <c r="H554" s="101">
        <v>0.1</v>
      </c>
      <c r="I554" s="102">
        <f t="shared" si="99"/>
        <v>0</v>
      </c>
      <c r="J554" s="37"/>
      <c r="K554" s="7"/>
      <c r="L554" s="61">
        <f t="shared" si="102"/>
        <v>541</v>
      </c>
      <c r="M554" s="112" t="str">
        <f t="shared" si="100"/>
        <v/>
      </c>
      <c r="N554" s="73">
        <f t="shared" si="98"/>
        <v>0</v>
      </c>
      <c r="O554" s="74"/>
      <c r="P554" s="75"/>
      <c r="R554" s="76"/>
      <c r="S554" s="76"/>
      <c r="T554" s="268" t="str">
        <f t="shared" si="103"/>
        <v/>
      </c>
      <c r="AM554">
        <f t="shared" si="104"/>
        <v>0</v>
      </c>
      <c r="AN554">
        <f t="shared" si="105"/>
        <v>0</v>
      </c>
      <c r="AO554">
        <f t="shared" si="106"/>
        <v>0</v>
      </c>
      <c r="AP554">
        <f t="shared" si="107"/>
        <v>0</v>
      </c>
      <c r="AQ554">
        <f t="shared" si="108"/>
        <v>0</v>
      </c>
      <c r="AR554">
        <f t="shared" si="101"/>
        <v>0</v>
      </c>
    </row>
    <row r="555" spans="1:44" ht="18" hidden="1" outlineLevel="1" x14ac:dyDescent="0.35">
      <c r="A555" s="13" t="s">
        <v>184</v>
      </c>
      <c r="B555" s="35">
        <f t="shared" si="109"/>
        <v>542</v>
      </c>
      <c r="C555" s="247"/>
      <c r="D555" s="42"/>
      <c r="E555" s="42"/>
      <c r="F555" s="37"/>
      <c r="G555" s="248">
        <v>0</v>
      </c>
      <c r="H555" s="101">
        <v>0.1</v>
      </c>
      <c r="I555" s="102">
        <f t="shared" si="99"/>
        <v>0</v>
      </c>
      <c r="J555" s="37"/>
      <c r="K555" s="7"/>
      <c r="L555" s="61">
        <f t="shared" si="102"/>
        <v>542</v>
      </c>
      <c r="M555" s="112" t="str">
        <f t="shared" si="100"/>
        <v/>
      </c>
      <c r="N555" s="73">
        <f t="shared" si="98"/>
        <v>0</v>
      </c>
      <c r="O555" s="74"/>
      <c r="P555" s="75"/>
      <c r="R555" s="76"/>
      <c r="S555" s="76"/>
      <c r="T555" s="268" t="str">
        <f t="shared" si="103"/>
        <v/>
      </c>
      <c r="AM555">
        <f t="shared" si="104"/>
        <v>0</v>
      </c>
      <c r="AN555">
        <f t="shared" si="105"/>
        <v>0</v>
      </c>
      <c r="AO555">
        <f t="shared" si="106"/>
        <v>0</v>
      </c>
      <c r="AP555">
        <f t="shared" si="107"/>
        <v>0</v>
      </c>
      <c r="AQ555">
        <f t="shared" si="108"/>
        <v>0</v>
      </c>
      <c r="AR555">
        <f t="shared" si="101"/>
        <v>0</v>
      </c>
    </row>
    <row r="556" spans="1:44" ht="18" hidden="1" outlineLevel="1" x14ac:dyDescent="0.35">
      <c r="A556" s="13" t="s">
        <v>184</v>
      </c>
      <c r="B556" s="35">
        <f t="shared" si="109"/>
        <v>543</v>
      </c>
      <c r="C556" s="247"/>
      <c r="D556" s="42"/>
      <c r="E556" s="42"/>
      <c r="F556" s="37"/>
      <c r="G556" s="248">
        <v>0</v>
      </c>
      <c r="H556" s="101">
        <v>0.1</v>
      </c>
      <c r="I556" s="102">
        <f t="shared" si="99"/>
        <v>0</v>
      </c>
      <c r="J556" s="37"/>
      <c r="K556" s="7"/>
      <c r="L556" s="61">
        <f t="shared" si="102"/>
        <v>543</v>
      </c>
      <c r="M556" s="112" t="str">
        <f t="shared" si="100"/>
        <v/>
      </c>
      <c r="N556" s="73">
        <f t="shared" si="98"/>
        <v>0</v>
      </c>
      <c r="O556" s="74"/>
      <c r="P556" s="75"/>
      <c r="R556" s="76"/>
      <c r="S556" s="76"/>
      <c r="T556" s="268" t="str">
        <f t="shared" si="103"/>
        <v/>
      </c>
      <c r="AM556">
        <f t="shared" si="104"/>
        <v>0</v>
      </c>
      <c r="AN556">
        <f t="shared" si="105"/>
        <v>0</v>
      </c>
      <c r="AO556">
        <f t="shared" si="106"/>
        <v>0</v>
      </c>
      <c r="AP556">
        <f t="shared" si="107"/>
        <v>0</v>
      </c>
      <c r="AQ556">
        <f t="shared" si="108"/>
        <v>0</v>
      </c>
      <c r="AR556">
        <f t="shared" si="101"/>
        <v>0</v>
      </c>
    </row>
    <row r="557" spans="1:44" ht="18" hidden="1" outlineLevel="1" x14ac:dyDescent="0.35">
      <c r="A557" s="13" t="s">
        <v>184</v>
      </c>
      <c r="B557" s="35">
        <f t="shared" si="109"/>
        <v>544</v>
      </c>
      <c r="C557" s="247"/>
      <c r="D557" s="42"/>
      <c r="E557" s="42"/>
      <c r="F557" s="37"/>
      <c r="G557" s="248">
        <v>0</v>
      </c>
      <c r="H557" s="101">
        <v>0.1</v>
      </c>
      <c r="I557" s="102">
        <f t="shared" si="99"/>
        <v>0</v>
      </c>
      <c r="J557" s="37"/>
      <c r="K557" s="7"/>
      <c r="L557" s="61">
        <f t="shared" si="102"/>
        <v>544</v>
      </c>
      <c r="M557" s="112" t="str">
        <f t="shared" si="100"/>
        <v/>
      </c>
      <c r="N557" s="73">
        <f t="shared" si="98"/>
        <v>0</v>
      </c>
      <c r="O557" s="74"/>
      <c r="P557" s="75"/>
      <c r="R557" s="76"/>
      <c r="S557" s="76"/>
      <c r="T557" s="268" t="str">
        <f t="shared" si="103"/>
        <v/>
      </c>
      <c r="AM557">
        <f t="shared" si="104"/>
        <v>0</v>
      </c>
      <c r="AN557">
        <f t="shared" si="105"/>
        <v>0</v>
      </c>
      <c r="AO557">
        <f t="shared" si="106"/>
        <v>0</v>
      </c>
      <c r="AP557">
        <f t="shared" si="107"/>
        <v>0</v>
      </c>
      <c r="AQ557">
        <f t="shared" si="108"/>
        <v>0</v>
      </c>
      <c r="AR557">
        <f t="shared" si="101"/>
        <v>0</v>
      </c>
    </row>
    <row r="558" spans="1:44" ht="18" hidden="1" outlineLevel="1" x14ac:dyDescent="0.35">
      <c r="A558" s="13" t="s">
        <v>184</v>
      </c>
      <c r="B558" s="35">
        <f t="shared" si="109"/>
        <v>545</v>
      </c>
      <c r="C558" s="247"/>
      <c r="D558" s="42"/>
      <c r="E558" s="42"/>
      <c r="F558" s="37"/>
      <c r="G558" s="248">
        <v>0</v>
      </c>
      <c r="H558" s="101">
        <v>0.1</v>
      </c>
      <c r="I558" s="102">
        <f t="shared" si="99"/>
        <v>0</v>
      </c>
      <c r="J558" s="37"/>
      <c r="K558" s="7"/>
      <c r="L558" s="61">
        <f t="shared" si="102"/>
        <v>545</v>
      </c>
      <c r="M558" s="112" t="str">
        <f t="shared" si="100"/>
        <v/>
      </c>
      <c r="N558" s="73">
        <f t="shared" si="98"/>
        <v>0</v>
      </c>
      <c r="O558" s="74"/>
      <c r="P558" s="75"/>
      <c r="R558" s="76"/>
      <c r="S558" s="76"/>
      <c r="T558" s="268" t="str">
        <f t="shared" si="103"/>
        <v/>
      </c>
      <c r="AM558">
        <f t="shared" si="104"/>
        <v>0</v>
      </c>
      <c r="AN558">
        <f t="shared" si="105"/>
        <v>0</v>
      </c>
      <c r="AO558">
        <f t="shared" si="106"/>
        <v>0</v>
      </c>
      <c r="AP558">
        <f t="shared" si="107"/>
        <v>0</v>
      </c>
      <c r="AQ558">
        <f t="shared" si="108"/>
        <v>0</v>
      </c>
      <c r="AR558">
        <f t="shared" si="101"/>
        <v>0</v>
      </c>
    </row>
    <row r="559" spans="1:44" ht="18" hidden="1" outlineLevel="1" x14ac:dyDescent="0.35">
      <c r="A559" s="13" t="s">
        <v>184</v>
      </c>
      <c r="B559" s="35">
        <f t="shared" si="109"/>
        <v>546</v>
      </c>
      <c r="C559" s="247"/>
      <c r="D559" s="42"/>
      <c r="E559" s="42"/>
      <c r="F559" s="37"/>
      <c r="G559" s="248">
        <v>0</v>
      </c>
      <c r="H559" s="101">
        <v>0.1</v>
      </c>
      <c r="I559" s="102">
        <f t="shared" si="99"/>
        <v>0</v>
      </c>
      <c r="J559" s="37"/>
      <c r="K559" s="7"/>
      <c r="L559" s="61">
        <f t="shared" si="102"/>
        <v>546</v>
      </c>
      <c r="M559" s="112" t="str">
        <f t="shared" si="100"/>
        <v/>
      </c>
      <c r="N559" s="73">
        <f t="shared" si="98"/>
        <v>0</v>
      </c>
      <c r="O559" s="74"/>
      <c r="P559" s="75"/>
      <c r="R559" s="76"/>
      <c r="S559" s="76"/>
      <c r="T559" s="268" t="str">
        <f t="shared" si="103"/>
        <v/>
      </c>
      <c r="AM559">
        <f t="shared" si="104"/>
        <v>0</v>
      </c>
      <c r="AN559">
        <f t="shared" si="105"/>
        <v>0</v>
      </c>
      <c r="AO559">
        <f t="shared" si="106"/>
        <v>0</v>
      </c>
      <c r="AP559">
        <f t="shared" si="107"/>
        <v>0</v>
      </c>
      <c r="AQ559">
        <f t="shared" si="108"/>
        <v>0</v>
      </c>
      <c r="AR559">
        <f t="shared" si="101"/>
        <v>0</v>
      </c>
    </row>
    <row r="560" spans="1:44" ht="18" hidden="1" outlineLevel="1" x14ac:dyDescent="0.35">
      <c r="A560" s="13" t="s">
        <v>184</v>
      </c>
      <c r="B560" s="35">
        <f t="shared" si="109"/>
        <v>547</v>
      </c>
      <c r="C560" s="247"/>
      <c r="D560" s="42"/>
      <c r="E560" s="42"/>
      <c r="F560" s="37"/>
      <c r="G560" s="248">
        <v>0</v>
      </c>
      <c r="H560" s="101">
        <v>0.1</v>
      </c>
      <c r="I560" s="102">
        <f t="shared" si="99"/>
        <v>0</v>
      </c>
      <c r="J560" s="37"/>
      <c r="K560" s="7"/>
      <c r="L560" s="61">
        <f t="shared" si="102"/>
        <v>547</v>
      </c>
      <c r="M560" s="112" t="str">
        <f t="shared" si="100"/>
        <v/>
      </c>
      <c r="N560" s="73">
        <f t="shared" si="98"/>
        <v>0</v>
      </c>
      <c r="O560" s="74"/>
      <c r="P560" s="75"/>
      <c r="R560" s="76"/>
      <c r="S560" s="76"/>
      <c r="T560" s="268" t="str">
        <f t="shared" si="103"/>
        <v/>
      </c>
      <c r="AM560">
        <f t="shared" si="104"/>
        <v>0</v>
      </c>
      <c r="AN560">
        <f t="shared" si="105"/>
        <v>0</v>
      </c>
      <c r="AO560">
        <f t="shared" si="106"/>
        <v>0</v>
      </c>
      <c r="AP560">
        <f t="shared" si="107"/>
        <v>0</v>
      </c>
      <c r="AQ560">
        <f t="shared" si="108"/>
        <v>0</v>
      </c>
      <c r="AR560">
        <f t="shared" si="101"/>
        <v>0</v>
      </c>
    </row>
    <row r="561" spans="1:44" ht="18" hidden="1" outlineLevel="1" x14ac:dyDescent="0.35">
      <c r="A561" s="13" t="s">
        <v>184</v>
      </c>
      <c r="B561" s="35">
        <f t="shared" si="109"/>
        <v>548</v>
      </c>
      <c r="C561" s="247"/>
      <c r="D561" s="42"/>
      <c r="E561" s="42"/>
      <c r="F561" s="37"/>
      <c r="G561" s="248">
        <v>0</v>
      </c>
      <c r="H561" s="101">
        <v>0.1</v>
      </c>
      <c r="I561" s="102">
        <f t="shared" si="99"/>
        <v>0</v>
      </c>
      <c r="J561" s="37"/>
      <c r="K561" s="7"/>
      <c r="L561" s="61">
        <f t="shared" si="102"/>
        <v>548</v>
      </c>
      <c r="M561" s="112" t="str">
        <f t="shared" si="100"/>
        <v/>
      </c>
      <c r="N561" s="73">
        <f t="shared" ref="N561:N624" si="110">IF($Q$3="対象外",$I561,$G561)</f>
        <v>0</v>
      </c>
      <c r="O561" s="74"/>
      <c r="P561" s="75"/>
      <c r="R561" s="76"/>
      <c r="S561" s="76"/>
      <c r="T561" s="268" t="str">
        <f t="shared" si="103"/>
        <v/>
      </c>
      <c r="AM561">
        <f t="shared" si="104"/>
        <v>0</v>
      </c>
      <c r="AN561">
        <f t="shared" si="105"/>
        <v>0</v>
      </c>
      <c r="AO561">
        <f t="shared" si="106"/>
        <v>0</v>
      </c>
      <c r="AP561">
        <f t="shared" si="107"/>
        <v>0</v>
      </c>
      <c r="AQ561">
        <f t="shared" si="108"/>
        <v>0</v>
      </c>
      <c r="AR561">
        <f t="shared" si="101"/>
        <v>0</v>
      </c>
    </row>
    <row r="562" spans="1:44" ht="18" hidden="1" outlineLevel="1" x14ac:dyDescent="0.35">
      <c r="A562" s="13" t="s">
        <v>184</v>
      </c>
      <c r="B562" s="35">
        <f t="shared" si="109"/>
        <v>549</v>
      </c>
      <c r="C562" s="247"/>
      <c r="D562" s="42"/>
      <c r="E562" s="42"/>
      <c r="F562" s="37"/>
      <c r="G562" s="248">
        <v>0</v>
      </c>
      <c r="H562" s="101">
        <v>0.1</v>
      </c>
      <c r="I562" s="102">
        <f t="shared" si="99"/>
        <v>0</v>
      </c>
      <c r="J562" s="37"/>
      <c r="K562" s="7"/>
      <c r="L562" s="61">
        <f t="shared" si="102"/>
        <v>549</v>
      </c>
      <c r="M562" s="112" t="str">
        <f t="shared" si="100"/>
        <v/>
      </c>
      <c r="N562" s="73">
        <f t="shared" si="110"/>
        <v>0</v>
      </c>
      <c r="O562" s="74"/>
      <c r="P562" s="75"/>
      <c r="R562" s="76"/>
      <c r="S562" s="76"/>
      <c r="T562" s="268" t="str">
        <f t="shared" si="103"/>
        <v/>
      </c>
      <c r="AM562">
        <f t="shared" si="104"/>
        <v>0</v>
      </c>
      <c r="AN562">
        <f t="shared" si="105"/>
        <v>0</v>
      </c>
      <c r="AO562">
        <f t="shared" si="106"/>
        <v>0</v>
      </c>
      <c r="AP562">
        <f t="shared" si="107"/>
        <v>0</v>
      </c>
      <c r="AQ562">
        <f t="shared" si="108"/>
        <v>0</v>
      </c>
      <c r="AR562">
        <f t="shared" si="101"/>
        <v>0</v>
      </c>
    </row>
    <row r="563" spans="1:44" ht="18" hidden="1" outlineLevel="1" x14ac:dyDescent="0.35">
      <c r="A563" s="13" t="s">
        <v>184</v>
      </c>
      <c r="B563" s="35">
        <f t="shared" si="109"/>
        <v>550</v>
      </c>
      <c r="C563" s="247"/>
      <c r="D563" s="42"/>
      <c r="E563" s="42"/>
      <c r="F563" s="37"/>
      <c r="G563" s="248">
        <v>0</v>
      </c>
      <c r="H563" s="101">
        <v>0.1</v>
      </c>
      <c r="I563" s="102">
        <f t="shared" si="99"/>
        <v>0</v>
      </c>
      <c r="J563" s="37"/>
      <c r="K563" s="7"/>
      <c r="L563" s="61">
        <f t="shared" si="102"/>
        <v>550</v>
      </c>
      <c r="M563" s="112" t="str">
        <f t="shared" si="100"/>
        <v/>
      </c>
      <c r="N563" s="73">
        <f t="shared" si="110"/>
        <v>0</v>
      </c>
      <c r="O563" s="74"/>
      <c r="P563" s="75"/>
      <c r="R563" s="76"/>
      <c r="S563" s="76"/>
      <c r="T563" s="268" t="str">
        <f t="shared" si="103"/>
        <v/>
      </c>
      <c r="AM563">
        <f t="shared" si="104"/>
        <v>0</v>
      </c>
      <c r="AN563">
        <f t="shared" si="105"/>
        <v>0</v>
      </c>
      <c r="AO563">
        <f t="shared" si="106"/>
        <v>0</v>
      </c>
      <c r="AP563">
        <f t="shared" si="107"/>
        <v>0</v>
      </c>
      <c r="AQ563">
        <f t="shared" si="108"/>
        <v>0</v>
      </c>
      <c r="AR563">
        <f t="shared" si="101"/>
        <v>0</v>
      </c>
    </row>
    <row r="564" spans="1:44" ht="18" hidden="1" outlineLevel="1" x14ac:dyDescent="0.35">
      <c r="A564" s="13" t="s">
        <v>184</v>
      </c>
      <c r="B564" s="35">
        <f t="shared" si="109"/>
        <v>551</v>
      </c>
      <c r="C564" s="247"/>
      <c r="D564" s="42"/>
      <c r="E564" s="42"/>
      <c r="F564" s="37"/>
      <c r="G564" s="248">
        <v>0</v>
      </c>
      <c r="H564" s="101">
        <v>0.1</v>
      </c>
      <c r="I564" s="102">
        <f t="shared" si="99"/>
        <v>0</v>
      </c>
      <c r="J564" s="37"/>
      <c r="K564" s="7"/>
      <c r="L564" s="61">
        <f t="shared" si="102"/>
        <v>551</v>
      </c>
      <c r="M564" s="112" t="str">
        <f t="shared" si="100"/>
        <v/>
      </c>
      <c r="N564" s="73">
        <f t="shared" si="110"/>
        <v>0</v>
      </c>
      <c r="O564" s="74"/>
      <c r="P564" s="75"/>
      <c r="R564" s="76"/>
      <c r="S564" s="76"/>
      <c r="T564" s="268" t="str">
        <f t="shared" si="103"/>
        <v/>
      </c>
      <c r="AM564">
        <f t="shared" si="104"/>
        <v>0</v>
      </c>
      <c r="AN564">
        <f t="shared" si="105"/>
        <v>0</v>
      </c>
      <c r="AO564">
        <f t="shared" si="106"/>
        <v>0</v>
      </c>
      <c r="AP564">
        <f t="shared" si="107"/>
        <v>0</v>
      </c>
      <c r="AQ564">
        <f t="shared" si="108"/>
        <v>0</v>
      </c>
      <c r="AR564">
        <f t="shared" si="101"/>
        <v>0</v>
      </c>
    </row>
    <row r="565" spans="1:44" ht="18" hidden="1" outlineLevel="1" x14ac:dyDescent="0.35">
      <c r="A565" s="13" t="s">
        <v>184</v>
      </c>
      <c r="B565" s="35">
        <f t="shared" si="109"/>
        <v>552</v>
      </c>
      <c r="C565" s="247"/>
      <c r="D565" s="42"/>
      <c r="E565" s="42"/>
      <c r="F565" s="37"/>
      <c r="G565" s="248">
        <v>0</v>
      </c>
      <c r="H565" s="101">
        <v>0.1</v>
      </c>
      <c r="I565" s="102">
        <f t="shared" si="99"/>
        <v>0</v>
      </c>
      <c r="J565" s="37"/>
      <c r="K565" s="7"/>
      <c r="L565" s="61">
        <f t="shared" si="102"/>
        <v>552</v>
      </c>
      <c r="M565" s="112" t="str">
        <f t="shared" si="100"/>
        <v/>
      </c>
      <c r="N565" s="73">
        <f t="shared" si="110"/>
        <v>0</v>
      </c>
      <c r="O565" s="74"/>
      <c r="P565" s="75"/>
      <c r="R565" s="76"/>
      <c r="S565" s="76"/>
      <c r="T565" s="268" t="str">
        <f t="shared" si="103"/>
        <v/>
      </c>
      <c r="AM565">
        <f t="shared" si="104"/>
        <v>0</v>
      </c>
      <c r="AN565">
        <f t="shared" si="105"/>
        <v>0</v>
      </c>
      <c r="AO565">
        <f t="shared" si="106"/>
        <v>0</v>
      </c>
      <c r="AP565">
        <f t="shared" si="107"/>
        <v>0</v>
      </c>
      <c r="AQ565">
        <f t="shared" si="108"/>
        <v>0</v>
      </c>
      <c r="AR565">
        <f t="shared" si="101"/>
        <v>0</v>
      </c>
    </row>
    <row r="566" spans="1:44" ht="18" hidden="1" outlineLevel="1" x14ac:dyDescent="0.35">
      <c r="A566" s="13" t="s">
        <v>184</v>
      </c>
      <c r="B566" s="35">
        <f t="shared" si="109"/>
        <v>553</v>
      </c>
      <c r="C566" s="247"/>
      <c r="D566" s="42"/>
      <c r="E566" s="42"/>
      <c r="F566" s="37"/>
      <c r="G566" s="248">
        <v>0</v>
      </c>
      <c r="H566" s="101">
        <v>0.1</v>
      </c>
      <c r="I566" s="102">
        <f t="shared" si="99"/>
        <v>0</v>
      </c>
      <c r="J566" s="37"/>
      <c r="K566" s="7"/>
      <c r="L566" s="61">
        <f t="shared" si="102"/>
        <v>553</v>
      </c>
      <c r="M566" s="112" t="str">
        <f t="shared" si="100"/>
        <v/>
      </c>
      <c r="N566" s="73">
        <f t="shared" si="110"/>
        <v>0</v>
      </c>
      <c r="O566" s="74"/>
      <c r="P566" s="75"/>
      <c r="R566" s="76"/>
      <c r="S566" s="76"/>
      <c r="T566" s="268" t="str">
        <f t="shared" si="103"/>
        <v/>
      </c>
      <c r="AM566">
        <f t="shared" si="104"/>
        <v>0</v>
      </c>
      <c r="AN566">
        <f t="shared" si="105"/>
        <v>0</v>
      </c>
      <c r="AO566">
        <f t="shared" si="106"/>
        <v>0</v>
      </c>
      <c r="AP566">
        <f t="shared" si="107"/>
        <v>0</v>
      </c>
      <c r="AQ566">
        <f t="shared" si="108"/>
        <v>0</v>
      </c>
      <c r="AR566">
        <f t="shared" si="101"/>
        <v>0</v>
      </c>
    </row>
    <row r="567" spans="1:44" ht="18" hidden="1" outlineLevel="1" x14ac:dyDescent="0.35">
      <c r="A567" s="13" t="s">
        <v>184</v>
      </c>
      <c r="B567" s="35">
        <f t="shared" si="109"/>
        <v>554</v>
      </c>
      <c r="C567" s="247"/>
      <c r="D567" s="42"/>
      <c r="E567" s="42"/>
      <c r="F567" s="37"/>
      <c r="G567" s="248">
        <v>0</v>
      </c>
      <c r="H567" s="101">
        <v>0.1</v>
      </c>
      <c r="I567" s="102">
        <f t="shared" si="99"/>
        <v>0</v>
      </c>
      <c r="J567" s="37"/>
      <c r="K567" s="7"/>
      <c r="L567" s="61">
        <f t="shared" si="102"/>
        <v>554</v>
      </c>
      <c r="M567" s="112" t="str">
        <f t="shared" si="100"/>
        <v/>
      </c>
      <c r="N567" s="73">
        <f t="shared" si="110"/>
        <v>0</v>
      </c>
      <c r="O567" s="74"/>
      <c r="P567" s="75"/>
      <c r="R567" s="76"/>
      <c r="S567" s="76"/>
      <c r="T567" s="268" t="str">
        <f t="shared" si="103"/>
        <v/>
      </c>
      <c r="AM567">
        <f t="shared" si="104"/>
        <v>0</v>
      </c>
      <c r="AN567">
        <f t="shared" si="105"/>
        <v>0</v>
      </c>
      <c r="AO567">
        <f t="shared" si="106"/>
        <v>0</v>
      </c>
      <c r="AP567">
        <f t="shared" si="107"/>
        <v>0</v>
      </c>
      <c r="AQ567">
        <f t="shared" si="108"/>
        <v>0</v>
      </c>
      <c r="AR567">
        <f t="shared" si="101"/>
        <v>0</v>
      </c>
    </row>
    <row r="568" spans="1:44" ht="18" hidden="1" outlineLevel="1" x14ac:dyDescent="0.35">
      <c r="A568" s="13" t="s">
        <v>184</v>
      </c>
      <c r="B568" s="35">
        <f t="shared" si="109"/>
        <v>555</v>
      </c>
      <c r="C568" s="247"/>
      <c r="D568" s="42"/>
      <c r="E568" s="42"/>
      <c r="F568" s="37"/>
      <c r="G568" s="248">
        <v>0</v>
      </c>
      <c r="H568" s="101">
        <v>0.1</v>
      </c>
      <c r="I568" s="102">
        <f t="shared" si="99"/>
        <v>0</v>
      </c>
      <c r="J568" s="37"/>
      <c r="K568" s="7"/>
      <c r="L568" s="61">
        <f t="shared" si="102"/>
        <v>555</v>
      </c>
      <c r="M568" s="112" t="str">
        <f t="shared" si="100"/>
        <v/>
      </c>
      <c r="N568" s="73">
        <f t="shared" si="110"/>
        <v>0</v>
      </c>
      <c r="O568" s="74"/>
      <c r="P568" s="75"/>
      <c r="R568" s="76"/>
      <c r="S568" s="76"/>
      <c r="T568" s="268" t="str">
        <f t="shared" si="103"/>
        <v/>
      </c>
      <c r="AM568">
        <f t="shared" si="104"/>
        <v>0</v>
      </c>
      <c r="AN568">
        <f t="shared" si="105"/>
        <v>0</v>
      </c>
      <c r="AO568">
        <f t="shared" si="106"/>
        <v>0</v>
      </c>
      <c r="AP568">
        <f t="shared" si="107"/>
        <v>0</v>
      </c>
      <c r="AQ568">
        <f t="shared" si="108"/>
        <v>0</v>
      </c>
      <c r="AR568">
        <f t="shared" si="101"/>
        <v>0</v>
      </c>
    </row>
    <row r="569" spans="1:44" ht="18" hidden="1" outlineLevel="1" x14ac:dyDescent="0.35">
      <c r="A569" s="13" t="s">
        <v>184</v>
      </c>
      <c r="B569" s="35">
        <f t="shared" si="109"/>
        <v>556</v>
      </c>
      <c r="C569" s="247"/>
      <c r="D569" s="42"/>
      <c r="E569" s="42"/>
      <c r="F569" s="37"/>
      <c r="G569" s="248">
        <v>0</v>
      </c>
      <c r="H569" s="101">
        <v>0.1</v>
      </c>
      <c r="I569" s="102">
        <f t="shared" si="99"/>
        <v>0</v>
      </c>
      <c r="J569" s="37"/>
      <c r="K569" s="7"/>
      <c r="L569" s="61">
        <f t="shared" si="102"/>
        <v>556</v>
      </c>
      <c r="M569" s="112" t="str">
        <f t="shared" si="100"/>
        <v/>
      </c>
      <c r="N569" s="73">
        <f t="shared" si="110"/>
        <v>0</v>
      </c>
      <c r="O569" s="74"/>
      <c r="P569" s="75"/>
      <c r="R569" s="76"/>
      <c r="S569" s="76"/>
      <c r="T569" s="268" t="str">
        <f t="shared" si="103"/>
        <v/>
      </c>
      <c r="AM569">
        <f t="shared" si="104"/>
        <v>0</v>
      </c>
      <c r="AN569">
        <f t="shared" si="105"/>
        <v>0</v>
      </c>
      <c r="AO569">
        <f t="shared" si="106"/>
        <v>0</v>
      </c>
      <c r="AP569">
        <f t="shared" si="107"/>
        <v>0</v>
      </c>
      <c r="AQ569">
        <f t="shared" si="108"/>
        <v>0</v>
      </c>
      <c r="AR569">
        <f t="shared" si="101"/>
        <v>0</v>
      </c>
    </row>
    <row r="570" spans="1:44" ht="18" hidden="1" outlineLevel="1" x14ac:dyDescent="0.35">
      <c r="A570" s="13" t="s">
        <v>184</v>
      </c>
      <c r="B570" s="35">
        <f t="shared" si="109"/>
        <v>557</v>
      </c>
      <c r="C570" s="247"/>
      <c r="D570" s="42"/>
      <c r="E570" s="42"/>
      <c r="F570" s="37"/>
      <c r="G570" s="248">
        <v>0</v>
      </c>
      <c r="H570" s="101">
        <v>0.1</v>
      </c>
      <c r="I570" s="102">
        <f t="shared" si="99"/>
        <v>0</v>
      </c>
      <c r="J570" s="37"/>
      <c r="K570" s="7"/>
      <c r="L570" s="61">
        <f t="shared" si="102"/>
        <v>557</v>
      </c>
      <c r="M570" s="112" t="str">
        <f t="shared" si="100"/>
        <v/>
      </c>
      <c r="N570" s="73">
        <f t="shared" si="110"/>
        <v>0</v>
      </c>
      <c r="O570" s="74"/>
      <c r="P570" s="75"/>
      <c r="R570" s="76"/>
      <c r="S570" s="76"/>
      <c r="T570" s="268" t="str">
        <f t="shared" si="103"/>
        <v/>
      </c>
      <c r="AM570">
        <f t="shared" si="104"/>
        <v>0</v>
      </c>
      <c r="AN570">
        <f t="shared" si="105"/>
        <v>0</v>
      </c>
      <c r="AO570">
        <f t="shared" si="106"/>
        <v>0</v>
      </c>
      <c r="AP570">
        <f t="shared" si="107"/>
        <v>0</v>
      </c>
      <c r="AQ570">
        <f t="shared" si="108"/>
        <v>0</v>
      </c>
      <c r="AR570">
        <f t="shared" si="101"/>
        <v>0</v>
      </c>
    </row>
    <row r="571" spans="1:44" ht="18" hidden="1" outlineLevel="1" x14ac:dyDescent="0.35">
      <c r="A571" s="13" t="s">
        <v>184</v>
      </c>
      <c r="B571" s="35">
        <f t="shared" si="109"/>
        <v>558</v>
      </c>
      <c r="C571" s="247"/>
      <c r="D571" s="42"/>
      <c r="E571" s="42"/>
      <c r="F571" s="37"/>
      <c r="G571" s="248">
        <v>0</v>
      </c>
      <c r="H571" s="101">
        <v>0.1</v>
      </c>
      <c r="I571" s="102">
        <f t="shared" si="99"/>
        <v>0</v>
      </c>
      <c r="J571" s="37"/>
      <c r="K571" s="7"/>
      <c r="L571" s="61">
        <f t="shared" si="102"/>
        <v>558</v>
      </c>
      <c r="M571" s="112" t="str">
        <f t="shared" si="100"/>
        <v/>
      </c>
      <c r="N571" s="73">
        <f t="shared" si="110"/>
        <v>0</v>
      </c>
      <c r="O571" s="74"/>
      <c r="P571" s="75"/>
      <c r="R571" s="76"/>
      <c r="S571" s="76"/>
      <c r="T571" s="268" t="str">
        <f t="shared" si="103"/>
        <v/>
      </c>
      <c r="AM571">
        <f t="shared" si="104"/>
        <v>0</v>
      </c>
      <c r="AN571">
        <f t="shared" si="105"/>
        <v>0</v>
      </c>
      <c r="AO571">
        <f t="shared" si="106"/>
        <v>0</v>
      </c>
      <c r="AP571">
        <f t="shared" si="107"/>
        <v>0</v>
      </c>
      <c r="AQ571">
        <f t="shared" si="108"/>
        <v>0</v>
      </c>
      <c r="AR571">
        <f t="shared" si="101"/>
        <v>0</v>
      </c>
    </row>
    <row r="572" spans="1:44" ht="18" hidden="1" outlineLevel="1" x14ac:dyDescent="0.35">
      <c r="A572" s="13" t="s">
        <v>184</v>
      </c>
      <c r="B572" s="35">
        <f t="shared" si="109"/>
        <v>559</v>
      </c>
      <c r="C572" s="247"/>
      <c r="D572" s="42"/>
      <c r="E572" s="42"/>
      <c r="F572" s="37"/>
      <c r="G572" s="248">
        <v>0</v>
      </c>
      <c r="H572" s="101">
        <v>0.1</v>
      </c>
      <c r="I572" s="102">
        <f t="shared" si="99"/>
        <v>0</v>
      </c>
      <c r="J572" s="37"/>
      <c r="K572" s="7"/>
      <c r="L572" s="61">
        <f t="shared" si="102"/>
        <v>559</v>
      </c>
      <c r="M572" s="112" t="str">
        <f t="shared" si="100"/>
        <v/>
      </c>
      <c r="N572" s="73">
        <f t="shared" si="110"/>
        <v>0</v>
      </c>
      <c r="O572" s="74"/>
      <c r="P572" s="75"/>
      <c r="R572" s="76"/>
      <c r="S572" s="76"/>
      <c r="T572" s="268" t="str">
        <f t="shared" si="103"/>
        <v/>
      </c>
      <c r="AM572">
        <f t="shared" si="104"/>
        <v>0</v>
      </c>
      <c r="AN572">
        <f t="shared" si="105"/>
        <v>0</v>
      </c>
      <c r="AO572">
        <f t="shared" si="106"/>
        <v>0</v>
      </c>
      <c r="AP572">
        <f t="shared" si="107"/>
        <v>0</v>
      </c>
      <c r="AQ572">
        <f t="shared" si="108"/>
        <v>0</v>
      </c>
      <c r="AR572">
        <f t="shared" si="101"/>
        <v>0</v>
      </c>
    </row>
    <row r="573" spans="1:44" ht="18" hidden="1" outlineLevel="1" x14ac:dyDescent="0.35">
      <c r="A573" s="13" t="s">
        <v>184</v>
      </c>
      <c r="B573" s="35">
        <f t="shared" si="109"/>
        <v>560</v>
      </c>
      <c r="C573" s="247"/>
      <c r="D573" s="42"/>
      <c r="E573" s="42"/>
      <c r="F573" s="37"/>
      <c r="G573" s="248">
        <v>0</v>
      </c>
      <c r="H573" s="101">
        <v>0.1</v>
      </c>
      <c r="I573" s="102">
        <f t="shared" si="99"/>
        <v>0</v>
      </c>
      <c r="J573" s="37"/>
      <c r="K573" s="7"/>
      <c r="L573" s="61">
        <f t="shared" si="102"/>
        <v>560</v>
      </c>
      <c r="M573" s="112" t="str">
        <f t="shared" si="100"/>
        <v/>
      </c>
      <c r="N573" s="73">
        <f t="shared" si="110"/>
        <v>0</v>
      </c>
      <c r="O573" s="74"/>
      <c r="P573" s="75"/>
      <c r="R573" s="76"/>
      <c r="S573" s="76"/>
      <c r="T573" s="268" t="str">
        <f t="shared" si="103"/>
        <v/>
      </c>
      <c r="AM573">
        <f t="shared" si="104"/>
        <v>0</v>
      </c>
      <c r="AN573">
        <f t="shared" si="105"/>
        <v>0</v>
      </c>
      <c r="AO573">
        <f t="shared" si="106"/>
        <v>0</v>
      </c>
      <c r="AP573">
        <f t="shared" si="107"/>
        <v>0</v>
      </c>
      <c r="AQ573">
        <f t="shared" si="108"/>
        <v>0</v>
      </c>
      <c r="AR573">
        <f t="shared" si="101"/>
        <v>0</v>
      </c>
    </row>
    <row r="574" spans="1:44" ht="18" hidden="1" outlineLevel="1" x14ac:dyDescent="0.35">
      <c r="A574" s="13" t="s">
        <v>184</v>
      </c>
      <c r="B574" s="35">
        <f t="shared" si="109"/>
        <v>561</v>
      </c>
      <c r="C574" s="247"/>
      <c r="D574" s="42"/>
      <c r="E574" s="42"/>
      <c r="F574" s="37"/>
      <c r="G574" s="248">
        <v>0</v>
      </c>
      <c r="H574" s="101">
        <v>0.1</v>
      </c>
      <c r="I574" s="102">
        <f t="shared" si="99"/>
        <v>0</v>
      </c>
      <c r="J574" s="37"/>
      <c r="K574" s="7"/>
      <c r="L574" s="61">
        <f t="shared" si="102"/>
        <v>561</v>
      </c>
      <c r="M574" s="112" t="str">
        <f t="shared" si="100"/>
        <v/>
      </c>
      <c r="N574" s="73">
        <f t="shared" si="110"/>
        <v>0</v>
      </c>
      <c r="O574" s="74"/>
      <c r="P574" s="75"/>
      <c r="R574" s="76"/>
      <c r="S574" s="76"/>
      <c r="T574" s="268" t="str">
        <f t="shared" si="103"/>
        <v/>
      </c>
      <c r="AM574">
        <f t="shared" si="104"/>
        <v>0</v>
      </c>
      <c r="AN574">
        <f t="shared" si="105"/>
        <v>0</v>
      </c>
      <c r="AO574">
        <f t="shared" si="106"/>
        <v>0</v>
      </c>
      <c r="AP574">
        <f t="shared" si="107"/>
        <v>0</v>
      </c>
      <c r="AQ574">
        <f t="shared" si="108"/>
        <v>0</v>
      </c>
      <c r="AR574">
        <f t="shared" si="101"/>
        <v>0</v>
      </c>
    </row>
    <row r="575" spans="1:44" ht="18" hidden="1" outlineLevel="1" x14ac:dyDescent="0.35">
      <c r="A575" s="13" t="s">
        <v>184</v>
      </c>
      <c r="B575" s="35">
        <f t="shared" si="109"/>
        <v>562</v>
      </c>
      <c r="C575" s="247"/>
      <c r="D575" s="42"/>
      <c r="E575" s="42"/>
      <c r="F575" s="37"/>
      <c r="G575" s="248">
        <v>0</v>
      </c>
      <c r="H575" s="101">
        <v>0.1</v>
      </c>
      <c r="I575" s="102">
        <f t="shared" si="99"/>
        <v>0</v>
      </c>
      <c r="J575" s="37"/>
      <c r="K575" s="7"/>
      <c r="L575" s="61">
        <f t="shared" si="102"/>
        <v>562</v>
      </c>
      <c r="M575" s="112" t="str">
        <f t="shared" si="100"/>
        <v/>
      </c>
      <c r="N575" s="73">
        <f t="shared" si="110"/>
        <v>0</v>
      </c>
      <c r="O575" s="74"/>
      <c r="P575" s="75"/>
      <c r="R575" s="76"/>
      <c r="S575" s="76"/>
      <c r="T575" s="268" t="str">
        <f t="shared" si="103"/>
        <v/>
      </c>
      <c r="AM575">
        <f t="shared" si="104"/>
        <v>0</v>
      </c>
      <c r="AN575">
        <f t="shared" si="105"/>
        <v>0</v>
      </c>
      <c r="AO575">
        <f t="shared" si="106"/>
        <v>0</v>
      </c>
      <c r="AP575">
        <f t="shared" si="107"/>
        <v>0</v>
      </c>
      <c r="AQ575">
        <f t="shared" si="108"/>
        <v>0</v>
      </c>
      <c r="AR575">
        <f t="shared" si="101"/>
        <v>0</v>
      </c>
    </row>
    <row r="576" spans="1:44" ht="18" hidden="1" outlineLevel="1" x14ac:dyDescent="0.35">
      <c r="A576" s="13" t="s">
        <v>184</v>
      </c>
      <c r="B576" s="35">
        <f t="shared" si="109"/>
        <v>563</v>
      </c>
      <c r="C576" s="247"/>
      <c r="D576" s="42"/>
      <c r="E576" s="42"/>
      <c r="F576" s="37"/>
      <c r="G576" s="248">
        <v>0</v>
      </c>
      <c r="H576" s="101">
        <v>0.1</v>
      </c>
      <c r="I576" s="102">
        <f t="shared" si="99"/>
        <v>0</v>
      </c>
      <c r="J576" s="37"/>
      <c r="K576" s="7"/>
      <c r="L576" s="61">
        <f t="shared" si="102"/>
        <v>563</v>
      </c>
      <c r="M576" s="112" t="str">
        <f t="shared" si="100"/>
        <v/>
      </c>
      <c r="N576" s="73">
        <f t="shared" si="110"/>
        <v>0</v>
      </c>
      <c r="O576" s="74"/>
      <c r="P576" s="75"/>
      <c r="R576" s="76"/>
      <c r="S576" s="76"/>
      <c r="T576" s="268" t="str">
        <f t="shared" si="103"/>
        <v/>
      </c>
      <c r="AM576">
        <f t="shared" si="104"/>
        <v>0</v>
      </c>
      <c r="AN576">
        <f t="shared" si="105"/>
        <v>0</v>
      </c>
      <c r="AO576">
        <f t="shared" si="106"/>
        <v>0</v>
      </c>
      <c r="AP576">
        <f t="shared" si="107"/>
        <v>0</v>
      </c>
      <c r="AQ576">
        <f t="shared" si="108"/>
        <v>0</v>
      </c>
      <c r="AR576">
        <f t="shared" si="101"/>
        <v>0</v>
      </c>
    </row>
    <row r="577" spans="1:44" ht="18" hidden="1" outlineLevel="1" x14ac:dyDescent="0.35">
      <c r="A577" s="13" t="s">
        <v>184</v>
      </c>
      <c r="B577" s="35">
        <f t="shared" si="109"/>
        <v>564</v>
      </c>
      <c r="C577" s="247"/>
      <c r="D577" s="42"/>
      <c r="E577" s="42"/>
      <c r="F577" s="37"/>
      <c r="G577" s="248">
        <v>0</v>
      </c>
      <c r="H577" s="101">
        <v>0.1</v>
      </c>
      <c r="I577" s="102">
        <f t="shared" si="99"/>
        <v>0</v>
      </c>
      <c r="J577" s="37"/>
      <c r="K577" s="7"/>
      <c r="L577" s="61">
        <f t="shared" si="102"/>
        <v>564</v>
      </c>
      <c r="M577" s="112" t="str">
        <f t="shared" si="100"/>
        <v/>
      </c>
      <c r="N577" s="73">
        <f t="shared" si="110"/>
        <v>0</v>
      </c>
      <c r="O577" s="74"/>
      <c r="P577" s="75"/>
      <c r="R577" s="76"/>
      <c r="S577" s="76"/>
      <c r="T577" s="268" t="str">
        <f t="shared" si="103"/>
        <v/>
      </c>
      <c r="AM577">
        <f t="shared" si="104"/>
        <v>0</v>
      </c>
      <c r="AN577">
        <f t="shared" si="105"/>
        <v>0</v>
      </c>
      <c r="AO577">
        <f t="shared" si="106"/>
        <v>0</v>
      </c>
      <c r="AP577">
        <f t="shared" si="107"/>
        <v>0</v>
      </c>
      <c r="AQ577">
        <f t="shared" si="108"/>
        <v>0</v>
      </c>
      <c r="AR577">
        <f t="shared" si="101"/>
        <v>0</v>
      </c>
    </row>
    <row r="578" spans="1:44" ht="18" hidden="1" outlineLevel="1" x14ac:dyDescent="0.35">
      <c r="A578" s="13" t="s">
        <v>184</v>
      </c>
      <c r="B578" s="35">
        <f t="shared" si="109"/>
        <v>565</v>
      </c>
      <c r="C578" s="247"/>
      <c r="D578" s="42"/>
      <c r="E578" s="42"/>
      <c r="F578" s="37"/>
      <c r="G578" s="248">
        <v>0</v>
      </c>
      <c r="H578" s="101">
        <v>0.1</v>
      </c>
      <c r="I578" s="102">
        <f t="shared" ref="I578:I641" si="111">IFERROR(ROUNDDOWN(G578/(1+H578),0),G578)</f>
        <v>0</v>
      </c>
      <c r="J578" s="37"/>
      <c r="K578" s="7"/>
      <c r="L578" s="61">
        <f t="shared" si="102"/>
        <v>565</v>
      </c>
      <c r="M578" s="112" t="str">
        <f t="shared" ref="M578:M641" si="112">IF(C578="","",C578)</f>
        <v/>
      </c>
      <c r="N578" s="73">
        <f t="shared" si="110"/>
        <v>0</v>
      </c>
      <c r="O578" s="74"/>
      <c r="P578" s="75"/>
      <c r="R578" s="76"/>
      <c r="S578" s="76"/>
      <c r="T578" s="268" t="str">
        <f t="shared" si="103"/>
        <v/>
      </c>
      <c r="AM578">
        <f t="shared" si="104"/>
        <v>0</v>
      </c>
      <c r="AN578">
        <f t="shared" si="105"/>
        <v>0</v>
      </c>
      <c r="AO578">
        <f t="shared" si="106"/>
        <v>0</v>
      </c>
      <c r="AP578">
        <f t="shared" si="107"/>
        <v>0</v>
      </c>
      <c r="AQ578">
        <f t="shared" si="108"/>
        <v>0</v>
      </c>
      <c r="AR578">
        <f t="shared" si="101"/>
        <v>0</v>
      </c>
    </row>
    <row r="579" spans="1:44" ht="18" hidden="1" outlineLevel="1" x14ac:dyDescent="0.35">
      <c r="A579" s="13" t="s">
        <v>184</v>
      </c>
      <c r="B579" s="35">
        <f t="shared" si="109"/>
        <v>566</v>
      </c>
      <c r="C579" s="247"/>
      <c r="D579" s="42"/>
      <c r="E579" s="42"/>
      <c r="F579" s="37"/>
      <c r="G579" s="248">
        <v>0</v>
      </c>
      <c r="H579" s="101">
        <v>0.1</v>
      </c>
      <c r="I579" s="102">
        <f t="shared" si="111"/>
        <v>0</v>
      </c>
      <c r="J579" s="37"/>
      <c r="K579" s="7"/>
      <c r="L579" s="61">
        <f t="shared" si="102"/>
        <v>566</v>
      </c>
      <c r="M579" s="112" t="str">
        <f t="shared" si="112"/>
        <v/>
      </c>
      <c r="N579" s="73">
        <f t="shared" si="110"/>
        <v>0</v>
      </c>
      <c r="O579" s="74"/>
      <c r="P579" s="75"/>
      <c r="R579" s="76"/>
      <c r="S579" s="76"/>
      <c r="T579" s="268" t="str">
        <f t="shared" si="103"/>
        <v/>
      </c>
      <c r="AM579">
        <f t="shared" si="104"/>
        <v>0</v>
      </c>
      <c r="AN579">
        <f t="shared" si="105"/>
        <v>0</v>
      </c>
      <c r="AO579">
        <f t="shared" si="106"/>
        <v>0</v>
      </c>
      <c r="AP579">
        <f t="shared" si="107"/>
        <v>0</v>
      </c>
      <c r="AQ579">
        <f t="shared" si="108"/>
        <v>0</v>
      </c>
      <c r="AR579">
        <f t="shared" si="101"/>
        <v>0</v>
      </c>
    </row>
    <row r="580" spans="1:44" ht="18" hidden="1" outlineLevel="1" x14ac:dyDescent="0.35">
      <c r="A580" s="13" t="s">
        <v>184</v>
      </c>
      <c r="B580" s="35">
        <f t="shared" si="109"/>
        <v>567</v>
      </c>
      <c r="C580" s="247"/>
      <c r="D580" s="42"/>
      <c r="E580" s="42"/>
      <c r="F580" s="37"/>
      <c r="G580" s="248">
        <v>0</v>
      </c>
      <c r="H580" s="101">
        <v>0.1</v>
      </c>
      <c r="I580" s="102">
        <f t="shared" si="111"/>
        <v>0</v>
      </c>
      <c r="J580" s="37"/>
      <c r="K580" s="7"/>
      <c r="L580" s="61">
        <f t="shared" si="102"/>
        <v>567</v>
      </c>
      <c r="M580" s="112" t="str">
        <f t="shared" si="112"/>
        <v/>
      </c>
      <c r="N580" s="73">
        <f t="shared" si="110"/>
        <v>0</v>
      </c>
      <c r="O580" s="74"/>
      <c r="P580" s="75"/>
      <c r="R580" s="76"/>
      <c r="S580" s="76"/>
      <c r="T580" s="268" t="str">
        <f t="shared" si="103"/>
        <v/>
      </c>
      <c r="AM580">
        <f t="shared" si="104"/>
        <v>0</v>
      </c>
      <c r="AN580">
        <f t="shared" si="105"/>
        <v>0</v>
      </c>
      <c r="AO580">
        <f t="shared" si="106"/>
        <v>0</v>
      </c>
      <c r="AP580">
        <f t="shared" si="107"/>
        <v>0</v>
      </c>
      <c r="AQ580">
        <f t="shared" si="108"/>
        <v>0</v>
      </c>
      <c r="AR580">
        <f t="shared" si="101"/>
        <v>0</v>
      </c>
    </row>
    <row r="581" spans="1:44" ht="18" hidden="1" outlineLevel="1" x14ac:dyDescent="0.35">
      <c r="A581" s="13" t="s">
        <v>184</v>
      </c>
      <c r="B581" s="35">
        <f t="shared" si="109"/>
        <v>568</v>
      </c>
      <c r="C581" s="247"/>
      <c r="D581" s="42"/>
      <c r="E581" s="42"/>
      <c r="F581" s="37"/>
      <c r="G581" s="248">
        <v>0</v>
      </c>
      <c r="H581" s="101">
        <v>0.1</v>
      </c>
      <c r="I581" s="102">
        <f t="shared" si="111"/>
        <v>0</v>
      </c>
      <c r="J581" s="37"/>
      <c r="K581" s="7"/>
      <c r="L581" s="61">
        <f t="shared" si="102"/>
        <v>568</v>
      </c>
      <c r="M581" s="112" t="str">
        <f t="shared" si="112"/>
        <v/>
      </c>
      <c r="N581" s="73">
        <f t="shared" si="110"/>
        <v>0</v>
      </c>
      <c r="O581" s="74"/>
      <c r="P581" s="75"/>
      <c r="R581" s="76"/>
      <c r="S581" s="76"/>
      <c r="T581" s="268" t="str">
        <f t="shared" si="103"/>
        <v/>
      </c>
      <c r="AM581">
        <f t="shared" si="104"/>
        <v>0</v>
      </c>
      <c r="AN581">
        <f t="shared" si="105"/>
        <v>0</v>
      </c>
      <c r="AO581">
        <f t="shared" si="106"/>
        <v>0</v>
      </c>
      <c r="AP581">
        <f t="shared" si="107"/>
        <v>0</v>
      </c>
      <c r="AQ581">
        <f t="shared" si="108"/>
        <v>0</v>
      </c>
      <c r="AR581">
        <f t="shared" si="101"/>
        <v>0</v>
      </c>
    </row>
    <row r="582" spans="1:44" ht="18" hidden="1" outlineLevel="1" x14ac:dyDescent="0.35">
      <c r="A582" s="13" t="s">
        <v>184</v>
      </c>
      <c r="B582" s="35">
        <f t="shared" si="109"/>
        <v>569</v>
      </c>
      <c r="C582" s="247"/>
      <c r="D582" s="42"/>
      <c r="E582" s="42"/>
      <c r="F582" s="37"/>
      <c r="G582" s="248">
        <v>0</v>
      </c>
      <c r="H582" s="101">
        <v>0.1</v>
      </c>
      <c r="I582" s="102">
        <f t="shared" si="111"/>
        <v>0</v>
      </c>
      <c r="J582" s="37"/>
      <c r="K582" s="7"/>
      <c r="L582" s="61">
        <f t="shared" si="102"/>
        <v>569</v>
      </c>
      <c r="M582" s="112" t="str">
        <f t="shared" si="112"/>
        <v/>
      </c>
      <c r="N582" s="73">
        <f t="shared" si="110"/>
        <v>0</v>
      </c>
      <c r="O582" s="74"/>
      <c r="P582" s="75"/>
      <c r="R582" s="76"/>
      <c r="S582" s="76"/>
      <c r="T582" s="268" t="str">
        <f t="shared" si="103"/>
        <v/>
      </c>
      <c r="AM582">
        <f t="shared" si="104"/>
        <v>0</v>
      </c>
      <c r="AN582">
        <f t="shared" si="105"/>
        <v>0</v>
      </c>
      <c r="AO582">
        <f t="shared" si="106"/>
        <v>0</v>
      </c>
      <c r="AP582">
        <f t="shared" si="107"/>
        <v>0</v>
      </c>
      <c r="AQ582">
        <f t="shared" si="108"/>
        <v>0</v>
      </c>
      <c r="AR582">
        <f t="shared" si="101"/>
        <v>0</v>
      </c>
    </row>
    <row r="583" spans="1:44" ht="18" hidden="1" outlineLevel="1" x14ac:dyDescent="0.35">
      <c r="A583" s="13" t="s">
        <v>184</v>
      </c>
      <c r="B583" s="35">
        <f t="shared" si="109"/>
        <v>570</v>
      </c>
      <c r="C583" s="247"/>
      <c r="D583" s="42"/>
      <c r="E583" s="42"/>
      <c r="F583" s="37"/>
      <c r="G583" s="248">
        <v>0</v>
      </c>
      <c r="H583" s="101">
        <v>0.1</v>
      </c>
      <c r="I583" s="102">
        <f t="shared" si="111"/>
        <v>0</v>
      </c>
      <c r="J583" s="37"/>
      <c r="K583" s="7"/>
      <c r="L583" s="61">
        <f t="shared" si="102"/>
        <v>570</v>
      </c>
      <c r="M583" s="112" t="str">
        <f t="shared" si="112"/>
        <v/>
      </c>
      <c r="N583" s="73">
        <f t="shared" si="110"/>
        <v>0</v>
      </c>
      <c r="O583" s="74"/>
      <c r="P583" s="75"/>
      <c r="R583" s="76"/>
      <c r="S583" s="76"/>
      <c r="T583" s="268" t="str">
        <f t="shared" si="103"/>
        <v/>
      </c>
      <c r="AM583">
        <f t="shared" si="104"/>
        <v>0</v>
      </c>
      <c r="AN583">
        <f t="shared" si="105"/>
        <v>0</v>
      </c>
      <c r="AO583">
        <f t="shared" si="106"/>
        <v>0</v>
      </c>
      <c r="AP583">
        <f t="shared" si="107"/>
        <v>0</v>
      </c>
      <c r="AQ583">
        <f t="shared" si="108"/>
        <v>0</v>
      </c>
      <c r="AR583">
        <f t="shared" si="101"/>
        <v>0</v>
      </c>
    </row>
    <row r="584" spans="1:44" ht="18" hidden="1" outlineLevel="1" x14ac:dyDescent="0.35">
      <c r="A584" s="13" t="s">
        <v>184</v>
      </c>
      <c r="B584" s="35">
        <f t="shared" si="109"/>
        <v>571</v>
      </c>
      <c r="C584" s="247"/>
      <c r="D584" s="42"/>
      <c r="E584" s="42"/>
      <c r="F584" s="37"/>
      <c r="G584" s="248">
        <v>0</v>
      </c>
      <c r="H584" s="101">
        <v>0.1</v>
      </c>
      <c r="I584" s="102">
        <f t="shared" si="111"/>
        <v>0</v>
      </c>
      <c r="J584" s="37"/>
      <c r="K584" s="7"/>
      <c r="L584" s="61">
        <f t="shared" si="102"/>
        <v>571</v>
      </c>
      <c r="M584" s="112" t="str">
        <f t="shared" si="112"/>
        <v/>
      </c>
      <c r="N584" s="73">
        <f t="shared" si="110"/>
        <v>0</v>
      </c>
      <c r="O584" s="74"/>
      <c r="P584" s="75"/>
      <c r="R584" s="76"/>
      <c r="S584" s="76"/>
      <c r="T584" s="268" t="str">
        <f t="shared" si="103"/>
        <v/>
      </c>
      <c r="AM584">
        <f t="shared" si="104"/>
        <v>0</v>
      </c>
      <c r="AN584">
        <f t="shared" si="105"/>
        <v>0</v>
      </c>
      <c r="AO584">
        <f t="shared" si="106"/>
        <v>0</v>
      </c>
      <c r="AP584">
        <f t="shared" si="107"/>
        <v>0</v>
      </c>
      <c r="AQ584">
        <f t="shared" si="108"/>
        <v>0</v>
      </c>
      <c r="AR584">
        <f t="shared" si="101"/>
        <v>0</v>
      </c>
    </row>
    <row r="585" spans="1:44" ht="18" hidden="1" outlineLevel="1" x14ac:dyDescent="0.35">
      <c r="A585" s="13" t="s">
        <v>184</v>
      </c>
      <c r="B585" s="35">
        <f t="shared" si="109"/>
        <v>572</v>
      </c>
      <c r="C585" s="247"/>
      <c r="D585" s="42"/>
      <c r="E585" s="42"/>
      <c r="F585" s="37"/>
      <c r="G585" s="248">
        <v>0</v>
      </c>
      <c r="H585" s="101">
        <v>0.1</v>
      </c>
      <c r="I585" s="102">
        <f t="shared" si="111"/>
        <v>0</v>
      </c>
      <c r="J585" s="37"/>
      <c r="K585" s="7"/>
      <c r="L585" s="61">
        <f t="shared" si="102"/>
        <v>572</v>
      </c>
      <c r="M585" s="112" t="str">
        <f t="shared" si="112"/>
        <v/>
      </c>
      <c r="N585" s="73">
        <f t="shared" si="110"/>
        <v>0</v>
      </c>
      <c r="O585" s="74"/>
      <c r="P585" s="75"/>
      <c r="R585" s="76"/>
      <c r="S585" s="76"/>
      <c r="T585" s="268" t="str">
        <f t="shared" si="103"/>
        <v/>
      </c>
      <c r="AM585">
        <f t="shared" si="104"/>
        <v>0</v>
      </c>
      <c r="AN585">
        <f t="shared" si="105"/>
        <v>0</v>
      </c>
      <c r="AO585">
        <f t="shared" si="106"/>
        <v>0</v>
      </c>
      <c r="AP585">
        <f t="shared" si="107"/>
        <v>0</v>
      </c>
      <c r="AQ585">
        <f t="shared" si="108"/>
        <v>0</v>
      </c>
      <c r="AR585">
        <f t="shared" si="101"/>
        <v>0</v>
      </c>
    </row>
    <row r="586" spans="1:44" ht="18" hidden="1" outlineLevel="1" x14ac:dyDescent="0.35">
      <c r="A586" s="13" t="s">
        <v>184</v>
      </c>
      <c r="B586" s="35">
        <f t="shared" si="109"/>
        <v>573</v>
      </c>
      <c r="C586" s="247"/>
      <c r="D586" s="42"/>
      <c r="E586" s="42"/>
      <c r="F586" s="37"/>
      <c r="G586" s="248">
        <v>0</v>
      </c>
      <c r="H586" s="101">
        <v>0.1</v>
      </c>
      <c r="I586" s="102">
        <f t="shared" si="111"/>
        <v>0</v>
      </c>
      <c r="J586" s="37"/>
      <c r="K586" s="7"/>
      <c r="L586" s="61">
        <f t="shared" si="102"/>
        <v>573</v>
      </c>
      <c r="M586" s="112" t="str">
        <f t="shared" si="112"/>
        <v/>
      </c>
      <c r="N586" s="73">
        <f t="shared" si="110"/>
        <v>0</v>
      </c>
      <c r="O586" s="74"/>
      <c r="P586" s="75"/>
      <c r="R586" s="76"/>
      <c r="S586" s="76"/>
      <c r="T586" s="268" t="str">
        <f t="shared" si="103"/>
        <v/>
      </c>
      <c r="AM586">
        <f t="shared" si="104"/>
        <v>0</v>
      </c>
      <c r="AN586">
        <f t="shared" si="105"/>
        <v>0</v>
      </c>
      <c r="AO586">
        <f t="shared" si="106"/>
        <v>0</v>
      </c>
      <c r="AP586">
        <f t="shared" si="107"/>
        <v>0</v>
      </c>
      <c r="AQ586">
        <f t="shared" si="108"/>
        <v>0</v>
      </c>
      <c r="AR586">
        <f t="shared" si="101"/>
        <v>0</v>
      </c>
    </row>
    <row r="587" spans="1:44" ht="18" hidden="1" outlineLevel="1" x14ac:dyDescent="0.35">
      <c r="A587" s="13" t="s">
        <v>184</v>
      </c>
      <c r="B587" s="35">
        <f t="shared" si="109"/>
        <v>574</v>
      </c>
      <c r="C587" s="247"/>
      <c r="D587" s="42"/>
      <c r="E587" s="42"/>
      <c r="F587" s="37"/>
      <c r="G587" s="248">
        <v>0</v>
      </c>
      <c r="H587" s="101">
        <v>0.1</v>
      </c>
      <c r="I587" s="102">
        <f t="shared" si="111"/>
        <v>0</v>
      </c>
      <c r="J587" s="37"/>
      <c r="K587" s="7"/>
      <c r="L587" s="61">
        <f t="shared" si="102"/>
        <v>574</v>
      </c>
      <c r="M587" s="112" t="str">
        <f t="shared" si="112"/>
        <v/>
      </c>
      <c r="N587" s="73">
        <f t="shared" si="110"/>
        <v>0</v>
      </c>
      <c r="O587" s="74"/>
      <c r="P587" s="75"/>
      <c r="R587" s="76"/>
      <c r="S587" s="76"/>
      <c r="T587" s="268" t="str">
        <f t="shared" si="103"/>
        <v/>
      </c>
      <c r="AM587">
        <f t="shared" si="104"/>
        <v>0</v>
      </c>
      <c r="AN587">
        <f t="shared" si="105"/>
        <v>0</v>
      </c>
      <c r="AO587">
        <f t="shared" si="106"/>
        <v>0</v>
      </c>
      <c r="AP587">
        <f t="shared" si="107"/>
        <v>0</v>
      </c>
      <c r="AQ587">
        <f t="shared" si="108"/>
        <v>0</v>
      </c>
      <c r="AR587">
        <f t="shared" ref="AR587:AR650" si="113">IF(OR(E587="その他",COUNTIF(E587,"*(詳細備考)*")),1,0)</f>
        <v>0</v>
      </c>
    </row>
    <row r="588" spans="1:44" ht="18" hidden="1" outlineLevel="1" x14ac:dyDescent="0.35">
      <c r="A588" s="13" t="s">
        <v>184</v>
      </c>
      <c r="B588" s="35">
        <f t="shared" si="109"/>
        <v>575</v>
      </c>
      <c r="C588" s="247"/>
      <c r="D588" s="42"/>
      <c r="E588" s="42"/>
      <c r="F588" s="37"/>
      <c r="G588" s="248">
        <v>0</v>
      </c>
      <c r="H588" s="101">
        <v>0.1</v>
      </c>
      <c r="I588" s="102">
        <f t="shared" si="111"/>
        <v>0</v>
      </c>
      <c r="J588" s="37"/>
      <c r="K588" s="7"/>
      <c r="L588" s="61">
        <f t="shared" ref="L588:L651" si="114">$B588</f>
        <v>575</v>
      </c>
      <c r="M588" s="112" t="str">
        <f t="shared" si="112"/>
        <v/>
      </c>
      <c r="N588" s="73">
        <f t="shared" si="110"/>
        <v>0</v>
      </c>
      <c r="O588" s="74"/>
      <c r="P588" s="75"/>
      <c r="R588" s="76"/>
      <c r="S588" s="76"/>
      <c r="T588" s="268" t="str">
        <f t="shared" ref="T588:T651" si="115">IF($Q588="","","No."&amp;$L588&amp;"："&amp;$Q588&amp;IF($O588="OK","",IF($O588="対象外","（"&amp;TEXT($N588,"#,##0")&amp;"円/"&amp;P588&amp;"）","（"&amp;TEXT($N588,"#,##0")&amp;"円/"&amp;$P588&amp;"）")))</f>
        <v/>
      </c>
      <c r="AM588">
        <f t="shared" ref="AM588:AM651" si="116">IF(C588="",IF(OR(D588&lt;&gt;"",E588&lt;&gt;"",,F588&lt;&gt;"",G588&lt;&gt;0)=TRUE,1,0),0)</f>
        <v>0</v>
      </c>
      <c r="AN588">
        <f t="shared" ref="AN588:AN651" si="117">IF(D588="",IF(OR(C588&lt;&gt;"",E588&lt;&gt;"",F588&lt;&gt;"",G588&lt;&gt;0)=TRUE,1,0),0)</f>
        <v>0</v>
      </c>
      <c r="AO588">
        <f t="shared" ref="AO588:AO651" si="118">IF(E588="",IF(OR(C588&lt;&gt;"",D588&lt;&gt;"",F588&lt;&gt;"",G588&lt;&gt;0)=TRUE,1,0),0)</f>
        <v>0</v>
      </c>
      <c r="AP588">
        <f t="shared" ref="AP588:AP651" si="119">IF(F588="",IF(OR(C588&lt;&gt;"",D588&lt;&gt;"",E588&lt;&gt;"",G588&lt;&gt;0)=TRUE,1,0),0)</f>
        <v>0</v>
      </c>
      <c r="AQ588">
        <f t="shared" ref="AQ588:AQ651" si="120">IF(G588=0,IF(OR(C588&lt;&gt;"",D588&lt;&gt;"",E588&lt;&gt;"",F588&lt;&gt;"")=TRUE,1,0),0)</f>
        <v>0</v>
      </c>
      <c r="AR588">
        <f t="shared" si="113"/>
        <v>0</v>
      </c>
    </row>
    <row r="589" spans="1:44" ht="18" hidden="1" outlineLevel="1" x14ac:dyDescent="0.35">
      <c r="A589" s="13" t="s">
        <v>184</v>
      </c>
      <c r="B589" s="35">
        <f t="shared" ref="B589:B652" si="121">B588+1</f>
        <v>576</v>
      </c>
      <c r="C589" s="247"/>
      <c r="D589" s="42"/>
      <c r="E589" s="42"/>
      <c r="F589" s="37"/>
      <c r="G589" s="248">
        <v>0</v>
      </c>
      <c r="H589" s="101">
        <v>0.1</v>
      </c>
      <c r="I589" s="102">
        <f t="shared" si="111"/>
        <v>0</v>
      </c>
      <c r="J589" s="37"/>
      <c r="K589" s="7"/>
      <c r="L589" s="61">
        <f t="shared" si="114"/>
        <v>576</v>
      </c>
      <c r="M589" s="112" t="str">
        <f t="shared" si="112"/>
        <v/>
      </c>
      <c r="N589" s="73">
        <f t="shared" si="110"/>
        <v>0</v>
      </c>
      <c r="O589" s="74"/>
      <c r="P589" s="75"/>
      <c r="R589" s="76"/>
      <c r="S589" s="76"/>
      <c r="T589" s="268" t="str">
        <f t="shared" si="115"/>
        <v/>
      </c>
      <c r="AM589">
        <f t="shared" si="116"/>
        <v>0</v>
      </c>
      <c r="AN589">
        <f t="shared" si="117"/>
        <v>0</v>
      </c>
      <c r="AO589">
        <f t="shared" si="118"/>
        <v>0</v>
      </c>
      <c r="AP589">
        <f t="shared" si="119"/>
        <v>0</v>
      </c>
      <c r="AQ589">
        <f t="shared" si="120"/>
        <v>0</v>
      </c>
      <c r="AR589">
        <f t="shared" si="113"/>
        <v>0</v>
      </c>
    </row>
    <row r="590" spans="1:44" ht="18" hidden="1" outlineLevel="1" x14ac:dyDescent="0.35">
      <c r="A590" s="13" t="s">
        <v>184</v>
      </c>
      <c r="B590" s="35">
        <f t="shared" si="121"/>
        <v>577</v>
      </c>
      <c r="C590" s="247"/>
      <c r="D590" s="42"/>
      <c r="E590" s="42"/>
      <c r="F590" s="37"/>
      <c r="G590" s="248">
        <v>0</v>
      </c>
      <c r="H590" s="101">
        <v>0.1</v>
      </c>
      <c r="I590" s="102">
        <f t="shared" si="111"/>
        <v>0</v>
      </c>
      <c r="J590" s="37"/>
      <c r="K590" s="7"/>
      <c r="L590" s="61">
        <f t="shared" si="114"/>
        <v>577</v>
      </c>
      <c r="M590" s="112" t="str">
        <f t="shared" si="112"/>
        <v/>
      </c>
      <c r="N590" s="73">
        <f t="shared" si="110"/>
        <v>0</v>
      </c>
      <c r="O590" s="74"/>
      <c r="P590" s="75"/>
      <c r="R590" s="76"/>
      <c r="S590" s="76"/>
      <c r="T590" s="268" t="str">
        <f t="shared" si="115"/>
        <v/>
      </c>
      <c r="AM590">
        <f t="shared" si="116"/>
        <v>0</v>
      </c>
      <c r="AN590">
        <f t="shared" si="117"/>
        <v>0</v>
      </c>
      <c r="AO590">
        <f t="shared" si="118"/>
        <v>0</v>
      </c>
      <c r="AP590">
        <f t="shared" si="119"/>
        <v>0</v>
      </c>
      <c r="AQ590">
        <f t="shared" si="120"/>
        <v>0</v>
      </c>
      <c r="AR590">
        <f t="shared" si="113"/>
        <v>0</v>
      </c>
    </row>
    <row r="591" spans="1:44" ht="18" hidden="1" outlineLevel="1" x14ac:dyDescent="0.35">
      <c r="A591" s="13" t="s">
        <v>184</v>
      </c>
      <c r="B591" s="35">
        <f t="shared" si="121"/>
        <v>578</v>
      </c>
      <c r="C591" s="247"/>
      <c r="D591" s="42"/>
      <c r="E591" s="42"/>
      <c r="F591" s="37"/>
      <c r="G591" s="248">
        <v>0</v>
      </c>
      <c r="H591" s="101">
        <v>0.1</v>
      </c>
      <c r="I591" s="102">
        <f t="shared" si="111"/>
        <v>0</v>
      </c>
      <c r="J591" s="37"/>
      <c r="K591" s="7"/>
      <c r="L591" s="61">
        <f t="shared" si="114"/>
        <v>578</v>
      </c>
      <c r="M591" s="112" t="str">
        <f t="shared" si="112"/>
        <v/>
      </c>
      <c r="N591" s="73">
        <f t="shared" si="110"/>
        <v>0</v>
      </c>
      <c r="O591" s="74"/>
      <c r="P591" s="75"/>
      <c r="R591" s="76"/>
      <c r="S591" s="76"/>
      <c r="T591" s="268" t="str">
        <f t="shared" si="115"/>
        <v/>
      </c>
      <c r="AM591">
        <f t="shared" si="116"/>
        <v>0</v>
      </c>
      <c r="AN591">
        <f t="shared" si="117"/>
        <v>0</v>
      </c>
      <c r="AO591">
        <f t="shared" si="118"/>
        <v>0</v>
      </c>
      <c r="AP591">
        <f t="shared" si="119"/>
        <v>0</v>
      </c>
      <c r="AQ591">
        <f t="shared" si="120"/>
        <v>0</v>
      </c>
      <c r="AR591">
        <f t="shared" si="113"/>
        <v>0</v>
      </c>
    </row>
    <row r="592" spans="1:44" ht="18" hidden="1" outlineLevel="1" x14ac:dyDescent="0.35">
      <c r="A592" s="13" t="s">
        <v>184</v>
      </c>
      <c r="B592" s="35">
        <f t="shared" si="121"/>
        <v>579</v>
      </c>
      <c r="C592" s="247"/>
      <c r="D592" s="42"/>
      <c r="E592" s="42"/>
      <c r="F592" s="37"/>
      <c r="G592" s="248">
        <v>0</v>
      </c>
      <c r="H592" s="101">
        <v>0.1</v>
      </c>
      <c r="I592" s="102">
        <f t="shared" si="111"/>
        <v>0</v>
      </c>
      <c r="J592" s="37"/>
      <c r="K592" s="7"/>
      <c r="L592" s="61">
        <f t="shared" si="114"/>
        <v>579</v>
      </c>
      <c r="M592" s="112" t="str">
        <f t="shared" si="112"/>
        <v/>
      </c>
      <c r="N592" s="73">
        <f t="shared" si="110"/>
        <v>0</v>
      </c>
      <c r="O592" s="74"/>
      <c r="P592" s="75"/>
      <c r="R592" s="76"/>
      <c r="S592" s="76"/>
      <c r="T592" s="268" t="str">
        <f t="shared" si="115"/>
        <v/>
      </c>
      <c r="AM592">
        <f t="shared" si="116"/>
        <v>0</v>
      </c>
      <c r="AN592">
        <f t="shared" si="117"/>
        <v>0</v>
      </c>
      <c r="AO592">
        <f t="shared" si="118"/>
        <v>0</v>
      </c>
      <c r="AP592">
        <f t="shared" si="119"/>
        <v>0</v>
      </c>
      <c r="AQ592">
        <f t="shared" si="120"/>
        <v>0</v>
      </c>
      <c r="AR592">
        <f t="shared" si="113"/>
        <v>0</v>
      </c>
    </row>
    <row r="593" spans="1:44" ht="18" hidden="1" outlineLevel="1" x14ac:dyDescent="0.35">
      <c r="A593" s="13" t="s">
        <v>184</v>
      </c>
      <c r="B593" s="35">
        <f t="shared" si="121"/>
        <v>580</v>
      </c>
      <c r="C593" s="247"/>
      <c r="D593" s="42"/>
      <c r="E593" s="42"/>
      <c r="F593" s="37"/>
      <c r="G593" s="248">
        <v>0</v>
      </c>
      <c r="H593" s="101">
        <v>0.1</v>
      </c>
      <c r="I593" s="102">
        <f t="shared" si="111"/>
        <v>0</v>
      </c>
      <c r="J593" s="37"/>
      <c r="K593" s="7"/>
      <c r="L593" s="61">
        <f t="shared" si="114"/>
        <v>580</v>
      </c>
      <c r="M593" s="112" t="str">
        <f t="shared" si="112"/>
        <v/>
      </c>
      <c r="N593" s="73">
        <f t="shared" si="110"/>
        <v>0</v>
      </c>
      <c r="O593" s="74"/>
      <c r="P593" s="75"/>
      <c r="R593" s="76"/>
      <c r="S593" s="76"/>
      <c r="T593" s="268" t="str">
        <f t="shared" si="115"/>
        <v/>
      </c>
      <c r="AM593">
        <f t="shared" si="116"/>
        <v>0</v>
      </c>
      <c r="AN593">
        <f t="shared" si="117"/>
        <v>0</v>
      </c>
      <c r="AO593">
        <f t="shared" si="118"/>
        <v>0</v>
      </c>
      <c r="AP593">
        <f t="shared" si="119"/>
        <v>0</v>
      </c>
      <c r="AQ593">
        <f t="shared" si="120"/>
        <v>0</v>
      </c>
      <c r="AR593">
        <f t="shared" si="113"/>
        <v>0</v>
      </c>
    </row>
    <row r="594" spans="1:44" ht="18" hidden="1" outlineLevel="1" x14ac:dyDescent="0.35">
      <c r="A594" s="13" t="s">
        <v>184</v>
      </c>
      <c r="B594" s="35">
        <f t="shared" si="121"/>
        <v>581</v>
      </c>
      <c r="C594" s="247"/>
      <c r="D594" s="42"/>
      <c r="E594" s="42"/>
      <c r="F594" s="37"/>
      <c r="G594" s="248">
        <v>0</v>
      </c>
      <c r="H594" s="101">
        <v>0.1</v>
      </c>
      <c r="I594" s="102">
        <f t="shared" si="111"/>
        <v>0</v>
      </c>
      <c r="J594" s="37"/>
      <c r="K594" s="7"/>
      <c r="L594" s="61">
        <f t="shared" si="114"/>
        <v>581</v>
      </c>
      <c r="M594" s="112" t="str">
        <f t="shared" si="112"/>
        <v/>
      </c>
      <c r="N594" s="73">
        <f t="shared" si="110"/>
        <v>0</v>
      </c>
      <c r="O594" s="74"/>
      <c r="P594" s="75"/>
      <c r="R594" s="76"/>
      <c r="S594" s="76"/>
      <c r="T594" s="268" t="str">
        <f t="shared" si="115"/>
        <v/>
      </c>
      <c r="AM594">
        <f t="shared" si="116"/>
        <v>0</v>
      </c>
      <c r="AN594">
        <f t="shared" si="117"/>
        <v>0</v>
      </c>
      <c r="AO594">
        <f t="shared" si="118"/>
        <v>0</v>
      </c>
      <c r="AP594">
        <f t="shared" si="119"/>
        <v>0</v>
      </c>
      <c r="AQ594">
        <f t="shared" si="120"/>
        <v>0</v>
      </c>
      <c r="AR594">
        <f t="shared" si="113"/>
        <v>0</v>
      </c>
    </row>
    <row r="595" spans="1:44" ht="18" hidden="1" outlineLevel="1" x14ac:dyDescent="0.35">
      <c r="A595" s="13" t="s">
        <v>184</v>
      </c>
      <c r="B595" s="35">
        <f t="shared" si="121"/>
        <v>582</v>
      </c>
      <c r="C595" s="247"/>
      <c r="D595" s="42"/>
      <c r="E595" s="42"/>
      <c r="F595" s="37"/>
      <c r="G595" s="248">
        <v>0</v>
      </c>
      <c r="H595" s="101">
        <v>0.1</v>
      </c>
      <c r="I595" s="102">
        <f t="shared" si="111"/>
        <v>0</v>
      </c>
      <c r="J595" s="37"/>
      <c r="K595" s="7"/>
      <c r="L595" s="61">
        <f t="shared" si="114"/>
        <v>582</v>
      </c>
      <c r="M595" s="112" t="str">
        <f t="shared" si="112"/>
        <v/>
      </c>
      <c r="N595" s="73">
        <f t="shared" si="110"/>
        <v>0</v>
      </c>
      <c r="O595" s="74"/>
      <c r="P595" s="75"/>
      <c r="R595" s="76"/>
      <c r="S595" s="76"/>
      <c r="T595" s="268" t="str">
        <f t="shared" si="115"/>
        <v/>
      </c>
      <c r="AM595">
        <f t="shared" si="116"/>
        <v>0</v>
      </c>
      <c r="AN595">
        <f t="shared" si="117"/>
        <v>0</v>
      </c>
      <c r="AO595">
        <f t="shared" si="118"/>
        <v>0</v>
      </c>
      <c r="AP595">
        <f t="shared" si="119"/>
        <v>0</v>
      </c>
      <c r="AQ595">
        <f t="shared" si="120"/>
        <v>0</v>
      </c>
      <c r="AR595">
        <f t="shared" si="113"/>
        <v>0</v>
      </c>
    </row>
    <row r="596" spans="1:44" ht="18" hidden="1" outlineLevel="1" x14ac:dyDescent="0.35">
      <c r="A596" s="13" t="s">
        <v>184</v>
      </c>
      <c r="B596" s="35">
        <f t="shared" si="121"/>
        <v>583</v>
      </c>
      <c r="C596" s="247"/>
      <c r="D596" s="42"/>
      <c r="E596" s="42"/>
      <c r="F596" s="37"/>
      <c r="G596" s="248">
        <v>0</v>
      </c>
      <c r="H596" s="101">
        <v>0.1</v>
      </c>
      <c r="I596" s="102">
        <f t="shared" si="111"/>
        <v>0</v>
      </c>
      <c r="J596" s="37"/>
      <c r="K596" s="7"/>
      <c r="L596" s="61">
        <f t="shared" si="114"/>
        <v>583</v>
      </c>
      <c r="M596" s="112" t="str">
        <f t="shared" si="112"/>
        <v/>
      </c>
      <c r="N596" s="73">
        <f t="shared" si="110"/>
        <v>0</v>
      </c>
      <c r="O596" s="74"/>
      <c r="P596" s="75"/>
      <c r="R596" s="76"/>
      <c r="S596" s="76"/>
      <c r="T596" s="268" t="str">
        <f t="shared" si="115"/>
        <v/>
      </c>
      <c r="AM596">
        <f t="shared" si="116"/>
        <v>0</v>
      </c>
      <c r="AN596">
        <f t="shared" si="117"/>
        <v>0</v>
      </c>
      <c r="AO596">
        <f t="shared" si="118"/>
        <v>0</v>
      </c>
      <c r="AP596">
        <f t="shared" si="119"/>
        <v>0</v>
      </c>
      <c r="AQ596">
        <f t="shared" si="120"/>
        <v>0</v>
      </c>
      <c r="AR596">
        <f t="shared" si="113"/>
        <v>0</v>
      </c>
    </row>
    <row r="597" spans="1:44" ht="18" hidden="1" outlineLevel="1" x14ac:dyDescent="0.35">
      <c r="A597" s="13" t="s">
        <v>184</v>
      </c>
      <c r="B597" s="35">
        <f t="shared" si="121"/>
        <v>584</v>
      </c>
      <c r="C597" s="247"/>
      <c r="D597" s="42"/>
      <c r="E597" s="42"/>
      <c r="F597" s="37"/>
      <c r="G597" s="248">
        <v>0</v>
      </c>
      <c r="H597" s="101">
        <v>0.1</v>
      </c>
      <c r="I597" s="102">
        <f t="shared" si="111"/>
        <v>0</v>
      </c>
      <c r="J597" s="37"/>
      <c r="K597" s="7"/>
      <c r="L597" s="61">
        <f t="shared" si="114"/>
        <v>584</v>
      </c>
      <c r="M597" s="112" t="str">
        <f t="shared" si="112"/>
        <v/>
      </c>
      <c r="N597" s="73">
        <f t="shared" si="110"/>
        <v>0</v>
      </c>
      <c r="O597" s="74"/>
      <c r="P597" s="75"/>
      <c r="R597" s="76"/>
      <c r="S597" s="76"/>
      <c r="T597" s="268" t="str">
        <f t="shared" si="115"/>
        <v/>
      </c>
      <c r="AM597">
        <f t="shared" si="116"/>
        <v>0</v>
      </c>
      <c r="AN597">
        <f t="shared" si="117"/>
        <v>0</v>
      </c>
      <c r="AO597">
        <f t="shared" si="118"/>
        <v>0</v>
      </c>
      <c r="AP597">
        <f t="shared" si="119"/>
        <v>0</v>
      </c>
      <c r="AQ597">
        <f t="shared" si="120"/>
        <v>0</v>
      </c>
      <c r="AR597">
        <f t="shared" si="113"/>
        <v>0</v>
      </c>
    </row>
    <row r="598" spans="1:44" ht="18" hidden="1" outlineLevel="1" x14ac:dyDescent="0.35">
      <c r="A598" s="13" t="s">
        <v>184</v>
      </c>
      <c r="B598" s="35">
        <f t="shared" si="121"/>
        <v>585</v>
      </c>
      <c r="C598" s="247"/>
      <c r="D598" s="42"/>
      <c r="E598" s="42"/>
      <c r="F598" s="37"/>
      <c r="G598" s="248">
        <v>0</v>
      </c>
      <c r="H598" s="101">
        <v>0.1</v>
      </c>
      <c r="I598" s="102">
        <f t="shared" si="111"/>
        <v>0</v>
      </c>
      <c r="J598" s="37"/>
      <c r="K598" s="7"/>
      <c r="L598" s="61">
        <f t="shared" si="114"/>
        <v>585</v>
      </c>
      <c r="M598" s="112" t="str">
        <f t="shared" si="112"/>
        <v/>
      </c>
      <c r="N598" s="73">
        <f t="shared" si="110"/>
        <v>0</v>
      </c>
      <c r="O598" s="74"/>
      <c r="P598" s="75"/>
      <c r="R598" s="76"/>
      <c r="S598" s="76"/>
      <c r="T598" s="268" t="str">
        <f t="shared" si="115"/>
        <v/>
      </c>
      <c r="AM598">
        <f t="shared" si="116"/>
        <v>0</v>
      </c>
      <c r="AN598">
        <f t="shared" si="117"/>
        <v>0</v>
      </c>
      <c r="AO598">
        <f t="shared" si="118"/>
        <v>0</v>
      </c>
      <c r="AP598">
        <f t="shared" si="119"/>
        <v>0</v>
      </c>
      <c r="AQ598">
        <f t="shared" si="120"/>
        <v>0</v>
      </c>
      <c r="AR598">
        <f t="shared" si="113"/>
        <v>0</v>
      </c>
    </row>
    <row r="599" spans="1:44" ht="18" hidden="1" outlineLevel="1" x14ac:dyDescent="0.35">
      <c r="A599" s="13" t="s">
        <v>184</v>
      </c>
      <c r="B599" s="35">
        <f t="shared" si="121"/>
        <v>586</v>
      </c>
      <c r="C599" s="247"/>
      <c r="D599" s="42"/>
      <c r="E599" s="42"/>
      <c r="F599" s="37"/>
      <c r="G599" s="248">
        <v>0</v>
      </c>
      <c r="H599" s="101">
        <v>0.1</v>
      </c>
      <c r="I599" s="102">
        <f t="shared" si="111"/>
        <v>0</v>
      </c>
      <c r="J599" s="37"/>
      <c r="K599" s="7"/>
      <c r="L599" s="61">
        <f t="shared" si="114"/>
        <v>586</v>
      </c>
      <c r="M599" s="112" t="str">
        <f t="shared" si="112"/>
        <v/>
      </c>
      <c r="N599" s="73">
        <f t="shared" si="110"/>
        <v>0</v>
      </c>
      <c r="O599" s="74"/>
      <c r="P599" s="75"/>
      <c r="R599" s="76"/>
      <c r="S599" s="76"/>
      <c r="T599" s="268" t="str">
        <f t="shared" si="115"/>
        <v/>
      </c>
      <c r="AM599">
        <f t="shared" si="116"/>
        <v>0</v>
      </c>
      <c r="AN599">
        <f t="shared" si="117"/>
        <v>0</v>
      </c>
      <c r="AO599">
        <f t="shared" si="118"/>
        <v>0</v>
      </c>
      <c r="AP599">
        <f t="shared" si="119"/>
        <v>0</v>
      </c>
      <c r="AQ599">
        <f t="shared" si="120"/>
        <v>0</v>
      </c>
      <c r="AR599">
        <f t="shared" si="113"/>
        <v>0</v>
      </c>
    </row>
    <row r="600" spans="1:44" ht="18" hidden="1" outlineLevel="1" x14ac:dyDescent="0.35">
      <c r="A600" s="13" t="s">
        <v>184</v>
      </c>
      <c r="B600" s="35">
        <f t="shared" si="121"/>
        <v>587</v>
      </c>
      <c r="C600" s="247"/>
      <c r="D600" s="42"/>
      <c r="E600" s="42"/>
      <c r="F600" s="37"/>
      <c r="G600" s="248">
        <v>0</v>
      </c>
      <c r="H600" s="101">
        <v>0.1</v>
      </c>
      <c r="I600" s="102">
        <f t="shared" si="111"/>
        <v>0</v>
      </c>
      <c r="J600" s="37"/>
      <c r="K600" s="7"/>
      <c r="L600" s="61">
        <f t="shared" si="114"/>
        <v>587</v>
      </c>
      <c r="M600" s="112" t="str">
        <f t="shared" si="112"/>
        <v/>
      </c>
      <c r="N600" s="73">
        <f t="shared" si="110"/>
        <v>0</v>
      </c>
      <c r="O600" s="74"/>
      <c r="P600" s="75"/>
      <c r="R600" s="76"/>
      <c r="S600" s="76"/>
      <c r="T600" s="268" t="str">
        <f t="shared" si="115"/>
        <v/>
      </c>
      <c r="AM600">
        <f t="shared" si="116"/>
        <v>0</v>
      </c>
      <c r="AN600">
        <f t="shared" si="117"/>
        <v>0</v>
      </c>
      <c r="AO600">
        <f t="shared" si="118"/>
        <v>0</v>
      </c>
      <c r="AP600">
        <f t="shared" si="119"/>
        <v>0</v>
      </c>
      <c r="AQ600">
        <f t="shared" si="120"/>
        <v>0</v>
      </c>
      <c r="AR600">
        <f t="shared" si="113"/>
        <v>0</v>
      </c>
    </row>
    <row r="601" spans="1:44" ht="18" hidden="1" outlineLevel="1" x14ac:dyDescent="0.35">
      <c r="A601" s="13" t="s">
        <v>184</v>
      </c>
      <c r="B601" s="35">
        <f t="shared" si="121"/>
        <v>588</v>
      </c>
      <c r="C601" s="247"/>
      <c r="D601" s="42"/>
      <c r="E601" s="42"/>
      <c r="F601" s="37"/>
      <c r="G601" s="248">
        <v>0</v>
      </c>
      <c r="H601" s="101">
        <v>0.1</v>
      </c>
      <c r="I601" s="102">
        <f t="shared" si="111"/>
        <v>0</v>
      </c>
      <c r="J601" s="37"/>
      <c r="K601" s="7"/>
      <c r="L601" s="61">
        <f t="shared" si="114"/>
        <v>588</v>
      </c>
      <c r="M601" s="112" t="str">
        <f t="shared" si="112"/>
        <v/>
      </c>
      <c r="N601" s="73">
        <f t="shared" si="110"/>
        <v>0</v>
      </c>
      <c r="O601" s="74"/>
      <c r="P601" s="75"/>
      <c r="R601" s="76"/>
      <c r="S601" s="76"/>
      <c r="T601" s="268" t="str">
        <f t="shared" si="115"/>
        <v/>
      </c>
      <c r="AM601">
        <f t="shared" si="116"/>
        <v>0</v>
      </c>
      <c r="AN601">
        <f t="shared" si="117"/>
        <v>0</v>
      </c>
      <c r="AO601">
        <f t="shared" si="118"/>
        <v>0</v>
      </c>
      <c r="AP601">
        <f t="shared" si="119"/>
        <v>0</v>
      </c>
      <c r="AQ601">
        <f t="shared" si="120"/>
        <v>0</v>
      </c>
      <c r="AR601">
        <f t="shared" si="113"/>
        <v>0</v>
      </c>
    </row>
    <row r="602" spans="1:44" ht="18" hidden="1" outlineLevel="1" x14ac:dyDescent="0.35">
      <c r="A602" s="13" t="s">
        <v>184</v>
      </c>
      <c r="B602" s="35">
        <f t="shared" si="121"/>
        <v>589</v>
      </c>
      <c r="C602" s="247"/>
      <c r="D602" s="42"/>
      <c r="E602" s="42"/>
      <c r="F602" s="37"/>
      <c r="G602" s="248">
        <v>0</v>
      </c>
      <c r="H602" s="101">
        <v>0.1</v>
      </c>
      <c r="I602" s="102">
        <f t="shared" si="111"/>
        <v>0</v>
      </c>
      <c r="J602" s="37"/>
      <c r="K602" s="7"/>
      <c r="L602" s="61">
        <f t="shared" si="114"/>
        <v>589</v>
      </c>
      <c r="M602" s="112" t="str">
        <f t="shared" si="112"/>
        <v/>
      </c>
      <c r="N602" s="73">
        <f t="shared" si="110"/>
        <v>0</v>
      </c>
      <c r="O602" s="74"/>
      <c r="P602" s="75"/>
      <c r="R602" s="76"/>
      <c r="S602" s="76"/>
      <c r="T602" s="268" t="str">
        <f t="shared" si="115"/>
        <v/>
      </c>
      <c r="AM602">
        <f t="shared" si="116"/>
        <v>0</v>
      </c>
      <c r="AN602">
        <f t="shared" si="117"/>
        <v>0</v>
      </c>
      <c r="AO602">
        <f t="shared" si="118"/>
        <v>0</v>
      </c>
      <c r="AP602">
        <f t="shared" si="119"/>
        <v>0</v>
      </c>
      <c r="AQ602">
        <f t="shared" si="120"/>
        <v>0</v>
      </c>
      <c r="AR602">
        <f t="shared" si="113"/>
        <v>0</v>
      </c>
    </row>
    <row r="603" spans="1:44" ht="18" hidden="1" outlineLevel="1" x14ac:dyDescent="0.35">
      <c r="A603" s="13" t="s">
        <v>184</v>
      </c>
      <c r="B603" s="35">
        <f t="shared" si="121"/>
        <v>590</v>
      </c>
      <c r="C603" s="247"/>
      <c r="D603" s="42"/>
      <c r="E603" s="42"/>
      <c r="F603" s="37"/>
      <c r="G603" s="248">
        <v>0</v>
      </c>
      <c r="H603" s="101">
        <v>0.1</v>
      </c>
      <c r="I603" s="102">
        <f t="shared" si="111"/>
        <v>0</v>
      </c>
      <c r="J603" s="37"/>
      <c r="K603" s="7"/>
      <c r="L603" s="61">
        <f t="shared" si="114"/>
        <v>590</v>
      </c>
      <c r="M603" s="112" t="str">
        <f t="shared" si="112"/>
        <v/>
      </c>
      <c r="N603" s="73">
        <f t="shared" si="110"/>
        <v>0</v>
      </c>
      <c r="O603" s="74"/>
      <c r="P603" s="75"/>
      <c r="R603" s="76"/>
      <c r="S603" s="76"/>
      <c r="T603" s="268" t="str">
        <f t="shared" si="115"/>
        <v/>
      </c>
      <c r="AM603">
        <f t="shared" si="116"/>
        <v>0</v>
      </c>
      <c r="AN603">
        <f t="shared" si="117"/>
        <v>0</v>
      </c>
      <c r="AO603">
        <f t="shared" si="118"/>
        <v>0</v>
      </c>
      <c r="AP603">
        <f t="shared" si="119"/>
        <v>0</v>
      </c>
      <c r="AQ603">
        <f t="shared" si="120"/>
        <v>0</v>
      </c>
      <c r="AR603">
        <f t="shared" si="113"/>
        <v>0</v>
      </c>
    </row>
    <row r="604" spans="1:44" ht="18" hidden="1" outlineLevel="1" x14ac:dyDescent="0.35">
      <c r="A604" s="13" t="s">
        <v>184</v>
      </c>
      <c r="B604" s="35">
        <f t="shared" si="121"/>
        <v>591</v>
      </c>
      <c r="C604" s="247"/>
      <c r="D604" s="42"/>
      <c r="E604" s="42"/>
      <c r="F604" s="37"/>
      <c r="G604" s="248">
        <v>0</v>
      </c>
      <c r="H604" s="101">
        <v>0.1</v>
      </c>
      <c r="I604" s="102">
        <f t="shared" si="111"/>
        <v>0</v>
      </c>
      <c r="J604" s="37"/>
      <c r="K604" s="7"/>
      <c r="L604" s="61">
        <f t="shared" si="114"/>
        <v>591</v>
      </c>
      <c r="M604" s="112" t="str">
        <f t="shared" si="112"/>
        <v/>
      </c>
      <c r="N604" s="73">
        <f t="shared" si="110"/>
        <v>0</v>
      </c>
      <c r="O604" s="74"/>
      <c r="P604" s="75"/>
      <c r="R604" s="76"/>
      <c r="S604" s="76"/>
      <c r="T604" s="268" t="str">
        <f t="shared" si="115"/>
        <v/>
      </c>
      <c r="AM604">
        <f t="shared" si="116"/>
        <v>0</v>
      </c>
      <c r="AN604">
        <f t="shared" si="117"/>
        <v>0</v>
      </c>
      <c r="AO604">
        <f t="shared" si="118"/>
        <v>0</v>
      </c>
      <c r="AP604">
        <f t="shared" si="119"/>
        <v>0</v>
      </c>
      <c r="AQ604">
        <f t="shared" si="120"/>
        <v>0</v>
      </c>
      <c r="AR604">
        <f t="shared" si="113"/>
        <v>0</v>
      </c>
    </row>
    <row r="605" spans="1:44" ht="18" hidden="1" outlineLevel="1" x14ac:dyDescent="0.35">
      <c r="A605" s="13" t="s">
        <v>184</v>
      </c>
      <c r="B605" s="35">
        <f t="shared" si="121"/>
        <v>592</v>
      </c>
      <c r="C605" s="247"/>
      <c r="D605" s="42"/>
      <c r="E605" s="42"/>
      <c r="F605" s="37"/>
      <c r="G605" s="248">
        <v>0</v>
      </c>
      <c r="H605" s="101">
        <v>0.1</v>
      </c>
      <c r="I605" s="102">
        <f t="shared" si="111"/>
        <v>0</v>
      </c>
      <c r="J605" s="37"/>
      <c r="K605" s="7"/>
      <c r="L605" s="61">
        <f t="shared" si="114"/>
        <v>592</v>
      </c>
      <c r="M605" s="112" t="str">
        <f t="shared" si="112"/>
        <v/>
      </c>
      <c r="N605" s="73">
        <f t="shared" si="110"/>
        <v>0</v>
      </c>
      <c r="O605" s="74"/>
      <c r="P605" s="75"/>
      <c r="R605" s="76"/>
      <c r="S605" s="76"/>
      <c r="T605" s="268" t="str">
        <f t="shared" si="115"/>
        <v/>
      </c>
      <c r="AM605">
        <f t="shared" si="116"/>
        <v>0</v>
      </c>
      <c r="AN605">
        <f t="shared" si="117"/>
        <v>0</v>
      </c>
      <c r="AO605">
        <f t="shared" si="118"/>
        <v>0</v>
      </c>
      <c r="AP605">
        <f t="shared" si="119"/>
        <v>0</v>
      </c>
      <c r="AQ605">
        <f t="shared" si="120"/>
        <v>0</v>
      </c>
      <c r="AR605">
        <f t="shared" si="113"/>
        <v>0</v>
      </c>
    </row>
    <row r="606" spans="1:44" ht="18" hidden="1" outlineLevel="1" x14ac:dyDescent="0.35">
      <c r="A606" s="13" t="s">
        <v>184</v>
      </c>
      <c r="B606" s="35">
        <f t="shared" si="121"/>
        <v>593</v>
      </c>
      <c r="C606" s="247"/>
      <c r="D606" s="42"/>
      <c r="E606" s="42"/>
      <c r="F606" s="37"/>
      <c r="G606" s="248">
        <v>0</v>
      </c>
      <c r="H606" s="101">
        <v>0.1</v>
      </c>
      <c r="I606" s="102">
        <f t="shared" si="111"/>
        <v>0</v>
      </c>
      <c r="J606" s="37"/>
      <c r="K606" s="7"/>
      <c r="L606" s="61">
        <f t="shared" si="114"/>
        <v>593</v>
      </c>
      <c r="M606" s="112" t="str">
        <f t="shared" si="112"/>
        <v/>
      </c>
      <c r="N606" s="73">
        <f t="shared" si="110"/>
        <v>0</v>
      </c>
      <c r="O606" s="74"/>
      <c r="P606" s="75"/>
      <c r="R606" s="76"/>
      <c r="S606" s="76"/>
      <c r="T606" s="268" t="str">
        <f t="shared" si="115"/>
        <v/>
      </c>
      <c r="AM606">
        <f t="shared" si="116"/>
        <v>0</v>
      </c>
      <c r="AN606">
        <f t="shared" si="117"/>
        <v>0</v>
      </c>
      <c r="AO606">
        <f t="shared" si="118"/>
        <v>0</v>
      </c>
      <c r="AP606">
        <f t="shared" si="119"/>
        <v>0</v>
      </c>
      <c r="AQ606">
        <f t="shared" si="120"/>
        <v>0</v>
      </c>
      <c r="AR606">
        <f t="shared" si="113"/>
        <v>0</v>
      </c>
    </row>
    <row r="607" spans="1:44" ht="18" hidden="1" outlineLevel="1" x14ac:dyDescent="0.35">
      <c r="A607" s="13" t="s">
        <v>184</v>
      </c>
      <c r="B607" s="35">
        <f t="shared" si="121"/>
        <v>594</v>
      </c>
      <c r="C607" s="247"/>
      <c r="D607" s="42"/>
      <c r="E607" s="42"/>
      <c r="F607" s="37"/>
      <c r="G607" s="248">
        <v>0</v>
      </c>
      <c r="H607" s="101">
        <v>0.1</v>
      </c>
      <c r="I607" s="102">
        <f t="shared" si="111"/>
        <v>0</v>
      </c>
      <c r="J607" s="37"/>
      <c r="K607" s="7"/>
      <c r="L607" s="61">
        <f t="shared" si="114"/>
        <v>594</v>
      </c>
      <c r="M607" s="112" t="str">
        <f t="shared" si="112"/>
        <v/>
      </c>
      <c r="N607" s="73">
        <f t="shared" si="110"/>
        <v>0</v>
      </c>
      <c r="O607" s="74"/>
      <c r="P607" s="75"/>
      <c r="R607" s="76"/>
      <c r="S607" s="76"/>
      <c r="T607" s="268" t="str">
        <f t="shared" si="115"/>
        <v/>
      </c>
      <c r="AM607">
        <f t="shared" si="116"/>
        <v>0</v>
      </c>
      <c r="AN607">
        <f t="shared" si="117"/>
        <v>0</v>
      </c>
      <c r="AO607">
        <f t="shared" si="118"/>
        <v>0</v>
      </c>
      <c r="AP607">
        <f t="shared" si="119"/>
        <v>0</v>
      </c>
      <c r="AQ607">
        <f t="shared" si="120"/>
        <v>0</v>
      </c>
      <c r="AR607">
        <f t="shared" si="113"/>
        <v>0</v>
      </c>
    </row>
    <row r="608" spans="1:44" ht="18" hidden="1" outlineLevel="1" x14ac:dyDescent="0.35">
      <c r="A608" s="13" t="s">
        <v>184</v>
      </c>
      <c r="B608" s="35">
        <f t="shared" si="121"/>
        <v>595</v>
      </c>
      <c r="C608" s="247"/>
      <c r="D608" s="42"/>
      <c r="E608" s="42"/>
      <c r="F608" s="37"/>
      <c r="G608" s="248">
        <v>0</v>
      </c>
      <c r="H608" s="101">
        <v>0.1</v>
      </c>
      <c r="I608" s="102">
        <f t="shared" si="111"/>
        <v>0</v>
      </c>
      <c r="J608" s="37"/>
      <c r="K608" s="7"/>
      <c r="L608" s="61">
        <f t="shared" si="114"/>
        <v>595</v>
      </c>
      <c r="M608" s="112" t="str">
        <f t="shared" si="112"/>
        <v/>
      </c>
      <c r="N608" s="73">
        <f t="shared" si="110"/>
        <v>0</v>
      </c>
      <c r="O608" s="74"/>
      <c r="P608" s="75"/>
      <c r="R608" s="76"/>
      <c r="S608" s="76"/>
      <c r="T608" s="268" t="str">
        <f t="shared" si="115"/>
        <v/>
      </c>
      <c r="AM608">
        <f t="shared" si="116"/>
        <v>0</v>
      </c>
      <c r="AN608">
        <f t="shared" si="117"/>
        <v>0</v>
      </c>
      <c r="AO608">
        <f t="shared" si="118"/>
        <v>0</v>
      </c>
      <c r="AP608">
        <f t="shared" si="119"/>
        <v>0</v>
      </c>
      <c r="AQ608">
        <f t="shared" si="120"/>
        <v>0</v>
      </c>
      <c r="AR608">
        <f t="shared" si="113"/>
        <v>0</v>
      </c>
    </row>
    <row r="609" spans="1:44" ht="18" hidden="1" outlineLevel="1" x14ac:dyDescent="0.35">
      <c r="A609" s="13" t="s">
        <v>184</v>
      </c>
      <c r="B609" s="35">
        <f t="shared" si="121"/>
        <v>596</v>
      </c>
      <c r="C609" s="247"/>
      <c r="D609" s="42"/>
      <c r="E609" s="42"/>
      <c r="F609" s="37"/>
      <c r="G609" s="248">
        <v>0</v>
      </c>
      <c r="H609" s="101">
        <v>0.1</v>
      </c>
      <c r="I609" s="102">
        <f t="shared" si="111"/>
        <v>0</v>
      </c>
      <c r="J609" s="37"/>
      <c r="K609" s="7"/>
      <c r="L609" s="61">
        <f t="shared" si="114"/>
        <v>596</v>
      </c>
      <c r="M609" s="112" t="str">
        <f t="shared" si="112"/>
        <v/>
      </c>
      <c r="N609" s="73">
        <f t="shared" si="110"/>
        <v>0</v>
      </c>
      <c r="O609" s="74"/>
      <c r="P609" s="75"/>
      <c r="R609" s="76"/>
      <c r="S609" s="76"/>
      <c r="T609" s="268" t="str">
        <f t="shared" si="115"/>
        <v/>
      </c>
      <c r="AM609">
        <f t="shared" si="116"/>
        <v>0</v>
      </c>
      <c r="AN609">
        <f t="shared" si="117"/>
        <v>0</v>
      </c>
      <c r="AO609">
        <f t="shared" si="118"/>
        <v>0</v>
      </c>
      <c r="AP609">
        <f t="shared" si="119"/>
        <v>0</v>
      </c>
      <c r="AQ609">
        <f t="shared" si="120"/>
        <v>0</v>
      </c>
      <c r="AR609">
        <f t="shared" si="113"/>
        <v>0</v>
      </c>
    </row>
    <row r="610" spans="1:44" ht="18" hidden="1" outlineLevel="1" x14ac:dyDescent="0.35">
      <c r="A610" s="13" t="s">
        <v>184</v>
      </c>
      <c r="B610" s="35">
        <f t="shared" si="121"/>
        <v>597</v>
      </c>
      <c r="C610" s="247"/>
      <c r="D610" s="42"/>
      <c r="E610" s="42"/>
      <c r="F610" s="37"/>
      <c r="G610" s="248">
        <v>0</v>
      </c>
      <c r="H610" s="101">
        <v>0.1</v>
      </c>
      <c r="I610" s="102">
        <f t="shared" si="111"/>
        <v>0</v>
      </c>
      <c r="J610" s="37"/>
      <c r="K610" s="7"/>
      <c r="L610" s="61">
        <f t="shared" si="114"/>
        <v>597</v>
      </c>
      <c r="M610" s="112" t="str">
        <f t="shared" si="112"/>
        <v/>
      </c>
      <c r="N610" s="73">
        <f t="shared" si="110"/>
        <v>0</v>
      </c>
      <c r="O610" s="74"/>
      <c r="P610" s="75"/>
      <c r="R610" s="76"/>
      <c r="S610" s="76"/>
      <c r="T610" s="268" t="str">
        <f t="shared" si="115"/>
        <v/>
      </c>
      <c r="AM610">
        <f t="shared" si="116"/>
        <v>0</v>
      </c>
      <c r="AN610">
        <f t="shared" si="117"/>
        <v>0</v>
      </c>
      <c r="AO610">
        <f t="shared" si="118"/>
        <v>0</v>
      </c>
      <c r="AP610">
        <f t="shared" si="119"/>
        <v>0</v>
      </c>
      <c r="AQ610">
        <f t="shared" si="120"/>
        <v>0</v>
      </c>
      <c r="AR610">
        <f t="shared" si="113"/>
        <v>0</v>
      </c>
    </row>
    <row r="611" spans="1:44" ht="18" hidden="1" outlineLevel="1" x14ac:dyDescent="0.35">
      <c r="A611" s="13" t="s">
        <v>184</v>
      </c>
      <c r="B611" s="35">
        <f t="shared" si="121"/>
        <v>598</v>
      </c>
      <c r="C611" s="247"/>
      <c r="D611" s="42"/>
      <c r="E611" s="42"/>
      <c r="F611" s="37"/>
      <c r="G611" s="248">
        <v>0</v>
      </c>
      <c r="H611" s="101">
        <v>0.1</v>
      </c>
      <c r="I611" s="102">
        <f t="shared" si="111"/>
        <v>0</v>
      </c>
      <c r="J611" s="37"/>
      <c r="K611" s="7"/>
      <c r="L611" s="61">
        <f t="shared" si="114"/>
        <v>598</v>
      </c>
      <c r="M611" s="112" t="str">
        <f t="shared" si="112"/>
        <v/>
      </c>
      <c r="N611" s="73">
        <f t="shared" si="110"/>
        <v>0</v>
      </c>
      <c r="O611" s="74"/>
      <c r="P611" s="75"/>
      <c r="R611" s="76"/>
      <c r="S611" s="76"/>
      <c r="T611" s="268" t="str">
        <f t="shared" si="115"/>
        <v/>
      </c>
      <c r="AM611">
        <f t="shared" si="116"/>
        <v>0</v>
      </c>
      <c r="AN611">
        <f t="shared" si="117"/>
        <v>0</v>
      </c>
      <c r="AO611">
        <f t="shared" si="118"/>
        <v>0</v>
      </c>
      <c r="AP611">
        <f t="shared" si="119"/>
        <v>0</v>
      </c>
      <c r="AQ611">
        <f t="shared" si="120"/>
        <v>0</v>
      </c>
      <c r="AR611">
        <f t="shared" si="113"/>
        <v>0</v>
      </c>
    </row>
    <row r="612" spans="1:44" ht="18" hidden="1" outlineLevel="1" x14ac:dyDescent="0.35">
      <c r="A612" s="13" t="s">
        <v>184</v>
      </c>
      <c r="B612" s="35">
        <f t="shared" si="121"/>
        <v>599</v>
      </c>
      <c r="C612" s="247"/>
      <c r="D612" s="42"/>
      <c r="E612" s="42"/>
      <c r="F612" s="37"/>
      <c r="G612" s="248">
        <v>0</v>
      </c>
      <c r="H612" s="101">
        <v>0.1</v>
      </c>
      <c r="I612" s="102">
        <f t="shared" si="111"/>
        <v>0</v>
      </c>
      <c r="J612" s="37"/>
      <c r="K612" s="7"/>
      <c r="L612" s="61">
        <f t="shared" si="114"/>
        <v>599</v>
      </c>
      <c r="M612" s="112" t="str">
        <f t="shared" si="112"/>
        <v/>
      </c>
      <c r="N612" s="73">
        <f t="shared" si="110"/>
        <v>0</v>
      </c>
      <c r="O612" s="74"/>
      <c r="P612" s="75"/>
      <c r="R612" s="76"/>
      <c r="S612" s="76"/>
      <c r="T612" s="268" t="str">
        <f t="shared" si="115"/>
        <v/>
      </c>
      <c r="AM612">
        <f t="shared" si="116"/>
        <v>0</v>
      </c>
      <c r="AN612">
        <f t="shared" si="117"/>
        <v>0</v>
      </c>
      <c r="AO612">
        <f t="shared" si="118"/>
        <v>0</v>
      </c>
      <c r="AP612">
        <f t="shared" si="119"/>
        <v>0</v>
      </c>
      <c r="AQ612">
        <f t="shared" si="120"/>
        <v>0</v>
      </c>
      <c r="AR612">
        <f t="shared" si="113"/>
        <v>0</v>
      </c>
    </row>
    <row r="613" spans="1:44" ht="18" hidden="1" outlineLevel="1" x14ac:dyDescent="0.35">
      <c r="A613" s="13" t="s">
        <v>184</v>
      </c>
      <c r="B613" s="35">
        <f t="shared" si="121"/>
        <v>600</v>
      </c>
      <c r="C613" s="247"/>
      <c r="D613" s="42"/>
      <c r="E613" s="42"/>
      <c r="F613" s="37"/>
      <c r="G613" s="248">
        <v>0</v>
      </c>
      <c r="H613" s="101">
        <v>0.1</v>
      </c>
      <c r="I613" s="102">
        <f t="shared" si="111"/>
        <v>0</v>
      </c>
      <c r="J613" s="37"/>
      <c r="K613" s="7"/>
      <c r="L613" s="61">
        <f t="shared" si="114"/>
        <v>600</v>
      </c>
      <c r="M613" s="112" t="str">
        <f t="shared" si="112"/>
        <v/>
      </c>
      <c r="N613" s="73">
        <f t="shared" si="110"/>
        <v>0</v>
      </c>
      <c r="O613" s="74"/>
      <c r="P613" s="75"/>
      <c r="R613" s="76"/>
      <c r="S613" s="76"/>
      <c r="T613" s="268" t="str">
        <f t="shared" si="115"/>
        <v/>
      </c>
      <c r="AM613">
        <f t="shared" si="116"/>
        <v>0</v>
      </c>
      <c r="AN613">
        <f t="shared" si="117"/>
        <v>0</v>
      </c>
      <c r="AO613">
        <f t="shared" si="118"/>
        <v>0</v>
      </c>
      <c r="AP613">
        <f t="shared" si="119"/>
        <v>0</v>
      </c>
      <c r="AQ613">
        <f t="shared" si="120"/>
        <v>0</v>
      </c>
      <c r="AR613">
        <f t="shared" si="113"/>
        <v>0</v>
      </c>
    </row>
    <row r="614" spans="1:44" ht="18" hidden="1" outlineLevel="1" x14ac:dyDescent="0.35">
      <c r="A614" s="13" t="s">
        <v>184</v>
      </c>
      <c r="B614" s="35">
        <f t="shared" si="121"/>
        <v>601</v>
      </c>
      <c r="C614" s="247"/>
      <c r="D614" s="42"/>
      <c r="E614" s="42"/>
      <c r="F614" s="37"/>
      <c r="G614" s="248">
        <v>0</v>
      </c>
      <c r="H614" s="101">
        <v>0.1</v>
      </c>
      <c r="I614" s="102">
        <f t="shared" si="111"/>
        <v>0</v>
      </c>
      <c r="J614" s="37"/>
      <c r="K614" s="7"/>
      <c r="L614" s="61">
        <f t="shared" si="114"/>
        <v>601</v>
      </c>
      <c r="M614" s="112" t="str">
        <f t="shared" si="112"/>
        <v/>
      </c>
      <c r="N614" s="73">
        <f t="shared" si="110"/>
        <v>0</v>
      </c>
      <c r="O614" s="74"/>
      <c r="P614" s="75"/>
      <c r="R614" s="76"/>
      <c r="S614" s="76"/>
      <c r="T614" s="268" t="str">
        <f t="shared" si="115"/>
        <v/>
      </c>
      <c r="AM614">
        <f t="shared" si="116"/>
        <v>0</v>
      </c>
      <c r="AN614">
        <f t="shared" si="117"/>
        <v>0</v>
      </c>
      <c r="AO614">
        <f t="shared" si="118"/>
        <v>0</v>
      </c>
      <c r="AP614">
        <f t="shared" si="119"/>
        <v>0</v>
      </c>
      <c r="AQ614">
        <f t="shared" si="120"/>
        <v>0</v>
      </c>
      <c r="AR614">
        <f t="shared" si="113"/>
        <v>0</v>
      </c>
    </row>
    <row r="615" spans="1:44" ht="18" hidden="1" outlineLevel="1" x14ac:dyDescent="0.35">
      <c r="A615" s="13" t="s">
        <v>184</v>
      </c>
      <c r="B615" s="35">
        <f t="shared" si="121"/>
        <v>602</v>
      </c>
      <c r="C615" s="247"/>
      <c r="D615" s="42"/>
      <c r="E615" s="42"/>
      <c r="F615" s="37"/>
      <c r="G615" s="248">
        <v>0</v>
      </c>
      <c r="H615" s="101">
        <v>0.1</v>
      </c>
      <c r="I615" s="102">
        <f t="shared" si="111"/>
        <v>0</v>
      </c>
      <c r="J615" s="37"/>
      <c r="K615" s="7"/>
      <c r="L615" s="61">
        <f t="shared" si="114"/>
        <v>602</v>
      </c>
      <c r="M615" s="112" t="str">
        <f t="shared" si="112"/>
        <v/>
      </c>
      <c r="N615" s="73">
        <f t="shared" si="110"/>
        <v>0</v>
      </c>
      <c r="O615" s="74"/>
      <c r="P615" s="75"/>
      <c r="R615" s="76"/>
      <c r="S615" s="76"/>
      <c r="T615" s="268" t="str">
        <f t="shared" si="115"/>
        <v/>
      </c>
      <c r="AM615">
        <f t="shared" si="116"/>
        <v>0</v>
      </c>
      <c r="AN615">
        <f t="shared" si="117"/>
        <v>0</v>
      </c>
      <c r="AO615">
        <f t="shared" si="118"/>
        <v>0</v>
      </c>
      <c r="AP615">
        <f t="shared" si="119"/>
        <v>0</v>
      </c>
      <c r="AQ615">
        <f t="shared" si="120"/>
        <v>0</v>
      </c>
      <c r="AR615">
        <f t="shared" si="113"/>
        <v>0</v>
      </c>
    </row>
    <row r="616" spans="1:44" ht="18" hidden="1" outlineLevel="1" x14ac:dyDescent="0.35">
      <c r="A616" s="13" t="s">
        <v>184</v>
      </c>
      <c r="B616" s="35">
        <f t="shared" si="121"/>
        <v>603</v>
      </c>
      <c r="C616" s="247"/>
      <c r="D616" s="42"/>
      <c r="E616" s="42"/>
      <c r="F616" s="37"/>
      <c r="G616" s="248">
        <v>0</v>
      </c>
      <c r="H616" s="101">
        <v>0.1</v>
      </c>
      <c r="I616" s="102">
        <f t="shared" si="111"/>
        <v>0</v>
      </c>
      <c r="J616" s="37"/>
      <c r="K616" s="7"/>
      <c r="L616" s="61">
        <f t="shared" si="114"/>
        <v>603</v>
      </c>
      <c r="M616" s="112" t="str">
        <f t="shared" si="112"/>
        <v/>
      </c>
      <c r="N616" s="73">
        <f t="shared" si="110"/>
        <v>0</v>
      </c>
      <c r="O616" s="74"/>
      <c r="P616" s="75"/>
      <c r="R616" s="76"/>
      <c r="S616" s="76"/>
      <c r="T616" s="268" t="str">
        <f t="shared" si="115"/>
        <v/>
      </c>
      <c r="AM616">
        <f t="shared" si="116"/>
        <v>0</v>
      </c>
      <c r="AN616">
        <f t="shared" si="117"/>
        <v>0</v>
      </c>
      <c r="AO616">
        <f t="shared" si="118"/>
        <v>0</v>
      </c>
      <c r="AP616">
        <f t="shared" si="119"/>
        <v>0</v>
      </c>
      <c r="AQ616">
        <f t="shared" si="120"/>
        <v>0</v>
      </c>
      <c r="AR616">
        <f t="shared" si="113"/>
        <v>0</v>
      </c>
    </row>
    <row r="617" spans="1:44" ht="18" hidden="1" outlineLevel="1" x14ac:dyDescent="0.35">
      <c r="A617" s="13" t="s">
        <v>184</v>
      </c>
      <c r="B617" s="35">
        <f t="shared" si="121"/>
        <v>604</v>
      </c>
      <c r="C617" s="247"/>
      <c r="D617" s="42"/>
      <c r="E617" s="42"/>
      <c r="F617" s="37"/>
      <c r="G617" s="248">
        <v>0</v>
      </c>
      <c r="H617" s="101">
        <v>0.1</v>
      </c>
      <c r="I617" s="102">
        <f t="shared" si="111"/>
        <v>0</v>
      </c>
      <c r="J617" s="37"/>
      <c r="K617" s="7"/>
      <c r="L617" s="61">
        <f t="shared" si="114"/>
        <v>604</v>
      </c>
      <c r="M617" s="112" t="str">
        <f t="shared" si="112"/>
        <v/>
      </c>
      <c r="N617" s="73">
        <f t="shared" si="110"/>
        <v>0</v>
      </c>
      <c r="O617" s="74"/>
      <c r="P617" s="75"/>
      <c r="R617" s="76"/>
      <c r="S617" s="76"/>
      <c r="T617" s="268" t="str">
        <f t="shared" si="115"/>
        <v/>
      </c>
      <c r="AM617">
        <f t="shared" si="116"/>
        <v>0</v>
      </c>
      <c r="AN617">
        <f t="shared" si="117"/>
        <v>0</v>
      </c>
      <c r="AO617">
        <f t="shared" si="118"/>
        <v>0</v>
      </c>
      <c r="AP617">
        <f t="shared" si="119"/>
        <v>0</v>
      </c>
      <c r="AQ617">
        <f t="shared" si="120"/>
        <v>0</v>
      </c>
      <c r="AR617">
        <f t="shared" si="113"/>
        <v>0</v>
      </c>
    </row>
    <row r="618" spans="1:44" ht="18" hidden="1" outlineLevel="1" x14ac:dyDescent="0.35">
      <c r="A618" s="13" t="s">
        <v>184</v>
      </c>
      <c r="B618" s="35">
        <f t="shared" si="121"/>
        <v>605</v>
      </c>
      <c r="C618" s="247"/>
      <c r="D618" s="42"/>
      <c r="E618" s="42"/>
      <c r="F618" s="37"/>
      <c r="G618" s="248">
        <v>0</v>
      </c>
      <c r="H618" s="101">
        <v>0.1</v>
      </c>
      <c r="I618" s="102">
        <f t="shared" si="111"/>
        <v>0</v>
      </c>
      <c r="J618" s="37"/>
      <c r="K618" s="7"/>
      <c r="L618" s="61">
        <f t="shared" si="114"/>
        <v>605</v>
      </c>
      <c r="M618" s="112" t="str">
        <f t="shared" si="112"/>
        <v/>
      </c>
      <c r="N618" s="73">
        <f t="shared" si="110"/>
        <v>0</v>
      </c>
      <c r="O618" s="74"/>
      <c r="P618" s="75"/>
      <c r="R618" s="76"/>
      <c r="S618" s="76"/>
      <c r="T618" s="268" t="str">
        <f t="shared" si="115"/>
        <v/>
      </c>
      <c r="AM618">
        <f t="shared" si="116"/>
        <v>0</v>
      </c>
      <c r="AN618">
        <f t="shared" si="117"/>
        <v>0</v>
      </c>
      <c r="AO618">
        <f t="shared" si="118"/>
        <v>0</v>
      </c>
      <c r="AP618">
        <f t="shared" si="119"/>
        <v>0</v>
      </c>
      <c r="AQ618">
        <f t="shared" si="120"/>
        <v>0</v>
      </c>
      <c r="AR618">
        <f t="shared" si="113"/>
        <v>0</v>
      </c>
    </row>
    <row r="619" spans="1:44" ht="18" hidden="1" outlineLevel="1" x14ac:dyDescent="0.35">
      <c r="A619" s="13" t="s">
        <v>184</v>
      </c>
      <c r="B619" s="35">
        <f t="shared" si="121"/>
        <v>606</v>
      </c>
      <c r="C619" s="247"/>
      <c r="D619" s="42"/>
      <c r="E619" s="42"/>
      <c r="F619" s="37"/>
      <c r="G619" s="248">
        <v>0</v>
      </c>
      <c r="H619" s="101">
        <v>0.1</v>
      </c>
      <c r="I619" s="102">
        <f t="shared" si="111"/>
        <v>0</v>
      </c>
      <c r="J619" s="37"/>
      <c r="K619" s="7"/>
      <c r="L619" s="61">
        <f t="shared" si="114"/>
        <v>606</v>
      </c>
      <c r="M619" s="112" t="str">
        <f t="shared" si="112"/>
        <v/>
      </c>
      <c r="N619" s="73">
        <f t="shared" si="110"/>
        <v>0</v>
      </c>
      <c r="O619" s="74"/>
      <c r="P619" s="75"/>
      <c r="R619" s="76"/>
      <c r="S619" s="76"/>
      <c r="T619" s="268" t="str">
        <f t="shared" si="115"/>
        <v/>
      </c>
      <c r="AM619">
        <f t="shared" si="116"/>
        <v>0</v>
      </c>
      <c r="AN619">
        <f t="shared" si="117"/>
        <v>0</v>
      </c>
      <c r="AO619">
        <f t="shared" si="118"/>
        <v>0</v>
      </c>
      <c r="AP619">
        <f t="shared" si="119"/>
        <v>0</v>
      </c>
      <c r="AQ619">
        <f t="shared" si="120"/>
        <v>0</v>
      </c>
      <c r="AR619">
        <f t="shared" si="113"/>
        <v>0</v>
      </c>
    </row>
    <row r="620" spans="1:44" ht="18" hidden="1" outlineLevel="1" x14ac:dyDescent="0.35">
      <c r="A620" s="13" t="s">
        <v>184</v>
      </c>
      <c r="B620" s="35">
        <f t="shared" si="121"/>
        <v>607</v>
      </c>
      <c r="C620" s="247"/>
      <c r="D620" s="42"/>
      <c r="E620" s="42"/>
      <c r="F620" s="37"/>
      <c r="G620" s="248">
        <v>0</v>
      </c>
      <c r="H620" s="101">
        <v>0.1</v>
      </c>
      <c r="I620" s="102">
        <f t="shared" si="111"/>
        <v>0</v>
      </c>
      <c r="J620" s="37"/>
      <c r="K620" s="7"/>
      <c r="L620" s="61">
        <f t="shared" si="114"/>
        <v>607</v>
      </c>
      <c r="M620" s="112" t="str">
        <f t="shared" si="112"/>
        <v/>
      </c>
      <c r="N620" s="73">
        <f t="shared" si="110"/>
        <v>0</v>
      </c>
      <c r="O620" s="74"/>
      <c r="P620" s="75"/>
      <c r="R620" s="76"/>
      <c r="S620" s="76"/>
      <c r="T620" s="268" t="str">
        <f t="shared" si="115"/>
        <v/>
      </c>
      <c r="AM620">
        <f t="shared" si="116"/>
        <v>0</v>
      </c>
      <c r="AN620">
        <f t="shared" si="117"/>
        <v>0</v>
      </c>
      <c r="AO620">
        <f t="shared" si="118"/>
        <v>0</v>
      </c>
      <c r="AP620">
        <f t="shared" si="119"/>
        <v>0</v>
      </c>
      <c r="AQ620">
        <f t="shared" si="120"/>
        <v>0</v>
      </c>
      <c r="AR620">
        <f t="shared" si="113"/>
        <v>0</v>
      </c>
    </row>
    <row r="621" spans="1:44" ht="18" hidden="1" outlineLevel="1" x14ac:dyDescent="0.35">
      <c r="A621" s="13" t="s">
        <v>184</v>
      </c>
      <c r="B621" s="35">
        <f t="shared" si="121"/>
        <v>608</v>
      </c>
      <c r="C621" s="247"/>
      <c r="D621" s="42"/>
      <c r="E621" s="42"/>
      <c r="F621" s="37"/>
      <c r="G621" s="248">
        <v>0</v>
      </c>
      <c r="H621" s="101">
        <v>0.1</v>
      </c>
      <c r="I621" s="102">
        <f t="shared" si="111"/>
        <v>0</v>
      </c>
      <c r="J621" s="37"/>
      <c r="K621" s="7"/>
      <c r="L621" s="61">
        <f t="shared" si="114"/>
        <v>608</v>
      </c>
      <c r="M621" s="112" t="str">
        <f t="shared" si="112"/>
        <v/>
      </c>
      <c r="N621" s="73">
        <f t="shared" si="110"/>
        <v>0</v>
      </c>
      <c r="O621" s="74"/>
      <c r="P621" s="75"/>
      <c r="R621" s="76"/>
      <c r="S621" s="76"/>
      <c r="T621" s="268" t="str">
        <f t="shared" si="115"/>
        <v/>
      </c>
      <c r="AM621">
        <f t="shared" si="116"/>
        <v>0</v>
      </c>
      <c r="AN621">
        <f t="shared" si="117"/>
        <v>0</v>
      </c>
      <c r="AO621">
        <f t="shared" si="118"/>
        <v>0</v>
      </c>
      <c r="AP621">
        <f t="shared" si="119"/>
        <v>0</v>
      </c>
      <c r="AQ621">
        <f t="shared" si="120"/>
        <v>0</v>
      </c>
      <c r="AR621">
        <f t="shared" si="113"/>
        <v>0</v>
      </c>
    </row>
    <row r="622" spans="1:44" ht="18" hidden="1" outlineLevel="1" x14ac:dyDescent="0.35">
      <c r="A622" s="13" t="s">
        <v>184</v>
      </c>
      <c r="B622" s="35">
        <f t="shared" si="121"/>
        <v>609</v>
      </c>
      <c r="C622" s="247"/>
      <c r="D622" s="42"/>
      <c r="E622" s="42"/>
      <c r="F622" s="37"/>
      <c r="G622" s="248">
        <v>0</v>
      </c>
      <c r="H622" s="101">
        <v>0.1</v>
      </c>
      <c r="I622" s="102">
        <f t="shared" si="111"/>
        <v>0</v>
      </c>
      <c r="J622" s="37"/>
      <c r="K622" s="7"/>
      <c r="L622" s="61">
        <f t="shared" si="114"/>
        <v>609</v>
      </c>
      <c r="M622" s="112" t="str">
        <f t="shared" si="112"/>
        <v/>
      </c>
      <c r="N622" s="73">
        <f t="shared" si="110"/>
        <v>0</v>
      </c>
      <c r="O622" s="74"/>
      <c r="P622" s="75"/>
      <c r="R622" s="76"/>
      <c r="S622" s="76"/>
      <c r="T622" s="268" t="str">
        <f t="shared" si="115"/>
        <v/>
      </c>
      <c r="AM622">
        <f t="shared" si="116"/>
        <v>0</v>
      </c>
      <c r="AN622">
        <f t="shared" si="117"/>
        <v>0</v>
      </c>
      <c r="AO622">
        <f t="shared" si="118"/>
        <v>0</v>
      </c>
      <c r="AP622">
        <f t="shared" si="119"/>
        <v>0</v>
      </c>
      <c r="AQ622">
        <f t="shared" si="120"/>
        <v>0</v>
      </c>
      <c r="AR622">
        <f t="shared" si="113"/>
        <v>0</v>
      </c>
    </row>
    <row r="623" spans="1:44" ht="18" hidden="1" outlineLevel="1" x14ac:dyDescent="0.35">
      <c r="A623" s="13" t="s">
        <v>184</v>
      </c>
      <c r="B623" s="35">
        <f t="shared" si="121"/>
        <v>610</v>
      </c>
      <c r="C623" s="247"/>
      <c r="D623" s="42"/>
      <c r="E623" s="42"/>
      <c r="F623" s="37"/>
      <c r="G623" s="248">
        <v>0</v>
      </c>
      <c r="H623" s="101">
        <v>0.1</v>
      </c>
      <c r="I623" s="102">
        <f t="shared" si="111"/>
        <v>0</v>
      </c>
      <c r="J623" s="37"/>
      <c r="K623" s="7"/>
      <c r="L623" s="61">
        <f t="shared" si="114"/>
        <v>610</v>
      </c>
      <c r="M623" s="112" t="str">
        <f t="shared" si="112"/>
        <v/>
      </c>
      <c r="N623" s="73">
        <f t="shared" si="110"/>
        <v>0</v>
      </c>
      <c r="O623" s="74"/>
      <c r="P623" s="75"/>
      <c r="R623" s="76"/>
      <c r="S623" s="76"/>
      <c r="T623" s="268" t="str">
        <f t="shared" si="115"/>
        <v/>
      </c>
      <c r="AM623">
        <f t="shared" si="116"/>
        <v>0</v>
      </c>
      <c r="AN623">
        <f t="shared" si="117"/>
        <v>0</v>
      </c>
      <c r="AO623">
        <f t="shared" si="118"/>
        <v>0</v>
      </c>
      <c r="AP623">
        <f t="shared" si="119"/>
        <v>0</v>
      </c>
      <c r="AQ623">
        <f t="shared" si="120"/>
        <v>0</v>
      </c>
      <c r="AR623">
        <f t="shared" si="113"/>
        <v>0</v>
      </c>
    </row>
    <row r="624" spans="1:44" ht="18" hidden="1" outlineLevel="1" x14ac:dyDescent="0.35">
      <c r="A624" s="13" t="s">
        <v>184</v>
      </c>
      <c r="B624" s="35">
        <f t="shared" si="121"/>
        <v>611</v>
      </c>
      <c r="C624" s="247"/>
      <c r="D624" s="42"/>
      <c r="E624" s="42"/>
      <c r="F624" s="37"/>
      <c r="G624" s="248">
        <v>0</v>
      </c>
      <c r="H624" s="101">
        <v>0.1</v>
      </c>
      <c r="I624" s="102">
        <f t="shared" si="111"/>
        <v>0</v>
      </c>
      <c r="J624" s="37"/>
      <c r="K624" s="7"/>
      <c r="L624" s="61">
        <f t="shared" si="114"/>
        <v>611</v>
      </c>
      <c r="M624" s="112" t="str">
        <f t="shared" si="112"/>
        <v/>
      </c>
      <c r="N624" s="73">
        <f t="shared" si="110"/>
        <v>0</v>
      </c>
      <c r="O624" s="74"/>
      <c r="P624" s="75"/>
      <c r="R624" s="76"/>
      <c r="S624" s="76"/>
      <c r="T624" s="268" t="str">
        <f t="shared" si="115"/>
        <v/>
      </c>
      <c r="AM624">
        <f t="shared" si="116"/>
        <v>0</v>
      </c>
      <c r="AN624">
        <f t="shared" si="117"/>
        <v>0</v>
      </c>
      <c r="AO624">
        <f t="shared" si="118"/>
        <v>0</v>
      </c>
      <c r="AP624">
        <f t="shared" si="119"/>
        <v>0</v>
      </c>
      <c r="AQ624">
        <f t="shared" si="120"/>
        <v>0</v>
      </c>
      <c r="AR624">
        <f t="shared" si="113"/>
        <v>0</v>
      </c>
    </row>
    <row r="625" spans="1:44" ht="18" hidden="1" outlineLevel="1" x14ac:dyDescent="0.35">
      <c r="A625" s="13" t="s">
        <v>184</v>
      </c>
      <c r="B625" s="35">
        <f t="shared" si="121"/>
        <v>612</v>
      </c>
      <c r="C625" s="247"/>
      <c r="D625" s="42"/>
      <c r="E625" s="42"/>
      <c r="F625" s="37"/>
      <c r="G625" s="248">
        <v>0</v>
      </c>
      <c r="H625" s="101">
        <v>0.1</v>
      </c>
      <c r="I625" s="102">
        <f t="shared" si="111"/>
        <v>0</v>
      </c>
      <c r="J625" s="37"/>
      <c r="K625" s="7"/>
      <c r="L625" s="61">
        <f t="shared" si="114"/>
        <v>612</v>
      </c>
      <c r="M625" s="112" t="str">
        <f t="shared" si="112"/>
        <v/>
      </c>
      <c r="N625" s="73">
        <f t="shared" ref="N625:N688" si="122">IF($Q$3="対象外",$I625,$G625)</f>
        <v>0</v>
      </c>
      <c r="O625" s="74"/>
      <c r="P625" s="75"/>
      <c r="R625" s="76"/>
      <c r="S625" s="76"/>
      <c r="T625" s="268" t="str">
        <f t="shared" si="115"/>
        <v/>
      </c>
      <c r="AM625">
        <f t="shared" si="116"/>
        <v>0</v>
      </c>
      <c r="AN625">
        <f t="shared" si="117"/>
        <v>0</v>
      </c>
      <c r="AO625">
        <f t="shared" si="118"/>
        <v>0</v>
      </c>
      <c r="AP625">
        <f t="shared" si="119"/>
        <v>0</v>
      </c>
      <c r="AQ625">
        <f t="shared" si="120"/>
        <v>0</v>
      </c>
      <c r="AR625">
        <f t="shared" si="113"/>
        <v>0</v>
      </c>
    </row>
    <row r="626" spans="1:44" ht="18" hidden="1" outlineLevel="1" x14ac:dyDescent="0.35">
      <c r="A626" s="13" t="s">
        <v>184</v>
      </c>
      <c r="B626" s="35">
        <f t="shared" si="121"/>
        <v>613</v>
      </c>
      <c r="C626" s="247"/>
      <c r="D626" s="42"/>
      <c r="E626" s="42"/>
      <c r="F626" s="37"/>
      <c r="G626" s="248">
        <v>0</v>
      </c>
      <c r="H626" s="101">
        <v>0.1</v>
      </c>
      <c r="I626" s="102">
        <f t="shared" si="111"/>
        <v>0</v>
      </c>
      <c r="J626" s="37"/>
      <c r="K626" s="7"/>
      <c r="L626" s="61">
        <f t="shared" si="114"/>
        <v>613</v>
      </c>
      <c r="M626" s="112" t="str">
        <f t="shared" si="112"/>
        <v/>
      </c>
      <c r="N626" s="73">
        <f t="shared" si="122"/>
        <v>0</v>
      </c>
      <c r="O626" s="74"/>
      <c r="P626" s="75"/>
      <c r="R626" s="76"/>
      <c r="S626" s="76"/>
      <c r="T626" s="268" t="str">
        <f t="shared" si="115"/>
        <v/>
      </c>
      <c r="AM626">
        <f t="shared" si="116"/>
        <v>0</v>
      </c>
      <c r="AN626">
        <f t="shared" si="117"/>
        <v>0</v>
      </c>
      <c r="AO626">
        <f t="shared" si="118"/>
        <v>0</v>
      </c>
      <c r="AP626">
        <f t="shared" si="119"/>
        <v>0</v>
      </c>
      <c r="AQ626">
        <f t="shared" si="120"/>
        <v>0</v>
      </c>
      <c r="AR626">
        <f t="shared" si="113"/>
        <v>0</v>
      </c>
    </row>
    <row r="627" spans="1:44" ht="18" hidden="1" outlineLevel="1" x14ac:dyDescent="0.35">
      <c r="A627" s="13" t="s">
        <v>184</v>
      </c>
      <c r="B627" s="35">
        <f t="shared" si="121"/>
        <v>614</v>
      </c>
      <c r="C627" s="247"/>
      <c r="D627" s="42"/>
      <c r="E627" s="42"/>
      <c r="F627" s="37"/>
      <c r="G627" s="248">
        <v>0</v>
      </c>
      <c r="H627" s="101">
        <v>0.1</v>
      </c>
      <c r="I627" s="102">
        <f t="shared" si="111"/>
        <v>0</v>
      </c>
      <c r="J627" s="37"/>
      <c r="K627" s="7"/>
      <c r="L627" s="61">
        <f t="shared" si="114"/>
        <v>614</v>
      </c>
      <c r="M627" s="112" t="str">
        <f t="shared" si="112"/>
        <v/>
      </c>
      <c r="N627" s="73">
        <f t="shared" si="122"/>
        <v>0</v>
      </c>
      <c r="O627" s="74"/>
      <c r="P627" s="75"/>
      <c r="R627" s="76"/>
      <c r="S627" s="76"/>
      <c r="T627" s="268" t="str">
        <f t="shared" si="115"/>
        <v/>
      </c>
      <c r="AM627">
        <f t="shared" si="116"/>
        <v>0</v>
      </c>
      <c r="AN627">
        <f t="shared" si="117"/>
        <v>0</v>
      </c>
      <c r="AO627">
        <f t="shared" si="118"/>
        <v>0</v>
      </c>
      <c r="AP627">
        <f t="shared" si="119"/>
        <v>0</v>
      </c>
      <c r="AQ627">
        <f t="shared" si="120"/>
        <v>0</v>
      </c>
      <c r="AR627">
        <f t="shared" si="113"/>
        <v>0</v>
      </c>
    </row>
    <row r="628" spans="1:44" ht="18" hidden="1" outlineLevel="1" x14ac:dyDescent="0.35">
      <c r="A628" s="13" t="s">
        <v>184</v>
      </c>
      <c r="B628" s="35">
        <f t="shared" si="121"/>
        <v>615</v>
      </c>
      <c r="C628" s="247"/>
      <c r="D628" s="42"/>
      <c r="E628" s="42"/>
      <c r="F628" s="37"/>
      <c r="G628" s="248">
        <v>0</v>
      </c>
      <c r="H628" s="101">
        <v>0.1</v>
      </c>
      <c r="I628" s="102">
        <f t="shared" si="111"/>
        <v>0</v>
      </c>
      <c r="J628" s="37"/>
      <c r="K628" s="7"/>
      <c r="L628" s="61">
        <f t="shared" si="114"/>
        <v>615</v>
      </c>
      <c r="M628" s="112" t="str">
        <f t="shared" si="112"/>
        <v/>
      </c>
      <c r="N628" s="73">
        <f t="shared" si="122"/>
        <v>0</v>
      </c>
      <c r="O628" s="74"/>
      <c r="P628" s="75"/>
      <c r="R628" s="76"/>
      <c r="S628" s="76"/>
      <c r="T628" s="268" t="str">
        <f t="shared" si="115"/>
        <v/>
      </c>
      <c r="AM628">
        <f t="shared" si="116"/>
        <v>0</v>
      </c>
      <c r="AN628">
        <f t="shared" si="117"/>
        <v>0</v>
      </c>
      <c r="AO628">
        <f t="shared" si="118"/>
        <v>0</v>
      </c>
      <c r="AP628">
        <f t="shared" si="119"/>
        <v>0</v>
      </c>
      <c r="AQ628">
        <f t="shared" si="120"/>
        <v>0</v>
      </c>
      <c r="AR628">
        <f t="shared" si="113"/>
        <v>0</v>
      </c>
    </row>
    <row r="629" spans="1:44" ht="18" hidden="1" outlineLevel="1" x14ac:dyDescent="0.35">
      <c r="A629" s="13" t="s">
        <v>184</v>
      </c>
      <c r="B629" s="35">
        <f t="shared" si="121"/>
        <v>616</v>
      </c>
      <c r="C629" s="247"/>
      <c r="D629" s="42"/>
      <c r="E629" s="42"/>
      <c r="F629" s="37"/>
      <c r="G629" s="248">
        <v>0</v>
      </c>
      <c r="H629" s="101">
        <v>0.1</v>
      </c>
      <c r="I629" s="102">
        <f t="shared" si="111"/>
        <v>0</v>
      </c>
      <c r="J629" s="37"/>
      <c r="K629" s="7"/>
      <c r="L629" s="61">
        <f t="shared" si="114"/>
        <v>616</v>
      </c>
      <c r="M629" s="112" t="str">
        <f t="shared" si="112"/>
        <v/>
      </c>
      <c r="N629" s="73">
        <f t="shared" si="122"/>
        <v>0</v>
      </c>
      <c r="O629" s="74"/>
      <c r="P629" s="75"/>
      <c r="R629" s="76"/>
      <c r="S629" s="76"/>
      <c r="T629" s="268" t="str">
        <f t="shared" si="115"/>
        <v/>
      </c>
      <c r="AM629">
        <f t="shared" si="116"/>
        <v>0</v>
      </c>
      <c r="AN629">
        <f t="shared" si="117"/>
        <v>0</v>
      </c>
      <c r="AO629">
        <f t="shared" si="118"/>
        <v>0</v>
      </c>
      <c r="AP629">
        <f t="shared" si="119"/>
        <v>0</v>
      </c>
      <c r="AQ629">
        <f t="shared" si="120"/>
        <v>0</v>
      </c>
      <c r="AR629">
        <f t="shared" si="113"/>
        <v>0</v>
      </c>
    </row>
    <row r="630" spans="1:44" ht="18" hidden="1" outlineLevel="1" x14ac:dyDescent="0.35">
      <c r="A630" s="13" t="s">
        <v>184</v>
      </c>
      <c r="B630" s="35">
        <f t="shared" si="121"/>
        <v>617</v>
      </c>
      <c r="C630" s="247"/>
      <c r="D630" s="42"/>
      <c r="E630" s="42"/>
      <c r="F630" s="37"/>
      <c r="G630" s="248">
        <v>0</v>
      </c>
      <c r="H630" s="101">
        <v>0.1</v>
      </c>
      <c r="I630" s="102">
        <f t="shared" si="111"/>
        <v>0</v>
      </c>
      <c r="J630" s="37"/>
      <c r="K630" s="7"/>
      <c r="L630" s="61">
        <f t="shared" si="114"/>
        <v>617</v>
      </c>
      <c r="M630" s="112" t="str">
        <f t="shared" si="112"/>
        <v/>
      </c>
      <c r="N630" s="73">
        <f t="shared" si="122"/>
        <v>0</v>
      </c>
      <c r="O630" s="74"/>
      <c r="P630" s="75"/>
      <c r="R630" s="76"/>
      <c r="S630" s="76"/>
      <c r="T630" s="268" t="str">
        <f t="shared" si="115"/>
        <v/>
      </c>
      <c r="AM630">
        <f t="shared" si="116"/>
        <v>0</v>
      </c>
      <c r="AN630">
        <f t="shared" si="117"/>
        <v>0</v>
      </c>
      <c r="AO630">
        <f t="shared" si="118"/>
        <v>0</v>
      </c>
      <c r="AP630">
        <f t="shared" si="119"/>
        <v>0</v>
      </c>
      <c r="AQ630">
        <f t="shared" si="120"/>
        <v>0</v>
      </c>
      <c r="AR630">
        <f t="shared" si="113"/>
        <v>0</v>
      </c>
    </row>
    <row r="631" spans="1:44" ht="18" hidden="1" outlineLevel="1" x14ac:dyDescent="0.35">
      <c r="A631" s="13" t="s">
        <v>184</v>
      </c>
      <c r="B631" s="35">
        <f t="shared" si="121"/>
        <v>618</v>
      </c>
      <c r="C631" s="247"/>
      <c r="D631" s="42"/>
      <c r="E631" s="42"/>
      <c r="F631" s="37"/>
      <c r="G631" s="248">
        <v>0</v>
      </c>
      <c r="H631" s="101">
        <v>0.1</v>
      </c>
      <c r="I631" s="102">
        <f t="shared" si="111"/>
        <v>0</v>
      </c>
      <c r="J631" s="37"/>
      <c r="K631" s="7"/>
      <c r="L631" s="61">
        <f t="shared" si="114"/>
        <v>618</v>
      </c>
      <c r="M631" s="112" t="str">
        <f t="shared" si="112"/>
        <v/>
      </c>
      <c r="N631" s="73">
        <f t="shared" si="122"/>
        <v>0</v>
      </c>
      <c r="O631" s="74"/>
      <c r="P631" s="75"/>
      <c r="R631" s="76"/>
      <c r="S631" s="76"/>
      <c r="T631" s="268" t="str">
        <f t="shared" si="115"/>
        <v/>
      </c>
      <c r="AM631">
        <f t="shared" si="116"/>
        <v>0</v>
      </c>
      <c r="AN631">
        <f t="shared" si="117"/>
        <v>0</v>
      </c>
      <c r="AO631">
        <f t="shared" si="118"/>
        <v>0</v>
      </c>
      <c r="AP631">
        <f t="shared" si="119"/>
        <v>0</v>
      </c>
      <c r="AQ631">
        <f t="shared" si="120"/>
        <v>0</v>
      </c>
      <c r="AR631">
        <f t="shared" si="113"/>
        <v>0</v>
      </c>
    </row>
    <row r="632" spans="1:44" ht="18" hidden="1" outlineLevel="1" x14ac:dyDescent="0.35">
      <c r="A632" s="13" t="s">
        <v>184</v>
      </c>
      <c r="B632" s="35">
        <f t="shared" si="121"/>
        <v>619</v>
      </c>
      <c r="C632" s="247"/>
      <c r="D632" s="42"/>
      <c r="E632" s="42"/>
      <c r="F632" s="37"/>
      <c r="G632" s="248">
        <v>0</v>
      </c>
      <c r="H632" s="101">
        <v>0.1</v>
      </c>
      <c r="I632" s="102">
        <f t="shared" si="111"/>
        <v>0</v>
      </c>
      <c r="J632" s="37"/>
      <c r="K632" s="7"/>
      <c r="L632" s="61">
        <f t="shared" si="114"/>
        <v>619</v>
      </c>
      <c r="M632" s="112" t="str">
        <f t="shared" si="112"/>
        <v/>
      </c>
      <c r="N632" s="73">
        <f t="shared" si="122"/>
        <v>0</v>
      </c>
      <c r="O632" s="74"/>
      <c r="P632" s="75"/>
      <c r="R632" s="76"/>
      <c r="S632" s="76"/>
      <c r="T632" s="268" t="str">
        <f t="shared" si="115"/>
        <v/>
      </c>
      <c r="AM632">
        <f t="shared" si="116"/>
        <v>0</v>
      </c>
      <c r="AN632">
        <f t="shared" si="117"/>
        <v>0</v>
      </c>
      <c r="AO632">
        <f t="shared" si="118"/>
        <v>0</v>
      </c>
      <c r="AP632">
        <f t="shared" si="119"/>
        <v>0</v>
      </c>
      <c r="AQ632">
        <f t="shared" si="120"/>
        <v>0</v>
      </c>
      <c r="AR632">
        <f t="shared" si="113"/>
        <v>0</v>
      </c>
    </row>
    <row r="633" spans="1:44" ht="18" hidden="1" outlineLevel="1" x14ac:dyDescent="0.35">
      <c r="A633" s="13" t="s">
        <v>184</v>
      </c>
      <c r="B633" s="35">
        <f t="shared" si="121"/>
        <v>620</v>
      </c>
      <c r="C633" s="247"/>
      <c r="D633" s="42"/>
      <c r="E633" s="42"/>
      <c r="F633" s="37"/>
      <c r="G633" s="248">
        <v>0</v>
      </c>
      <c r="H633" s="101">
        <v>0.1</v>
      </c>
      <c r="I633" s="102">
        <f t="shared" si="111"/>
        <v>0</v>
      </c>
      <c r="J633" s="37"/>
      <c r="K633" s="7"/>
      <c r="L633" s="61">
        <f t="shared" si="114"/>
        <v>620</v>
      </c>
      <c r="M633" s="112" t="str">
        <f t="shared" si="112"/>
        <v/>
      </c>
      <c r="N633" s="73">
        <f t="shared" si="122"/>
        <v>0</v>
      </c>
      <c r="O633" s="74"/>
      <c r="P633" s="75"/>
      <c r="R633" s="76"/>
      <c r="S633" s="76"/>
      <c r="T633" s="268" t="str">
        <f t="shared" si="115"/>
        <v/>
      </c>
      <c r="AM633">
        <f t="shared" si="116"/>
        <v>0</v>
      </c>
      <c r="AN633">
        <f t="shared" si="117"/>
        <v>0</v>
      </c>
      <c r="AO633">
        <f t="shared" si="118"/>
        <v>0</v>
      </c>
      <c r="AP633">
        <f t="shared" si="119"/>
        <v>0</v>
      </c>
      <c r="AQ633">
        <f t="shared" si="120"/>
        <v>0</v>
      </c>
      <c r="AR633">
        <f t="shared" si="113"/>
        <v>0</v>
      </c>
    </row>
    <row r="634" spans="1:44" ht="18" hidden="1" outlineLevel="1" x14ac:dyDescent="0.35">
      <c r="A634" s="13" t="s">
        <v>184</v>
      </c>
      <c r="B634" s="35">
        <f t="shared" si="121"/>
        <v>621</v>
      </c>
      <c r="C634" s="247"/>
      <c r="D634" s="42"/>
      <c r="E634" s="42"/>
      <c r="F634" s="37"/>
      <c r="G634" s="248">
        <v>0</v>
      </c>
      <c r="H634" s="101">
        <v>0.1</v>
      </c>
      <c r="I634" s="102">
        <f t="shared" si="111"/>
        <v>0</v>
      </c>
      <c r="J634" s="37"/>
      <c r="K634" s="7"/>
      <c r="L634" s="61">
        <f t="shared" si="114"/>
        <v>621</v>
      </c>
      <c r="M634" s="112" t="str">
        <f t="shared" si="112"/>
        <v/>
      </c>
      <c r="N634" s="73">
        <f t="shared" si="122"/>
        <v>0</v>
      </c>
      <c r="O634" s="74"/>
      <c r="P634" s="75"/>
      <c r="R634" s="76"/>
      <c r="S634" s="76"/>
      <c r="T634" s="268" t="str">
        <f t="shared" si="115"/>
        <v/>
      </c>
      <c r="AM634">
        <f t="shared" si="116"/>
        <v>0</v>
      </c>
      <c r="AN634">
        <f t="shared" si="117"/>
        <v>0</v>
      </c>
      <c r="AO634">
        <f t="shared" si="118"/>
        <v>0</v>
      </c>
      <c r="AP634">
        <f t="shared" si="119"/>
        <v>0</v>
      </c>
      <c r="AQ634">
        <f t="shared" si="120"/>
        <v>0</v>
      </c>
      <c r="AR634">
        <f t="shared" si="113"/>
        <v>0</v>
      </c>
    </row>
    <row r="635" spans="1:44" ht="18" hidden="1" outlineLevel="1" x14ac:dyDescent="0.35">
      <c r="A635" s="13" t="s">
        <v>184</v>
      </c>
      <c r="B635" s="35">
        <f t="shared" si="121"/>
        <v>622</v>
      </c>
      <c r="C635" s="247"/>
      <c r="D635" s="42"/>
      <c r="E635" s="42"/>
      <c r="F635" s="37"/>
      <c r="G635" s="248">
        <v>0</v>
      </c>
      <c r="H635" s="101">
        <v>0.1</v>
      </c>
      <c r="I635" s="102">
        <f t="shared" si="111"/>
        <v>0</v>
      </c>
      <c r="J635" s="37"/>
      <c r="K635" s="7"/>
      <c r="L635" s="61">
        <f t="shared" si="114"/>
        <v>622</v>
      </c>
      <c r="M635" s="112" t="str">
        <f t="shared" si="112"/>
        <v/>
      </c>
      <c r="N635" s="73">
        <f t="shared" si="122"/>
        <v>0</v>
      </c>
      <c r="O635" s="74"/>
      <c r="P635" s="75"/>
      <c r="R635" s="76"/>
      <c r="S635" s="76"/>
      <c r="T635" s="268" t="str">
        <f t="shared" si="115"/>
        <v/>
      </c>
      <c r="AM635">
        <f t="shared" si="116"/>
        <v>0</v>
      </c>
      <c r="AN635">
        <f t="shared" si="117"/>
        <v>0</v>
      </c>
      <c r="AO635">
        <f t="shared" si="118"/>
        <v>0</v>
      </c>
      <c r="AP635">
        <f t="shared" si="119"/>
        <v>0</v>
      </c>
      <c r="AQ635">
        <f t="shared" si="120"/>
        <v>0</v>
      </c>
      <c r="AR635">
        <f t="shared" si="113"/>
        <v>0</v>
      </c>
    </row>
    <row r="636" spans="1:44" ht="18" hidden="1" outlineLevel="1" x14ac:dyDescent="0.35">
      <c r="A636" s="13" t="s">
        <v>184</v>
      </c>
      <c r="B636" s="35">
        <f t="shared" si="121"/>
        <v>623</v>
      </c>
      <c r="C636" s="247"/>
      <c r="D636" s="42"/>
      <c r="E636" s="42"/>
      <c r="F636" s="37"/>
      <c r="G636" s="248">
        <v>0</v>
      </c>
      <c r="H636" s="101">
        <v>0.1</v>
      </c>
      <c r="I636" s="102">
        <f t="shared" si="111"/>
        <v>0</v>
      </c>
      <c r="J636" s="37"/>
      <c r="K636" s="7"/>
      <c r="L636" s="61">
        <f t="shared" si="114"/>
        <v>623</v>
      </c>
      <c r="M636" s="112" t="str">
        <f t="shared" si="112"/>
        <v/>
      </c>
      <c r="N636" s="73">
        <f t="shared" si="122"/>
        <v>0</v>
      </c>
      <c r="O636" s="74"/>
      <c r="P636" s="75"/>
      <c r="R636" s="76"/>
      <c r="S636" s="76"/>
      <c r="T636" s="268" t="str">
        <f t="shared" si="115"/>
        <v/>
      </c>
      <c r="AM636">
        <f t="shared" si="116"/>
        <v>0</v>
      </c>
      <c r="AN636">
        <f t="shared" si="117"/>
        <v>0</v>
      </c>
      <c r="AO636">
        <f t="shared" si="118"/>
        <v>0</v>
      </c>
      <c r="AP636">
        <f t="shared" si="119"/>
        <v>0</v>
      </c>
      <c r="AQ636">
        <f t="shared" si="120"/>
        <v>0</v>
      </c>
      <c r="AR636">
        <f t="shared" si="113"/>
        <v>0</v>
      </c>
    </row>
    <row r="637" spans="1:44" ht="18" hidden="1" outlineLevel="1" x14ac:dyDescent="0.35">
      <c r="A637" s="13" t="s">
        <v>184</v>
      </c>
      <c r="B637" s="35">
        <f t="shared" si="121"/>
        <v>624</v>
      </c>
      <c r="C637" s="247"/>
      <c r="D637" s="42"/>
      <c r="E637" s="42"/>
      <c r="F637" s="37"/>
      <c r="G637" s="248">
        <v>0</v>
      </c>
      <c r="H637" s="101">
        <v>0.1</v>
      </c>
      <c r="I637" s="102">
        <f t="shared" si="111"/>
        <v>0</v>
      </c>
      <c r="J637" s="37"/>
      <c r="K637" s="7"/>
      <c r="L637" s="61">
        <f t="shared" si="114"/>
        <v>624</v>
      </c>
      <c r="M637" s="112" t="str">
        <f t="shared" si="112"/>
        <v/>
      </c>
      <c r="N637" s="73">
        <f t="shared" si="122"/>
        <v>0</v>
      </c>
      <c r="O637" s="74"/>
      <c r="P637" s="75"/>
      <c r="R637" s="76"/>
      <c r="S637" s="76"/>
      <c r="T637" s="268" t="str">
        <f t="shared" si="115"/>
        <v/>
      </c>
      <c r="AM637">
        <f t="shared" si="116"/>
        <v>0</v>
      </c>
      <c r="AN637">
        <f t="shared" si="117"/>
        <v>0</v>
      </c>
      <c r="AO637">
        <f t="shared" si="118"/>
        <v>0</v>
      </c>
      <c r="AP637">
        <f t="shared" si="119"/>
        <v>0</v>
      </c>
      <c r="AQ637">
        <f t="shared" si="120"/>
        <v>0</v>
      </c>
      <c r="AR637">
        <f t="shared" si="113"/>
        <v>0</v>
      </c>
    </row>
    <row r="638" spans="1:44" ht="18" hidden="1" outlineLevel="1" x14ac:dyDescent="0.35">
      <c r="A638" s="13" t="s">
        <v>184</v>
      </c>
      <c r="B638" s="35">
        <f t="shared" si="121"/>
        <v>625</v>
      </c>
      <c r="C638" s="247"/>
      <c r="D638" s="42"/>
      <c r="E638" s="42"/>
      <c r="F638" s="37"/>
      <c r="G638" s="248">
        <v>0</v>
      </c>
      <c r="H638" s="101">
        <v>0.1</v>
      </c>
      <c r="I638" s="102">
        <f t="shared" si="111"/>
        <v>0</v>
      </c>
      <c r="J638" s="37"/>
      <c r="K638" s="7"/>
      <c r="L638" s="61">
        <f t="shared" si="114"/>
        <v>625</v>
      </c>
      <c r="M638" s="112" t="str">
        <f t="shared" si="112"/>
        <v/>
      </c>
      <c r="N638" s="73">
        <f t="shared" si="122"/>
        <v>0</v>
      </c>
      <c r="O638" s="74"/>
      <c r="P638" s="75"/>
      <c r="R638" s="76"/>
      <c r="S638" s="76"/>
      <c r="T638" s="268" t="str">
        <f t="shared" si="115"/>
        <v/>
      </c>
      <c r="AM638">
        <f t="shared" si="116"/>
        <v>0</v>
      </c>
      <c r="AN638">
        <f t="shared" si="117"/>
        <v>0</v>
      </c>
      <c r="AO638">
        <f t="shared" si="118"/>
        <v>0</v>
      </c>
      <c r="AP638">
        <f t="shared" si="119"/>
        <v>0</v>
      </c>
      <c r="AQ638">
        <f t="shared" si="120"/>
        <v>0</v>
      </c>
      <c r="AR638">
        <f t="shared" si="113"/>
        <v>0</v>
      </c>
    </row>
    <row r="639" spans="1:44" ht="18" hidden="1" outlineLevel="1" x14ac:dyDescent="0.35">
      <c r="A639" s="13" t="s">
        <v>184</v>
      </c>
      <c r="B639" s="35">
        <f t="shared" si="121"/>
        <v>626</v>
      </c>
      <c r="C639" s="247"/>
      <c r="D639" s="42"/>
      <c r="E639" s="42"/>
      <c r="F639" s="37"/>
      <c r="G639" s="248">
        <v>0</v>
      </c>
      <c r="H639" s="101">
        <v>0.1</v>
      </c>
      <c r="I639" s="102">
        <f t="shared" si="111"/>
        <v>0</v>
      </c>
      <c r="J639" s="37"/>
      <c r="K639" s="7"/>
      <c r="L639" s="61">
        <f t="shared" si="114"/>
        <v>626</v>
      </c>
      <c r="M639" s="112" t="str">
        <f t="shared" si="112"/>
        <v/>
      </c>
      <c r="N639" s="73">
        <f t="shared" si="122"/>
        <v>0</v>
      </c>
      <c r="O639" s="74"/>
      <c r="P639" s="75"/>
      <c r="R639" s="76"/>
      <c r="S639" s="76"/>
      <c r="T639" s="268" t="str">
        <f t="shared" si="115"/>
        <v/>
      </c>
      <c r="AM639">
        <f t="shared" si="116"/>
        <v>0</v>
      </c>
      <c r="AN639">
        <f t="shared" si="117"/>
        <v>0</v>
      </c>
      <c r="AO639">
        <f t="shared" si="118"/>
        <v>0</v>
      </c>
      <c r="AP639">
        <f t="shared" si="119"/>
        <v>0</v>
      </c>
      <c r="AQ639">
        <f t="shared" si="120"/>
        <v>0</v>
      </c>
      <c r="AR639">
        <f t="shared" si="113"/>
        <v>0</v>
      </c>
    </row>
    <row r="640" spans="1:44" ht="18" hidden="1" outlineLevel="1" x14ac:dyDescent="0.35">
      <c r="A640" s="13" t="s">
        <v>184</v>
      </c>
      <c r="B640" s="35">
        <f t="shared" si="121"/>
        <v>627</v>
      </c>
      <c r="C640" s="247"/>
      <c r="D640" s="42"/>
      <c r="E640" s="42"/>
      <c r="F640" s="37"/>
      <c r="G640" s="248">
        <v>0</v>
      </c>
      <c r="H640" s="101">
        <v>0.1</v>
      </c>
      <c r="I640" s="102">
        <f t="shared" si="111"/>
        <v>0</v>
      </c>
      <c r="J640" s="37"/>
      <c r="K640" s="7"/>
      <c r="L640" s="61">
        <f t="shared" si="114"/>
        <v>627</v>
      </c>
      <c r="M640" s="112" t="str">
        <f t="shared" si="112"/>
        <v/>
      </c>
      <c r="N640" s="73">
        <f t="shared" si="122"/>
        <v>0</v>
      </c>
      <c r="O640" s="74"/>
      <c r="P640" s="75"/>
      <c r="R640" s="76"/>
      <c r="S640" s="76"/>
      <c r="T640" s="268" t="str">
        <f t="shared" si="115"/>
        <v/>
      </c>
      <c r="AM640">
        <f t="shared" si="116"/>
        <v>0</v>
      </c>
      <c r="AN640">
        <f t="shared" si="117"/>
        <v>0</v>
      </c>
      <c r="AO640">
        <f t="shared" si="118"/>
        <v>0</v>
      </c>
      <c r="AP640">
        <f t="shared" si="119"/>
        <v>0</v>
      </c>
      <c r="AQ640">
        <f t="shared" si="120"/>
        <v>0</v>
      </c>
      <c r="AR640">
        <f t="shared" si="113"/>
        <v>0</v>
      </c>
    </row>
    <row r="641" spans="1:44" ht="18" hidden="1" outlineLevel="1" x14ac:dyDescent="0.35">
      <c r="A641" s="13" t="s">
        <v>184</v>
      </c>
      <c r="B641" s="35">
        <f t="shared" si="121"/>
        <v>628</v>
      </c>
      <c r="C641" s="247"/>
      <c r="D641" s="42"/>
      <c r="E641" s="42"/>
      <c r="F641" s="37"/>
      <c r="G641" s="248">
        <v>0</v>
      </c>
      <c r="H641" s="101">
        <v>0.1</v>
      </c>
      <c r="I641" s="102">
        <f t="shared" si="111"/>
        <v>0</v>
      </c>
      <c r="J641" s="37"/>
      <c r="K641" s="7"/>
      <c r="L641" s="61">
        <f t="shared" si="114"/>
        <v>628</v>
      </c>
      <c r="M641" s="112" t="str">
        <f t="shared" si="112"/>
        <v/>
      </c>
      <c r="N641" s="73">
        <f t="shared" si="122"/>
        <v>0</v>
      </c>
      <c r="O641" s="74"/>
      <c r="P641" s="75"/>
      <c r="R641" s="76"/>
      <c r="S641" s="76"/>
      <c r="T641" s="268" t="str">
        <f t="shared" si="115"/>
        <v/>
      </c>
      <c r="AM641">
        <f t="shared" si="116"/>
        <v>0</v>
      </c>
      <c r="AN641">
        <f t="shared" si="117"/>
        <v>0</v>
      </c>
      <c r="AO641">
        <f t="shared" si="118"/>
        <v>0</v>
      </c>
      <c r="AP641">
        <f t="shared" si="119"/>
        <v>0</v>
      </c>
      <c r="AQ641">
        <f t="shared" si="120"/>
        <v>0</v>
      </c>
      <c r="AR641">
        <f t="shared" si="113"/>
        <v>0</v>
      </c>
    </row>
    <row r="642" spans="1:44" ht="18" hidden="1" outlineLevel="1" x14ac:dyDescent="0.35">
      <c r="A642" s="13" t="s">
        <v>184</v>
      </c>
      <c r="B642" s="35">
        <f t="shared" si="121"/>
        <v>629</v>
      </c>
      <c r="C642" s="247"/>
      <c r="D642" s="42"/>
      <c r="E642" s="42"/>
      <c r="F642" s="37"/>
      <c r="G642" s="248">
        <v>0</v>
      </c>
      <c r="H642" s="101">
        <v>0.1</v>
      </c>
      <c r="I642" s="102">
        <f t="shared" ref="I642:I705" si="123">IFERROR(ROUNDDOWN(G642/(1+H642),0),G642)</f>
        <v>0</v>
      </c>
      <c r="J642" s="37"/>
      <c r="K642" s="7"/>
      <c r="L642" s="61">
        <f t="shared" si="114"/>
        <v>629</v>
      </c>
      <c r="M642" s="112" t="str">
        <f t="shared" ref="M642:M705" si="124">IF(C642="","",C642)</f>
        <v/>
      </c>
      <c r="N642" s="73">
        <f t="shared" si="122"/>
        <v>0</v>
      </c>
      <c r="O642" s="74"/>
      <c r="P642" s="75"/>
      <c r="R642" s="76"/>
      <c r="S642" s="76"/>
      <c r="T642" s="268" t="str">
        <f t="shared" si="115"/>
        <v/>
      </c>
      <c r="AM642">
        <f t="shared" si="116"/>
        <v>0</v>
      </c>
      <c r="AN642">
        <f t="shared" si="117"/>
        <v>0</v>
      </c>
      <c r="AO642">
        <f t="shared" si="118"/>
        <v>0</v>
      </c>
      <c r="AP642">
        <f t="shared" si="119"/>
        <v>0</v>
      </c>
      <c r="AQ642">
        <f t="shared" si="120"/>
        <v>0</v>
      </c>
      <c r="AR642">
        <f t="shared" si="113"/>
        <v>0</v>
      </c>
    </row>
    <row r="643" spans="1:44" ht="18" hidden="1" outlineLevel="1" x14ac:dyDescent="0.35">
      <c r="A643" s="13" t="s">
        <v>184</v>
      </c>
      <c r="B643" s="35">
        <f t="shared" si="121"/>
        <v>630</v>
      </c>
      <c r="C643" s="247"/>
      <c r="D643" s="42"/>
      <c r="E643" s="42"/>
      <c r="F643" s="37"/>
      <c r="G643" s="248">
        <v>0</v>
      </c>
      <c r="H643" s="101">
        <v>0.1</v>
      </c>
      <c r="I643" s="102">
        <f t="shared" si="123"/>
        <v>0</v>
      </c>
      <c r="J643" s="37"/>
      <c r="K643" s="7"/>
      <c r="L643" s="61">
        <f t="shared" si="114"/>
        <v>630</v>
      </c>
      <c r="M643" s="112" t="str">
        <f t="shared" si="124"/>
        <v/>
      </c>
      <c r="N643" s="73">
        <f t="shared" si="122"/>
        <v>0</v>
      </c>
      <c r="O643" s="74"/>
      <c r="P643" s="75"/>
      <c r="R643" s="76"/>
      <c r="S643" s="76"/>
      <c r="T643" s="268" t="str">
        <f t="shared" si="115"/>
        <v/>
      </c>
      <c r="AM643">
        <f t="shared" si="116"/>
        <v>0</v>
      </c>
      <c r="AN643">
        <f t="shared" si="117"/>
        <v>0</v>
      </c>
      <c r="AO643">
        <f t="shared" si="118"/>
        <v>0</v>
      </c>
      <c r="AP643">
        <f t="shared" si="119"/>
        <v>0</v>
      </c>
      <c r="AQ643">
        <f t="shared" si="120"/>
        <v>0</v>
      </c>
      <c r="AR643">
        <f t="shared" si="113"/>
        <v>0</v>
      </c>
    </row>
    <row r="644" spans="1:44" ht="18" hidden="1" outlineLevel="1" x14ac:dyDescent="0.35">
      <c r="A644" s="13" t="s">
        <v>184</v>
      </c>
      <c r="B644" s="35">
        <f t="shared" si="121"/>
        <v>631</v>
      </c>
      <c r="C644" s="247"/>
      <c r="D644" s="42"/>
      <c r="E644" s="42"/>
      <c r="F644" s="37"/>
      <c r="G644" s="248">
        <v>0</v>
      </c>
      <c r="H644" s="101">
        <v>0.1</v>
      </c>
      <c r="I644" s="102">
        <f t="shared" si="123"/>
        <v>0</v>
      </c>
      <c r="J644" s="37"/>
      <c r="K644" s="7"/>
      <c r="L644" s="61">
        <f t="shared" si="114"/>
        <v>631</v>
      </c>
      <c r="M644" s="112" t="str">
        <f t="shared" si="124"/>
        <v/>
      </c>
      <c r="N644" s="73">
        <f t="shared" si="122"/>
        <v>0</v>
      </c>
      <c r="O644" s="74"/>
      <c r="P644" s="75"/>
      <c r="R644" s="76"/>
      <c r="S644" s="76"/>
      <c r="T644" s="268" t="str">
        <f t="shared" si="115"/>
        <v/>
      </c>
      <c r="AM644">
        <f t="shared" si="116"/>
        <v>0</v>
      </c>
      <c r="AN644">
        <f t="shared" si="117"/>
        <v>0</v>
      </c>
      <c r="AO644">
        <f t="shared" si="118"/>
        <v>0</v>
      </c>
      <c r="AP644">
        <f t="shared" si="119"/>
        <v>0</v>
      </c>
      <c r="AQ644">
        <f t="shared" si="120"/>
        <v>0</v>
      </c>
      <c r="AR644">
        <f t="shared" si="113"/>
        <v>0</v>
      </c>
    </row>
    <row r="645" spans="1:44" ht="18" hidden="1" outlineLevel="1" x14ac:dyDescent="0.35">
      <c r="A645" s="13" t="s">
        <v>184</v>
      </c>
      <c r="B645" s="35">
        <f t="shared" si="121"/>
        <v>632</v>
      </c>
      <c r="C645" s="247"/>
      <c r="D645" s="42"/>
      <c r="E645" s="42"/>
      <c r="F645" s="37"/>
      <c r="G645" s="248">
        <v>0</v>
      </c>
      <c r="H645" s="101">
        <v>0.1</v>
      </c>
      <c r="I645" s="102">
        <f t="shared" si="123"/>
        <v>0</v>
      </c>
      <c r="J645" s="37"/>
      <c r="K645" s="7"/>
      <c r="L645" s="61">
        <f t="shared" si="114"/>
        <v>632</v>
      </c>
      <c r="M645" s="112" t="str">
        <f t="shared" si="124"/>
        <v/>
      </c>
      <c r="N645" s="73">
        <f t="shared" si="122"/>
        <v>0</v>
      </c>
      <c r="O645" s="74"/>
      <c r="P645" s="75"/>
      <c r="R645" s="76"/>
      <c r="S645" s="76"/>
      <c r="T645" s="268" t="str">
        <f t="shared" si="115"/>
        <v/>
      </c>
      <c r="AM645">
        <f t="shared" si="116"/>
        <v>0</v>
      </c>
      <c r="AN645">
        <f t="shared" si="117"/>
        <v>0</v>
      </c>
      <c r="AO645">
        <f t="shared" si="118"/>
        <v>0</v>
      </c>
      <c r="AP645">
        <f t="shared" si="119"/>
        <v>0</v>
      </c>
      <c r="AQ645">
        <f t="shared" si="120"/>
        <v>0</v>
      </c>
      <c r="AR645">
        <f t="shared" si="113"/>
        <v>0</v>
      </c>
    </row>
    <row r="646" spans="1:44" ht="18" hidden="1" outlineLevel="1" x14ac:dyDescent="0.35">
      <c r="A646" s="13" t="s">
        <v>184</v>
      </c>
      <c r="B646" s="35">
        <f t="shared" si="121"/>
        <v>633</v>
      </c>
      <c r="C646" s="247"/>
      <c r="D646" s="42"/>
      <c r="E646" s="42"/>
      <c r="F646" s="37"/>
      <c r="G646" s="248">
        <v>0</v>
      </c>
      <c r="H646" s="101">
        <v>0.1</v>
      </c>
      <c r="I646" s="102">
        <f t="shared" si="123"/>
        <v>0</v>
      </c>
      <c r="J646" s="37"/>
      <c r="K646" s="7"/>
      <c r="L646" s="61">
        <f t="shared" si="114"/>
        <v>633</v>
      </c>
      <c r="M646" s="112" t="str">
        <f t="shared" si="124"/>
        <v/>
      </c>
      <c r="N646" s="73">
        <f t="shared" si="122"/>
        <v>0</v>
      </c>
      <c r="O646" s="74"/>
      <c r="P646" s="75"/>
      <c r="R646" s="76"/>
      <c r="S646" s="76"/>
      <c r="T646" s="268" t="str">
        <f t="shared" si="115"/>
        <v/>
      </c>
      <c r="AM646">
        <f t="shared" si="116"/>
        <v>0</v>
      </c>
      <c r="AN646">
        <f t="shared" si="117"/>
        <v>0</v>
      </c>
      <c r="AO646">
        <f t="shared" si="118"/>
        <v>0</v>
      </c>
      <c r="AP646">
        <f t="shared" si="119"/>
        <v>0</v>
      </c>
      <c r="AQ646">
        <f t="shared" si="120"/>
        <v>0</v>
      </c>
      <c r="AR646">
        <f t="shared" si="113"/>
        <v>0</v>
      </c>
    </row>
    <row r="647" spans="1:44" ht="18" hidden="1" outlineLevel="1" x14ac:dyDescent="0.35">
      <c r="A647" s="13" t="s">
        <v>184</v>
      </c>
      <c r="B647" s="35">
        <f t="shared" si="121"/>
        <v>634</v>
      </c>
      <c r="C647" s="247"/>
      <c r="D647" s="42"/>
      <c r="E647" s="42"/>
      <c r="F647" s="37"/>
      <c r="G647" s="248">
        <v>0</v>
      </c>
      <c r="H647" s="101">
        <v>0.1</v>
      </c>
      <c r="I647" s="102">
        <f t="shared" si="123"/>
        <v>0</v>
      </c>
      <c r="J647" s="37"/>
      <c r="K647" s="7"/>
      <c r="L647" s="61">
        <f t="shared" si="114"/>
        <v>634</v>
      </c>
      <c r="M647" s="112" t="str">
        <f t="shared" si="124"/>
        <v/>
      </c>
      <c r="N647" s="73">
        <f t="shared" si="122"/>
        <v>0</v>
      </c>
      <c r="O647" s="74"/>
      <c r="P647" s="75"/>
      <c r="R647" s="76"/>
      <c r="S647" s="76"/>
      <c r="T647" s="268" t="str">
        <f t="shared" si="115"/>
        <v/>
      </c>
      <c r="AM647">
        <f t="shared" si="116"/>
        <v>0</v>
      </c>
      <c r="AN647">
        <f t="shared" si="117"/>
        <v>0</v>
      </c>
      <c r="AO647">
        <f t="shared" si="118"/>
        <v>0</v>
      </c>
      <c r="AP647">
        <f t="shared" si="119"/>
        <v>0</v>
      </c>
      <c r="AQ647">
        <f t="shared" si="120"/>
        <v>0</v>
      </c>
      <c r="AR647">
        <f t="shared" si="113"/>
        <v>0</v>
      </c>
    </row>
    <row r="648" spans="1:44" ht="18" hidden="1" outlineLevel="1" x14ac:dyDescent="0.35">
      <c r="A648" s="13" t="s">
        <v>184</v>
      </c>
      <c r="B648" s="35">
        <f t="shared" si="121"/>
        <v>635</v>
      </c>
      <c r="C648" s="247"/>
      <c r="D648" s="42"/>
      <c r="E648" s="42"/>
      <c r="F648" s="37"/>
      <c r="G648" s="248">
        <v>0</v>
      </c>
      <c r="H648" s="101">
        <v>0.1</v>
      </c>
      <c r="I648" s="102">
        <f t="shared" si="123"/>
        <v>0</v>
      </c>
      <c r="J648" s="37"/>
      <c r="K648" s="7"/>
      <c r="L648" s="61">
        <f t="shared" si="114"/>
        <v>635</v>
      </c>
      <c r="M648" s="112" t="str">
        <f t="shared" si="124"/>
        <v/>
      </c>
      <c r="N648" s="73">
        <f t="shared" si="122"/>
        <v>0</v>
      </c>
      <c r="O648" s="74"/>
      <c r="P648" s="75"/>
      <c r="R648" s="76"/>
      <c r="S648" s="76"/>
      <c r="T648" s="268" t="str">
        <f t="shared" si="115"/>
        <v/>
      </c>
      <c r="AM648">
        <f t="shared" si="116"/>
        <v>0</v>
      </c>
      <c r="AN648">
        <f t="shared" si="117"/>
        <v>0</v>
      </c>
      <c r="AO648">
        <f t="shared" si="118"/>
        <v>0</v>
      </c>
      <c r="AP648">
        <f t="shared" si="119"/>
        <v>0</v>
      </c>
      <c r="AQ648">
        <f t="shared" si="120"/>
        <v>0</v>
      </c>
      <c r="AR648">
        <f t="shared" si="113"/>
        <v>0</v>
      </c>
    </row>
    <row r="649" spans="1:44" ht="18" hidden="1" outlineLevel="1" x14ac:dyDescent="0.35">
      <c r="A649" s="13" t="s">
        <v>184</v>
      </c>
      <c r="B649" s="35">
        <f t="shared" si="121"/>
        <v>636</v>
      </c>
      <c r="C649" s="247"/>
      <c r="D649" s="42"/>
      <c r="E649" s="42"/>
      <c r="F649" s="37"/>
      <c r="G649" s="248">
        <v>0</v>
      </c>
      <c r="H649" s="101">
        <v>0.1</v>
      </c>
      <c r="I649" s="102">
        <f t="shared" si="123"/>
        <v>0</v>
      </c>
      <c r="J649" s="37"/>
      <c r="K649" s="7"/>
      <c r="L649" s="61">
        <f t="shared" si="114"/>
        <v>636</v>
      </c>
      <c r="M649" s="112" t="str">
        <f t="shared" si="124"/>
        <v/>
      </c>
      <c r="N649" s="73">
        <f t="shared" si="122"/>
        <v>0</v>
      </c>
      <c r="O649" s="74"/>
      <c r="P649" s="75"/>
      <c r="R649" s="76"/>
      <c r="S649" s="76"/>
      <c r="T649" s="268" t="str">
        <f t="shared" si="115"/>
        <v/>
      </c>
      <c r="AM649">
        <f t="shared" si="116"/>
        <v>0</v>
      </c>
      <c r="AN649">
        <f t="shared" si="117"/>
        <v>0</v>
      </c>
      <c r="AO649">
        <f t="shared" si="118"/>
        <v>0</v>
      </c>
      <c r="AP649">
        <f t="shared" si="119"/>
        <v>0</v>
      </c>
      <c r="AQ649">
        <f t="shared" si="120"/>
        <v>0</v>
      </c>
      <c r="AR649">
        <f t="shared" si="113"/>
        <v>0</v>
      </c>
    </row>
    <row r="650" spans="1:44" ht="18" hidden="1" outlineLevel="1" x14ac:dyDescent="0.35">
      <c r="A650" s="13" t="s">
        <v>184</v>
      </c>
      <c r="B650" s="35">
        <f t="shared" si="121"/>
        <v>637</v>
      </c>
      <c r="C650" s="247"/>
      <c r="D650" s="42"/>
      <c r="E650" s="42"/>
      <c r="F650" s="37"/>
      <c r="G650" s="248">
        <v>0</v>
      </c>
      <c r="H650" s="101">
        <v>0.1</v>
      </c>
      <c r="I650" s="102">
        <f t="shared" si="123"/>
        <v>0</v>
      </c>
      <c r="J650" s="37"/>
      <c r="K650" s="7"/>
      <c r="L650" s="61">
        <f t="shared" si="114"/>
        <v>637</v>
      </c>
      <c r="M650" s="112" t="str">
        <f t="shared" si="124"/>
        <v/>
      </c>
      <c r="N650" s="73">
        <f t="shared" si="122"/>
        <v>0</v>
      </c>
      <c r="O650" s="74"/>
      <c r="P650" s="75"/>
      <c r="R650" s="76"/>
      <c r="S650" s="76"/>
      <c r="T650" s="268" t="str">
        <f t="shared" si="115"/>
        <v/>
      </c>
      <c r="AM650">
        <f t="shared" si="116"/>
        <v>0</v>
      </c>
      <c r="AN650">
        <f t="shared" si="117"/>
        <v>0</v>
      </c>
      <c r="AO650">
        <f t="shared" si="118"/>
        <v>0</v>
      </c>
      <c r="AP650">
        <f t="shared" si="119"/>
        <v>0</v>
      </c>
      <c r="AQ650">
        <f t="shared" si="120"/>
        <v>0</v>
      </c>
      <c r="AR650">
        <f t="shared" si="113"/>
        <v>0</v>
      </c>
    </row>
    <row r="651" spans="1:44" ht="18" hidden="1" outlineLevel="1" x14ac:dyDescent="0.35">
      <c r="A651" s="13" t="s">
        <v>184</v>
      </c>
      <c r="B651" s="35">
        <f t="shared" si="121"/>
        <v>638</v>
      </c>
      <c r="C651" s="247"/>
      <c r="D651" s="42"/>
      <c r="E651" s="42"/>
      <c r="F651" s="37"/>
      <c r="G651" s="248">
        <v>0</v>
      </c>
      <c r="H651" s="101">
        <v>0.1</v>
      </c>
      <c r="I651" s="102">
        <f t="shared" si="123"/>
        <v>0</v>
      </c>
      <c r="J651" s="37"/>
      <c r="K651" s="7"/>
      <c r="L651" s="61">
        <f t="shared" si="114"/>
        <v>638</v>
      </c>
      <c r="M651" s="112" t="str">
        <f t="shared" si="124"/>
        <v/>
      </c>
      <c r="N651" s="73">
        <f t="shared" si="122"/>
        <v>0</v>
      </c>
      <c r="O651" s="74"/>
      <c r="P651" s="75"/>
      <c r="R651" s="76"/>
      <c r="S651" s="76"/>
      <c r="T651" s="268" t="str">
        <f t="shared" si="115"/>
        <v/>
      </c>
      <c r="AM651">
        <f t="shared" si="116"/>
        <v>0</v>
      </c>
      <c r="AN651">
        <f t="shared" si="117"/>
        <v>0</v>
      </c>
      <c r="AO651">
        <f t="shared" si="118"/>
        <v>0</v>
      </c>
      <c r="AP651">
        <f t="shared" si="119"/>
        <v>0</v>
      </c>
      <c r="AQ651">
        <f t="shared" si="120"/>
        <v>0</v>
      </c>
      <c r="AR651">
        <f t="shared" ref="AR651:AR714" si="125">IF(OR(E651="その他",COUNTIF(E651,"*(詳細備考)*")),1,0)</f>
        <v>0</v>
      </c>
    </row>
    <row r="652" spans="1:44" ht="18" hidden="1" outlineLevel="1" x14ac:dyDescent="0.35">
      <c r="A652" s="13" t="s">
        <v>184</v>
      </c>
      <c r="B652" s="35">
        <f t="shared" si="121"/>
        <v>639</v>
      </c>
      <c r="C652" s="247"/>
      <c r="D652" s="42"/>
      <c r="E652" s="42"/>
      <c r="F652" s="37"/>
      <c r="G652" s="248">
        <v>0</v>
      </c>
      <c r="H652" s="101">
        <v>0.1</v>
      </c>
      <c r="I652" s="102">
        <f t="shared" si="123"/>
        <v>0</v>
      </c>
      <c r="J652" s="37"/>
      <c r="K652" s="7"/>
      <c r="L652" s="61">
        <f t="shared" ref="L652:L715" si="126">$B652</f>
        <v>639</v>
      </c>
      <c r="M652" s="112" t="str">
        <f t="shared" si="124"/>
        <v/>
      </c>
      <c r="N652" s="73">
        <f t="shared" si="122"/>
        <v>0</v>
      </c>
      <c r="O652" s="74"/>
      <c r="P652" s="75"/>
      <c r="R652" s="76"/>
      <c r="S652" s="76"/>
      <c r="T652" s="268" t="str">
        <f t="shared" ref="T652:T715" si="127">IF($Q652="","","No."&amp;$L652&amp;"："&amp;$Q652&amp;IF($O652="OK","",IF($O652="対象外","（"&amp;TEXT($N652,"#,##0")&amp;"円/"&amp;P652&amp;"）","（"&amp;TEXT($N652,"#,##0")&amp;"円/"&amp;$P652&amp;"）")))</f>
        <v/>
      </c>
      <c r="AM652">
        <f t="shared" ref="AM652:AM715" si="128">IF(C652="",IF(OR(D652&lt;&gt;"",E652&lt;&gt;"",,F652&lt;&gt;"",G652&lt;&gt;0)=TRUE,1,0),0)</f>
        <v>0</v>
      </c>
      <c r="AN652">
        <f t="shared" ref="AN652:AN715" si="129">IF(D652="",IF(OR(C652&lt;&gt;"",E652&lt;&gt;"",F652&lt;&gt;"",G652&lt;&gt;0)=TRUE,1,0),0)</f>
        <v>0</v>
      </c>
      <c r="AO652">
        <f t="shared" ref="AO652:AO715" si="130">IF(E652="",IF(OR(C652&lt;&gt;"",D652&lt;&gt;"",F652&lt;&gt;"",G652&lt;&gt;0)=TRUE,1,0),0)</f>
        <v>0</v>
      </c>
      <c r="AP652">
        <f t="shared" ref="AP652:AP715" si="131">IF(F652="",IF(OR(C652&lt;&gt;"",D652&lt;&gt;"",E652&lt;&gt;"",G652&lt;&gt;0)=TRUE,1,0),0)</f>
        <v>0</v>
      </c>
      <c r="AQ652">
        <f t="shared" ref="AQ652:AQ715" si="132">IF(G652=0,IF(OR(C652&lt;&gt;"",D652&lt;&gt;"",E652&lt;&gt;"",F652&lt;&gt;"")=TRUE,1,0),0)</f>
        <v>0</v>
      </c>
      <c r="AR652">
        <f t="shared" si="125"/>
        <v>0</v>
      </c>
    </row>
    <row r="653" spans="1:44" ht="18" hidden="1" outlineLevel="1" x14ac:dyDescent="0.35">
      <c r="A653" s="13" t="s">
        <v>184</v>
      </c>
      <c r="B653" s="35">
        <f t="shared" ref="B653:B716" si="133">B652+1</f>
        <v>640</v>
      </c>
      <c r="C653" s="247"/>
      <c r="D653" s="42"/>
      <c r="E653" s="42"/>
      <c r="F653" s="37"/>
      <c r="G653" s="248">
        <v>0</v>
      </c>
      <c r="H653" s="101">
        <v>0.1</v>
      </c>
      <c r="I653" s="102">
        <f t="shared" si="123"/>
        <v>0</v>
      </c>
      <c r="J653" s="37"/>
      <c r="K653" s="7"/>
      <c r="L653" s="61">
        <f t="shared" si="126"/>
        <v>640</v>
      </c>
      <c r="M653" s="112" t="str">
        <f t="shared" si="124"/>
        <v/>
      </c>
      <c r="N653" s="73">
        <f t="shared" si="122"/>
        <v>0</v>
      </c>
      <c r="O653" s="74"/>
      <c r="P653" s="75"/>
      <c r="R653" s="76"/>
      <c r="S653" s="76"/>
      <c r="T653" s="268" t="str">
        <f t="shared" si="127"/>
        <v/>
      </c>
      <c r="AM653">
        <f t="shared" si="128"/>
        <v>0</v>
      </c>
      <c r="AN653">
        <f t="shared" si="129"/>
        <v>0</v>
      </c>
      <c r="AO653">
        <f t="shared" si="130"/>
        <v>0</v>
      </c>
      <c r="AP653">
        <f t="shared" si="131"/>
        <v>0</v>
      </c>
      <c r="AQ653">
        <f t="shared" si="132"/>
        <v>0</v>
      </c>
      <c r="AR653">
        <f t="shared" si="125"/>
        <v>0</v>
      </c>
    </row>
    <row r="654" spans="1:44" ht="18" hidden="1" outlineLevel="1" x14ac:dyDescent="0.35">
      <c r="A654" s="13" t="s">
        <v>184</v>
      </c>
      <c r="B654" s="35">
        <f t="shared" si="133"/>
        <v>641</v>
      </c>
      <c r="C654" s="247"/>
      <c r="D654" s="42"/>
      <c r="E654" s="42"/>
      <c r="F654" s="37"/>
      <c r="G654" s="248">
        <v>0</v>
      </c>
      <c r="H654" s="101">
        <v>0.1</v>
      </c>
      <c r="I654" s="102">
        <f t="shared" si="123"/>
        <v>0</v>
      </c>
      <c r="J654" s="37"/>
      <c r="K654" s="7"/>
      <c r="L654" s="61">
        <f t="shared" si="126"/>
        <v>641</v>
      </c>
      <c r="M654" s="112" t="str">
        <f t="shared" si="124"/>
        <v/>
      </c>
      <c r="N654" s="73">
        <f t="shared" si="122"/>
        <v>0</v>
      </c>
      <c r="O654" s="74"/>
      <c r="P654" s="75"/>
      <c r="R654" s="76"/>
      <c r="S654" s="76"/>
      <c r="T654" s="268" t="str">
        <f t="shared" si="127"/>
        <v/>
      </c>
      <c r="AM654">
        <f t="shared" si="128"/>
        <v>0</v>
      </c>
      <c r="AN654">
        <f t="shared" si="129"/>
        <v>0</v>
      </c>
      <c r="AO654">
        <f t="shared" si="130"/>
        <v>0</v>
      </c>
      <c r="AP654">
        <f t="shared" si="131"/>
        <v>0</v>
      </c>
      <c r="AQ654">
        <f t="shared" si="132"/>
        <v>0</v>
      </c>
      <c r="AR654">
        <f t="shared" si="125"/>
        <v>0</v>
      </c>
    </row>
    <row r="655" spans="1:44" ht="18" hidden="1" outlineLevel="1" x14ac:dyDescent="0.35">
      <c r="A655" s="13" t="s">
        <v>184</v>
      </c>
      <c r="B655" s="35">
        <f t="shared" si="133"/>
        <v>642</v>
      </c>
      <c r="C655" s="247"/>
      <c r="D655" s="42"/>
      <c r="E655" s="42"/>
      <c r="F655" s="37"/>
      <c r="G655" s="248">
        <v>0</v>
      </c>
      <c r="H655" s="101">
        <v>0.1</v>
      </c>
      <c r="I655" s="102">
        <f t="shared" si="123"/>
        <v>0</v>
      </c>
      <c r="J655" s="37"/>
      <c r="K655" s="7"/>
      <c r="L655" s="61">
        <f t="shared" si="126"/>
        <v>642</v>
      </c>
      <c r="M655" s="112" t="str">
        <f t="shared" si="124"/>
        <v/>
      </c>
      <c r="N655" s="73">
        <f t="shared" si="122"/>
        <v>0</v>
      </c>
      <c r="O655" s="74"/>
      <c r="P655" s="75"/>
      <c r="R655" s="76"/>
      <c r="S655" s="76"/>
      <c r="T655" s="268" t="str">
        <f t="shared" si="127"/>
        <v/>
      </c>
      <c r="AM655">
        <f t="shared" si="128"/>
        <v>0</v>
      </c>
      <c r="AN655">
        <f t="shared" si="129"/>
        <v>0</v>
      </c>
      <c r="AO655">
        <f t="shared" si="130"/>
        <v>0</v>
      </c>
      <c r="AP655">
        <f t="shared" si="131"/>
        <v>0</v>
      </c>
      <c r="AQ655">
        <f t="shared" si="132"/>
        <v>0</v>
      </c>
      <c r="AR655">
        <f t="shared" si="125"/>
        <v>0</v>
      </c>
    </row>
    <row r="656" spans="1:44" ht="18" hidden="1" outlineLevel="1" x14ac:dyDescent="0.35">
      <c r="A656" s="13" t="s">
        <v>184</v>
      </c>
      <c r="B656" s="35">
        <f t="shared" si="133"/>
        <v>643</v>
      </c>
      <c r="C656" s="247"/>
      <c r="D656" s="42"/>
      <c r="E656" s="42"/>
      <c r="F656" s="37"/>
      <c r="G656" s="248">
        <v>0</v>
      </c>
      <c r="H656" s="101">
        <v>0.1</v>
      </c>
      <c r="I656" s="102">
        <f t="shared" si="123"/>
        <v>0</v>
      </c>
      <c r="J656" s="37"/>
      <c r="K656" s="7"/>
      <c r="L656" s="61">
        <f t="shared" si="126"/>
        <v>643</v>
      </c>
      <c r="M656" s="112" t="str">
        <f t="shared" si="124"/>
        <v/>
      </c>
      <c r="N656" s="73">
        <f t="shared" si="122"/>
        <v>0</v>
      </c>
      <c r="O656" s="74"/>
      <c r="P656" s="75"/>
      <c r="R656" s="76"/>
      <c r="S656" s="76"/>
      <c r="T656" s="268" t="str">
        <f t="shared" si="127"/>
        <v/>
      </c>
      <c r="AM656">
        <f t="shared" si="128"/>
        <v>0</v>
      </c>
      <c r="AN656">
        <f t="shared" si="129"/>
        <v>0</v>
      </c>
      <c r="AO656">
        <f t="shared" si="130"/>
        <v>0</v>
      </c>
      <c r="AP656">
        <f t="shared" si="131"/>
        <v>0</v>
      </c>
      <c r="AQ656">
        <f t="shared" si="132"/>
        <v>0</v>
      </c>
      <c r="AR656">
        <f t="shared" si="125"/>
        <v>0</v>
      </c>
    </row>
    <row r="657" spans="1:44" ht="18" hidden="1" outlineLevel="1" x14ac:dyDescent="0.35">
      <c r="A657" s="13" t="s">
        <v>184</v>
      </c>
      <c r="B657" s="35">
        <f t="shared" si="133"/>
        <v>644</v>
      </c>
      <c r="C657" s="247"/>
      <c r="D657" s="42"/>
      <c r="E657" s="42"/>
      <c r="F657" s="37"/>
      <c r="G657" s="248">
        <v>0</v>
      </c>
      <c r="H657" s="101">
        <v>0.1</v>
      </c>
      <c r="I657" s="102">
        <f t="shared" si="123"/>
        <v>0</v>
      </c>
      <c r="J657" s="37"/>
      <c r="K657" s="7"/>
      <c r="L657" s="61">
        <f t="shared" si="126"/>
        <v>644</v>
      </c>
      <c r="M657" s="112" t="str">
        <f t="shared" si="124"/>
        <v/>
      </c>
      <c r="N657" s="73">
        <f t="shared" si="122"/>
        <v>0</v>
      </c>
      <c r="O657" s="74"/>
      <c r="P657" s="75"/>
      <c r="R657" s="76"/>
      <c r="S657" s="76"/>
      <c r="T657" s="268" t="str">
        <f t="shared" si="127"/>
        <v/>
      </c>
      <c r="AM657">
        <f t="shared" si="128"/>
        <v>0</v>
      </c>
      <c r="AN657">
        <f t="shared" si="129"/>
        <v>0</v>
      </c>
      <c r="AO657">
        <f t="shared" si="130"/>
        <v>0</v>
      </c>
      <c r="AP657">
        <f t="shared" si="131"/>
        <v>0</v>
      </c>
      <c r="AQ657">
        <f t="shared" si="132"/>
        <v>0</v>
      </c>
      <c r="AR657">
        <f t="shared" si="125"/>
        <v>0</v>
      </c>
    </row>
    <row r="658" spans="1:44" ht="18" hidden="1" outlineLevel="1" x14ac:dyDescent="0.35">
      <c r="A658" s="13" t="s">
        <v>184</v>
      </c>
      <c r="B658" s="35">
        <f t="shared" si="133"/>
        <v>645</v>
      </c>
      <c r="C658" s="247"/>
      <c r="D658" s="42"/>
      <c r="E658" s="42"/>
      <c r="F658" s="37"/>
      <c r="G658" s="248">
        <v>0</v>
      </c>
      <c r="H658" s="101">
        <v>0.1</v>
      </c>
      <c r="I658" s="102">
        <f t="shared" si="123"/>
        <v>0</v>
      </c>
      <c r="J658" s="37"/>
      <c r="K658" s="7"/>
      <c r="L658" s="61">
        <f t="shared" si="126"/>
        <v>645</v>
      </c>
      <c r="M658" s="112" t="str">
        <f t="shared" si="124"/>
        <v/>
      </c>
      <c r="N658" s="73">
        <f t="shared" si="122"/>
        <v>0</v>
      </c>
      <c r="O658" s="74"/>
      <c r="P658" s="75"/>
      <c r="R658" s="76"/>
      <c r="S658" s="76"/>
      <c r="T658" s="268" t="str">
        <f t="shared" si="127"/>
        <v/>
      </c>
      <c r="AM658">
        <f t="shared" si="128"/>
        <v>0</v>
      </c>
      <c r="AN658">
        <f t="shared" si="129"/>
        <v>0</v>
      </c>
      <c r="AO658">
        <f t="shared" si="130"/>
        <v>0</v>
      </c>
      <c r="AP658">
        <f t="shared" si="131"/>
        <v>0</v>
      </c>
      <c r="AQ658">
        <f t="shared" si="132"/>
        <v>0</v>
      </c>
      <c r="AR658">
        <f t="shared" si="125"/>
        <v>0</v>
      </c>
    </row>
    <row r="659" spans="1:44" ht="18" hidden="1" outlineLevel="1" x14ac:dyDescent="0.35">
      <c r="A659" s="13" t="s">
        <v>184</v>
      </c>
      <c r="B659" s="35">
        <f t="shared" si="133"/>
        <v>646</v>
      </c>
      <c r="C659" s="247"/>
      <c r="D659" s="42"/>
      <c r="E659" s="42"/>
      <c r="F659" s="37"/>
      <c r="G659" s="248">
        <v>0</v>
      </c>
      <c r="H659" s="101">
        <v>0.1</v>
      </c>
      <c r="I659" s="102">
        <f t="shared" si="123"/>
        <v>0</v>
      </c>
      <c r="J659" s="37"/>
      <c r="K659" s="7"/>
      <c r="L659" s="61">
        <f t="shared" si="126"/>
        <v>646</v>
      </c>
      <c r="M659" s="112" t="str">
        <f t="shared" si="124"/>
        <v/>
      </c>
      <c r="N659" s="73">
        <f t="shared" si="122"/>
        <v>0</v>
      </c>
      <c r="O659" s="74"/>
      <c r="P659" s="75"/>
      <c r="R659" s="76"/>
      <c r="S659" s="76"/>
      <c r="T659" s="268" t="str">
        <f t="shared" si="127"/>
        <v/>
      </c>
      <c r="AM659">
        <f t="shared" si="128"/>
        <v>0</v>
      </c>
      <c r="AN659">
        <f t="shared" si="129"/>
        <v>0</v>
      </c>
      <c r="AO659">
        <f t="shared" si="130"/>
        <v>0</v>
      </c>
      <c r="AP659">
        <f t="shared" si="131"/>
        <v>0</v>
      </c>
      <c r="AQ659">
        <f t="shared" si="132"/>
        <v>0</v>
      </c>
      <c r="AR659">
        <f t="shared" si="125"/>
        <v>0</v>
      </c>
    </row>
    <row r="660" spans="1:44" ht="18" hidden="1" outlineLevel="1" x14ac:dyDescent="0.35">
      <c r="A660" s="13" t="s">
        <v>184</v>
      </c>
      <c r="B660" s="35">
        <f t="shared" si="133"/>
        <v>647</v>
      </c>
      <c r="C660" s="247"/>
      <c r="D660" s="42"/>
      <c r="E660" s="42"/>
      <c r="F660" s="37"/>
      <c r="G660" s="248">
        <v>0</v>
      </c>
      <c r="H660" s="101">
        <v>0.1</v>
      </c>
      <c r="I660" s="102">
        <f t="shared" si="123"/>
        <v>0</v>
      </c>
      <c r="J660" s="37"/>
      <c r="K660" s="7"/>
      <c r="L660" s="61">
        <f t="shared" si="126"/>
        <v>647</v>
      </c>
      <c r="M660" s="112" t="str">
        <f t="shared" si="124"/>
        <v/>
      </c>
      <c r="N660" s="73">
        <f t="shared" si="122"/>
        <v>0</v>
      </c>
      <c r="O660" s="74"/>
      <c r="P660" s="75"/>
      <c r="R660" s="76"/>
      <c r="S660" s="76"/>
      <c r="T660" s="268" t="str">
        <f t="shared" si="127"/>
        <v/>
      </c>
      <c r="AM660">
        <f t="shared" si="128"/>
        <v>0</v>
      </c>
      <c r="AN660">
        <f t="shared" si="129"/>
        <v>0</v>
      </c>
      <c r="AO660">
        <f t="shared" si="130"/>
        <v>0</v>
      </c>
      <c r="AP660">
        <f t="shared" si="131"/>
        <v>0</v>
      </c>
      <c r="AQ660">
        <f t="shared" si="132"/>
        <v>0</v>
      </c>
      <c r="AR660">
        <f t="shared" si="125"/>
        <v>0</v>
      </c>
    </row>
    <row r="661" spans="1:44" ht="18" hidden="1" outlineLevel="1" x14ac:dyDescent="0.35">
      <c r="A661" s="13" t="s">
        <v>184</v>
      </c>
      <c r="B661" s="35">
        <f t="shared" si="133"/>
        <v>648</v>
      </c>
      <c r="C661" s="247"/>
      <c r="D661" s="42"/>
      <c r="E661" s="42"/>
      <c r="F661" s="37"/>
      <c r="G661" s="248">
        <v>0</v>
      </c>
      <c r="H661" s="101">
        <v>0.1</v>
      </c>
      <c r="I661" s="102">
        <f t="shared" si="123"/>
        <v>0</v>
      </c>
      <c r="J661" s="37"/>
      <c r="K661" s="7"/>
      <c r="L661" s="61">
        <f t="shared" si="126"/>
        <v>648</v>
      </c>
      <c r="M661" s="112" t="str">
        <f t="shared" si="124"/>
        <v/>
      </c>
      <c r="N661" s="73">
        <f t="shared" si="122"/>
        <v>0</v>
      </c>
      <c r="O661" s="74"/>
      <c r="P661" s="75"/>
      <c r="R661" s="76"/>
      <c r="S661" s="76"/>
      <c r="T661" s="268" t="str">
        <f t="shared" si="127"/>
        <v/>
      </c>
      <c r="AM661">
        <f t="shared" si="128"/>
        <v>0</v>
      </c>
      <c r="AN661">
        <f t="shared" si="129"/>
        <v>0</v>
      </c>
      <c r="AO661">
        <f t="shared" si="130"/>
        <v>0</v>
      </c>
      <c r="AP661">
        <f t="shared" si="131"/>
        <v>0</v>
      </c>
      <c r="AQ661">
        <f t="shared" si="132"/>
        <v>0</v>
      </c>
      <c r="AR661">
        <f t="shared" si="125"/>
        <v>0</v>
      </c>
    </row>
    <row r="662" spans="1:44" ht="18" hidden="1" outlineLevel="1" x14ac:dyDescent="0.35">
      <c r="A662" s="13" t="s">
        <v>184</v>
      </c>
      <c r="B662" s="35">
        <f t="shared" si="133"/>
        <v>649</v>
      </c>
      <c r="C662" s="247"/>
      <c r="D662" s="42"/>
      <c r="E662" s="42"/>
      <c r="F662" s="37"/>
      <c r="G662" s="248">
        <v>0</v>
      </c>
      <c r="H662" s="101">
        <v>0.1</v>
      </c>
      <c r="I662" s="102">
        <f t="shared" si="123"/>
        <v>0</v>
      </c>
      <c r="J662" s="37"/>
      <c r="K662" s="7"/>
      <c r="L662" s="61">
        <f t="shared" si="126"/>
        <v>649</v>
      </c>
      <c r="M662" s="112" t="str">
        <f t="shared" si="124"/>
        <v/>
      </c>
      <c r="N662" s="73">
        <f t="shared" si="122"/>
        <v>0</v>
      </c>
      <c r="O662" s="74"/>
      <c r="P662" s="75"/>
      <c r="R662" s="76"/>
      <c r="S662" s="76"/>
      <c r="T662" s="268" t="str">
        <f t="shared" si="127"/>
        <v/>
      </c>
      <c r="AM662">
        <f t="shared" si="128"/>
        <v>0</v>
      </c>
      <c r="AN662">
        <f t="shared" si="129"/>
        <v>0</v>
      </c>
      <c r="AO662">
        <f t="shared" si="130"/>
        <v>0</v>
      </c>
      <c r="AP662">
        <f t="shared" si="131"/>
        <v>0</v>
      </c>
      <c r="AQ662">
        <f t="shared" si="132"/>
        <v>0</v>
      </c>
      <c r="AR662">
        <f t="shared" si="125"/>
        <v>0</v>
      </c>
    </row>
    <row r="663" spans="1:44" ht="18" hidden="1" outlineLevel="1" x14ac:dyDescent="0.35">
      <c r="A663" s="13" t="s">
        <v>184</v>
      </c>
      <c r="B663" s="35">
        <f t="shared" si="133"/>
        <v>650</v>
      </c>
      <c r="C663" s="247"/>
      <c r="D663" s="42"/>
      <c r="E663" s="42"/>
      <c r="F663" s="37"/>
      <c r="G663" s="248">
        <v>0</v>
      </c>
      <c r="H663" s="101">
        <v>0.1</v>
      </c>
      <c r="I663" s="102">
        <f t="shared" si="123"/>
        <v>0</v>
      </c>
      <c r="J663" s="37"/>
      <c r="K663" s="7"/>
      <c r="L663" s="61">
        <f t="shared" si="126"/>
        <v>650</v>
      </c>
      <c r="M663" s="112" t="str">
        <f t="shared" si="124"/>
        <v/>
      </c>
      <c r="N663" s="73">
        <f t="shared" si="122"/>
        <v>0</v>
      </c>
      <c r="O663" s="74"/>
      <c r="P663" s="75"/>
      <c r="R663" s="76"/>
      <c r="S663" s="76"/>
      <c r="T663" s="268" t="str">
        <f t="shared" si="127"/>
        <v/>
      </c>
      <c r="AM663">
        <f t="shared" si="128"/>
        <v>0</v>
      </c>
      <c r="AN663">
        <f t="shared" si="129"/>
        <v>0</v>
      </c>
      <c r="AO663">
        <f t="shared" si="130"/>
        <v>0</v>
      </c>
      <c r="AP663">
        <f t="shared" si="131"/>
        <v>0</v>
      </c>
      <c r="AQ663">
        <f t="shared" si="132"/>
        <v>0</v>
      </c>
      <c r="AR663">
        <f t="shared" si="125"/>
        <v>0</v>
      </c>
    </row>
    <row r="664" spans="1:44" ht="18" hidden="1" outlineLevel="1" x14ac:dyDescent="0.35">
      <c r="A664" s="13" t="s">
        <v>184</v>
      </c>
      <c r="B664" s="35">
        <f t="shared" si="133"/>
        <v>651</v>
      </c>
      <c r="C664" s="247"/>
      <c r="D664" s="42"/>
      <c r="E664" s="42"/>
      <c r="F664" s="37"/>
      <c r="G664" s="248">
        <v>0</v>
      </c>
      <c r="H664" s="101">
        <v>0.1</v>
      </c>
      <c r="I664" s="102">
        <f t="shared" si="123"/>
        <v>0</v>
      </c>
      <c r="J664" s="37"/>
      <c r="K664" s="7"/>
      <c r="L664" s="61">
        <f t="shared" si="126"/>
        <v>651</v>
      </c>
      <c r="M664" s="112" t="str">
        <f t="shared" si="124"/>
        <v/>
      </c>
      <c r="N664" s="73">
        <f t="shared" si="122"/>
        <v>0</v>
      </c>
      <c r="O664" s="74"/>
      <c r="P664" s="75"/>
      <c r="R664" s="76"/>
      <c r="S664" s="76"/>
      <c r="T664" s="268" t="str">
        <f t="shared" si="127"/>
        <v/>
      </c>
      <c r="AM664">
        <f t="shared" si="128"/>
        <v>0</v>
      </c>
      <c r="AN664">
        <f t="shared" si="129"/>
        <v>0</v>
      </c>
      <c r="AO664">
        <f t="shared" si="130"/>
        <v>0</v>
      </c>
      <c r="AP664">
        <f t="shared" si="131"/>
        <v>0</v>
      </c>
      <c r="AQ664">
        <f t="shared" si="132"/>
        <v>0</v>
      </c>
      <c r="AR664">
        <f t="shared" si="125"/>
        <v>0</v>
      </c>
    </row>
    <row r="665" spans="1:44" ht="18" hidden="1" outlineLevel="1" x14ac:dyDescent="0.35">
      <c r="A665" s="13" t="s">
        <v>184</v>
      </c>
      <c r="B665" s="35">
        <f t="shared" si="133"/>
        <v>652</v>
      </c>
      <c r="C665" s="247"/>
      <c r="D665" s="42"/>
      <c r="E665" s="42"/>
      <c r="F665" s="37"/>
      <c r="G665" s="248">
        <v>0</v>
      </c>
      <c r="H665" s="101">
        <v>0.1</v>
      </c>
      <c r="I665" s="102">
        <f t="shared" si="123"/>
        <v>0</v>
      </c>
      <c r="J665" s="37"/>
      <c r="K665" s="7"/>
      <c r="L665" s="61">
        <f t="shared" si="126"/>
        <v>652</v>
      </c>
      <c r="M665" s="112" t="str">
        <f t="shared" si="124"/>
        <v/>
      </c>
      <c r="N665" s="73">
        <f t="shared" si="122"/>
        <v>0</v>
      </c>
      <c r="O665" s="74"/>
      <c r="P665" s="75"/>
      <c r="R665" s="76"/>
      <c r="S665" s="76"/>
      <c r="T665" s="268" t="str">
        <f t="shared" si="127"/>
        <v/>
      </c>
      <c r="AM665">
        <f t="shared" si="128"/>
        <v>0</v>
      </c>
      <c r="AN665">
        <f t="shared" si="129"/>
        <v>0</v>
      </c>
      <c r="AO665">
        <f t="shared" si="130"/>
        <v>0</v>
      </c>
      <c r="AP665">
        <f t="shared" si="131"/>
        <v>0</v>
      </c>
      <c r="AQ665">
        <f t="shared" si="132"/>
        <v>0</v>
      </c>
      <c r="AR665">
        <f t="shared" si="125"/>
        <v>0</v>
      </c>
    </row>
    <row r="666" spans="1:44" ht="18" hidden="1" outlineLevel="1" x14ac:dyDescent="0.35">
      <c r="A666" s="13" t="s">
        <v>184</v>
      </c>
      <c r="B666" s="35">
        <f t="shared" si="133"/>
        <v>653</v>
      </c>
      <c r="C666" s="247"/>
      <c r="D666" s="42"/>
      <c r="E666" s="42"/>
      <c r="F666" s="37"/>
      <c r="G666" s="248">
        <v>0</v>
      </c>
      <c r="H666" s="101">
        <v>0.1</v>
      </c>
      <c r="I666" s="102">
        <f t="shared" si="123"/>
        <v>0</v>
      </c>
      <c r="J666" s="37"/>
      <c r="K666" s="7"/>
      <c r="L666" s="61">
        <f t="shared" si="126"/>
        <v>653</v>
      </c>
      <c r="M666" s="112" t="str">
        <f t="shared" si="124"/>
        <v/>
      </c>
      <c r="N666" s="73">
        <f t="shared" si="122"/>
        <v>0</v>
      </c>
      <c r="O666" s="74"/>
      <c r="P666" s="75"/>
      <c r="R666" s="76"/>
      <c r="S666" s="76"/>
      <c r="T666" s="268" t="str">
        <f t="shared" si="127"/>
        <v/>
      </c>
      <c r="AM666">
        <f t="shared" si="128"/>
        <v>0</v>
      </c>
      <c r="AN666">
        <f t="shared" si="129"/>
        <v>0</v>
      </c>
      <c r="AO666">
        <f t="shared" si="130"/>
        <v>0</v>
      </c>
      <c r="AP666">
        <f t="shared" si="131"/>
        <v>0</v>
      </c>
      <c r="AQ666">
        <f t="shared" si="132"/>
        <v>0</v>
      </c>
      <c r="AR666">
        <f t="shared" si="125"/>
        <v>0</v>
      </c>
    </row>
    <row r="667" spans="1:44" ht="18" hidden="1" outlineLevel="1" x14ac:dyDescent="0.35">
      <c r="A667" s="13" t="s">
        <v>184</v>
      </c>
      <c r="B667" s="35">
        <f t="shared" si="133"/>
        <v>654</v>
      </c>
      <c r="C667" s="247"/>
      <c r="D667" s="42"/>
      <c r="E667" s="42"/>
      <c r="F667" s="37"/>
      <c r="G667" s="248">
        <v>0</v>
      </c>
      <c r="H667" s="101">
        <v>0.1</v>
      </c>
      <c r="I667" s="102">
        <f t="shared" si="123"/>
        <v>0</v>
      </c>
      <c r="J667" s="37"/>
      <c r="K667" s="7"/>
      <c r="L667" s="61">
        <f t="shared" si="126"/>
        <v>654</v>
      </c>
      <c r="M667" s="112" t="str">
        <f t="shared" si="124"/>
        <v/>
      </c>
      <c r="N667" s="73">
        <f t="shared" si="122"/>
        <v>0</v>
      </c>
      <c r="O667" s="74"/>
      <c r="P667" s="75"/>
      <c r="R667" s="76"/>
      <c r="S667" s="76"/>
      <c r="T667" s="268" t="str">
        <f t="shared" si="127"/>
        <v/>
      </c>
      <c r="AM667">
        <f t="shared" si="128"/>
        <v>0</v>
      </c>
      <c r="AN667">
        <f t="shared" si="129"/>
        <v>0</v>
      </c>
      <c r="AO667">
        <f t="shared" si="130"/>
        <v>0</v>
      </c>
      <c r="AP667">
        <f t="shared" si="131"/>
        <v>0</v>
      </c>
      <c r="AQ667">
        <f t="shared" si="132"/>
        <v>0</v>
      </c>
      <c r="AR667">
        <f t="shared" si="125"/>
        <v>0</v>
      </c>
    </row>
    <row r="668" spans="1:44" ht="18" hidden="1" outlineLevel="1" x14ac:dyDescent="0.35">
      <c r="A668" s="13" t="s">
        <v>184</v>
      </c>
      <c r="B668" s="35">
        <f t="shared" si="133"/>
        <v>655</v>
      </c>
      <c r="C668" s="247"/>
      <c r="D668" s="42"/>
      <c r="E668" s="42"/>
      <c r="F668" s="37"/>
      <c r="G668" s="248">
        <v>0</v>
      </c>
      <c r="H668" s="101">
        <v>0.1</v>
      </c>
      <c r="I668" s="102">
        <f t="shared" si="123"/>
        <v>0</v>
      </c>
      <c r="J668" s="37"/>
      <c r="K668" s="7"/>
      <c r="L668" s="61">
        <f t="shared" si="126"/>
        <v>655</v>
      </c>
      <c r="M668" s="112" t="str">
        <f t="shared" si="124"/>
        <v/>
      </c>
      <c r="N668" s="73">
        <f t="shared" si="122"/>
        <v>0</v>
      </c>
      <c r="O668" s="74"/>
      <c r="P668" s="75"/>
      <c r="R668" s="76"/>
      <c r="S668" s="76"/>
      <c r="T668" s="268" t="str">
        <f t="shared" si="127"/>
        <v/>
      </c>
      <c r="AM668">
        <f t="shared" si="128"/>
        <v>0</v>
      </c>
      <c r="AN668">
        <f t="shared" si="129"/>
        <v>0</v>
      </c>
      <c r="AO668">
        <f t="shared" si="130"/>
        <v>0</v>
      </c>
      <c r="AP668">
        <f t="shared" si="131"/>
        <v>0</v>
      </c>
      <c r="AQ668">
        <f t="shared" si="132"/>
        <v>0</v>
      </c>
      <c r="AR668">
        <f t="shared" si="125"/>
        <v>0</v>
      </c>
    </row>
    <row r="669" spans="1:44" ht="18" hidden="1" outlineLevel="1" x14ac:dyDescent="0.35">
      <c r="A669" s="13" t="s">
        <v>184</v>
      </c>
      <c r="B669" s="35">
        <f t="shared" si="133"/>
        <v>656</v>
      </c>
      <c r="C669" s="247"/>
      <c r="D669" s="42"/>
      <c r="E669" s="42"/>
      <c r="F669" s="37"/>
      <c r="G669" s="248">
        <v>0</v>
      </c>
      <c r="H669" s="101">
        <v>0.1</v>
      </c>
      <c r="I669" s="102">
        <f t="shared" si="123"/>
        <v>0</v>
      </c>
      <c r="J669" s="37"/>
      <c r="K669" s="7"/>
      <c r="L669" s="61">
        <f t="shared" si="126"/>
        <v>656</v>
      </c>
      <c r="M669" s="112" t="str">
        <f t="shared" si="124"/>
        <v/>
      </c>
      <c r="N669" s="73">
        <f t="shared" si="122"/>
        <v>0</v>
      </c>
      <c r="O669" s="74"/>
      <c r="P669" s="75"/>
      <c r="R669" s="76"/>
      <c r="S669" s="76"/>
      <c r="T669" s="268" t="str">
        <f t="shared" si="127"/>
        <v/>
      </c>
      <c r="AM669">
        <f t="shared" si="128"/>
        <v>0</v>
      </c>
      <c r="AN669">
        <f t="shared" si="129"/>
        <v>0</v>
      </c>
      <c r="AO669">
        <f t="shared" si="130"/>
        <v>0</v>
      </c>
      <c r="AP669">
        <f t="shared" si="131"/>
        <v>0</v>
      </c>
      <c r="AQ669">
        <f t="shared" si="132"/>
        <v>0</v>
      </c>
      <c r="AR669">
        <f t="shared" si="125"/>
        <v>0</v>
      </c>
    </row>
    <row r="670" spans="1:44" ht="18" hidden="1" outlineLevel="1" x14ac:dyDescent="0.35">
      <c r="A670" s="13" t="s">
        <v>184</v>
      </c>
      <c r="B670" s="35">
        <f t="shared" si="133"/>
        <v>657</v>
      </c>
      <c r="C670" s="247"/>
      <c r="D670" s="42"/>
      <c r="E670" s="42"/>
      <c r="F670" s="37"/>
      <c r="G670" s="248">
        <v>0</v>
      </c>
      <c r="H670" s="101">
        <v>0.1</v>
      </c>
      <c r="I670" s="102">
        <f t="shared" si="123"/>
        <v>0</v>
      </c>
      <c r="J670" s="37"/>
      <c r="K670" s="7"/>
      <c r="L670" s="61">
        <f t="shared" si="126"/>
        <v>657</v>
      </c>
      <c r="M670" s="112" t="str">
        <f t="shared" si="124"/>
        <v/>
      </c>
      <c r="N670" s="73">
        <f t="shared" si="122"/>
        <v>0</v>
      </c>
      <c r="O670" s="74"/>
      <c r="P670" s="75"/>
      <c r="R670" s="76"/>
      <c r="S670" s="76"/>
      <c r="T670" s="268" t="str">
        <f t="shared" si="127"/>
        <v/>
      </c>
      <c r="AM670">
        <f t="shared" si="128"/>
        <v>0</v>
      </c>
      <c r="AN670">
        <f t="shared" si="129"/>
        <v>0</v>
      </c>
      <c r="AO670">
        <f t="shared" si="130"/>
        <v>0</v>
      </c>
      <c r="AP670">
        <f t="shared" si="131"/>
        <v>0</v>
      </c>
      <c r="AQ670">
        <f t="shared" si="132"/>
        <v>0</v>
      </c>
      <c r="AR670">
        <f t="shared" si="125"/>
        <v>0</v>
      </c>
    </row>
    <row r="671" spans="1:44" ht="18" hidden="1" outlineLevel="1" x14ac:dyDescent="0.35">
      <c r="A671" s="13" t="s">
        <v>184</v>
      </c>
      <c r="B671" s="35">
        <f t="shared" si="133"/>
        <v>658</v>
      </c>
      <c r="C671" s="247"/>
      <c r="D671" s="42"/>
      <c r="E671" s="42"/>
      <c r="F671" s="37"/>
      <c r="G671" s="248">
        <v>0</v>
      </c>
      <c r="H671" s="101">
        <v>0.1</v>
      </c>
      <c r="I671" s="102">
        <f t="shared" si="123"/>
        <v>0</v>
      </c>
      <c r="J671" s="37"/>
      <c r="K671" s="7"/>
      <c r="L671" s="61">
        <f t="shared" si="126"/>
        <v>658</v>
      </c>
      <c r="M671" s="112" t="str">
        <f t="shared" si="124"/>
        <v/>
      </c>
      <c r="N671" s="73">
        <f t="shared" si="122"/>
        <v>0</v>
      </c>
      <c r="O671" s="74"/>
      <c r="P671" s="75"/>
      <c r="R671" s="76"/>
      <c r="S671" s="76"/>
      <c r="T671" s="268" t="str">
        <f t="shared" si="127"/>
        <v/>
      </c>
      <c r="AM671">
        <f t="shared" si="128"/>
        <v>0</v>
      </c>
      <c r="AN671">
        <f t="shared" si="129"/>
        <v>0</v>
      </c>
      <c r="AO671">
        <f t="shared" si="130"/>
        <v>0</v>
      </c>
      <c r="AP671">
        <f t="shared" si="131"/>
        <v>0</v>
      </c>
      <c r="AQ671">
        <f t="shared" si="132"/>
        <v>0</v>
      </c>
      <c r="AR671">
        <f t="shared" si="125"/>
        <v>0</v>
      </c>
    </row>
    <row r="672" spans="1:44" ht="18" hidden="1" outlineLevel="1" x14ac:dyDescent="0.35">
      <c r="A672" s="13" t="s">
        <v>184</v>
      </c>
      <c r="B672" s="35">
        <f t="shared" si="133"/>
        <v>659</v>
      </c>
      <c r="C672" s="247"/>
      <c r="D672" s="42"/>
      <c r="E672" s="42"/>
      <c r="F672" s="37"/>
      <c r="G672" s="248">
        <v>0</v>
      </c>
      <c r="H672" s="101">
        <v>0.1</v>
      </c>
      <c r="I672" s="102">
        <f t="shared" si="123"/>
        <v>0</v>
      </c>
      <c r="J672" s="37"/>
      <c r="K672" s="7"/>
      <c r="L672" s="61">
        <f t="shared" si="126"/>
        <v>659</v>
      </c>
      <c r="M672" s="112" t="str">
        <f t="shared" si="124"/>
        <v/>
      </c>
      <c r="N672" s="73">
        <f t="shared" si="122"/>
        <v>0</v>
      </c>
      <c r="O672" s="74"/>
      <c r="P672" s="75"/>
      <c r="R672" s="76"/>
      <c r="S672" s="76"/>
      <c r="T672" s="268" t="str">
        <f t="shared" si="127"/>
        <v/>
      </c>
      <c r="AM672">
        <f t="shared" si="128"/>
        <v>0</v>
      </c>
      <c r="AN672">
        <f t="shared" si="129"/>
        <v>0</v>
      </c>
      <c r="AO672">
        <f t="shared" si="130"/>
        <v>0</v>
      </c>
      <c r="AP672">
        <f t="shared" si="131"/>
        <v>0</v>
      </c>
      <c r="AQ672">
        <f t="shared" si="132"/>
        <v>0</v>
      </c>
      <c r="AR672">
        <f t="shared" si="125"/>
        <v>0</v>
      </c>
    </row>
    <row r="673" spans="1:44" ht="18" hidden="1" outlineLevel="1" x14ac:dyDescent="0.35">
      <c r="A673" s="13" t="s">
        <v>184</v>
      </c>
      <c r="B673" s="35">
        <f t="shared" si="133"/>
        <v>660</v>
      </c>
      <c r="C673" s="247"/>
      <c r="D673" s="42"/>
      <c r="E673" s="42"/>
      <c r="F673" s="37"/>
      <c r="G673" s="248">
        <v>0</v>
      </c>
      <c r="H673" s="101">
        <v>0.1</v>
      </c>
      <c r="I673" s="102">
        <f t="shared" si="123"/>
        <v>0</v>
      </c>
      <c r="J673" s="37"/>
      <c r="K673" s="7"/>
      <c r="L673" s="61">
        <f t="shared" si="126"/>
        <v>660</v>
      </c>
      <c r="M673" s="112" t="str">
        <f t="shared" si="124"/>
        <v/>
      </c>
      <c r="N673" s="73">
        <f t="shared" si="122"/>
        <v>0</v>
      </c>
      <c r="O673" s="74"/>
      <c r="P673" s="75"/>
      <c r="R673" s="76"/>
      <c r="S673" s="76"/>
      <c r="T673" s="268" t="str">
        <f t="shared" si="127"/>
        <v/>
      </c>
      <c r="AM673">
        <f t="shared" si="128"/>
        <v>0</v>
      </c>
      <c r="AN673">
        <f t="shared" si="129"/>
        <v>0</v>
      </c>
      <c r="AO673">
        <f t="shared" si="130"/>
        <v>0</v>
      </c>
      <c r="AP673">
        <f t="shared" si="131"/>
        <v>0</v>
      </c>
      <c r="AQ673">
        <f t="shared" si="132"/>
        <v>0</v>
      </c>
      <c r="AR673">
        <f t="shared" si="125"/>
        <v>0</v>
      </c>
    </row>
    <row r="674" spans="1:44" ht="18" hidden="1" outlineLevel="1" x14ac:dyDescent="0.35">
      <c r="A674" s="13" t="s">
        <v>184</v>
      </c>
      <c r="B674" s="35">
        <f t="shared" si="133"/>
        <v>661</v>
      </c>
      <c r="C674" s="247"/>
      <c r="D674" s="42"/>
      <c r="E674" s="42"/>
      <c r="F674" s="37"/>
      <c r="G674" s="248">
        <v>0</v>
      </c>
      <c r="H674" s="101">
        <v>0.1</v>
      </c>
      <c r="I674" s="102">
        <f t="shared" si="123"/>
        <v>0</v>
      </c>
      <c r="J674" s="37"/>
      <c r="K674" s="7"/>
      <c r="L674" s="61">
        <f t="shared" si="126"/>
        <v>661</v>
      </c>
      <c r="M674" s="112" t="str">
        <f t="shared" si="124"/>
        <v/>
      </c>
      <c r="N674" s="73">
        <f t="shared" si="122"/>
        <v>0</v>
      </c>
      <c r="O674" s="74"/>
      <c r="P674" s="75"/>
      <c r="R674" s="76"/>
      <c r="S674" s="76"/>
      <c r="T674" s="268" t="str">
        <f t="shared" si="127"/>
        <v/>
      </c>
      <c r="AM674">
        <f t="shared" si="128"/>
        <v>0</v>
      </c>
      <c r="AN674">
        <f t="shared" si="129"/>
        <v>0</v>
      </c>
      <c r="AO674">
        <f t="shared" si="130"/>
        <v>0</v>
      </c>
      <c r="AP674">
        <f t="shared" si="131"/>
        <v>0</v>
      </c>
      <c r="AQ674">
        <f t="shared" si="132"/>
        <v>0</v>
      </c>
      <c r="AR674">
        <f t="shared" si="125"/>
        <v>0</v>
      </c>
    </row>
    <row r="675" spans="1:44" ht="18" hidden="1" outlineLevel="1" x14ac:dyDescent="0.35">
      <c r="A675" s="13" t="s">
        <v>184</v>
      </c>
      <c r="B675" s="35">
        <f t="shared" si="133"/>
        <v>662</v>
      </c>
      <c r="C675" s="247"/>
      <c r="D675" s="42"/>
      <c r="E675" s="42"/>
      <c r="F675" s="37"/>
      <c r="G675" s="248">
        <v>0</v>
      </c>
      <c r="H675" s="101">
        <v>0.1</v>
      </c>
      <c r="I675" s="102">
        <f t="shared" si="123"/>
        <v>0</v>
      </c>
      <c r="J675" s="37"/>
      <c r="K675" s="7"/>
      <c r="L675" s="61">
        <f t="shared" si="126"/>
        <v>662</v>
      </c>
      <c r="M675" s="112" t="str">
        <f t="shared" si="124"/>
        <v/>
      </c>
      <c r="N675" s="73">
        <f t="shared" si="122"/>
        <v>0</v>
      </c>
      <c r="O675" s="74"/>
      <c r="P675" s="75"/>
      <c r="R675" s="76"/>
      <c r="S675" s="76"/>
      <c r="T675" s="268" t="str">
        <f t="shared" si="127"/>
        <v/>
      </c>
      <c r="AM675">
        <f t="shared" si="128"/>
        <v>0</v>
      </c>
      <c r="AN675">
        <f t="shared" si="129"/>
        <v>0</v>
      </c>
      <c r="AO675">
        <f t="shared" si="130"/>
        <v>0</v>
      </c>
      <c r="AP675">
        <f t="shared" si="131"/>
        <v>0</v>
      </c>
      <c r="AQ675">
        <f t="shared" si="132"/>
        <v>0</v>
      </c>
      <c r="AR675">
        <f t="shared" si="125"/>
        <v>0</v>
      </c>
    </row>
    <row r="676" spans="1:44" ht="18" hidden="1" outlineLevel="1" x14ac:dyDescent="0.35">
      <c r="A676" s="13" t="s">
        <v>184</v>
      </c>
      <c r="B676" s="35">
        <f t="shared" si="133"/>
        <v>663</v>
      </c>
      <c r="C676" s="247"/>
      <c r="D676" s="42"/>
      <c r="E676" s="42"/>
      <c r="F676" s="37"/>
      <c r="G676" s="248">
        <v>0</v>
      </c>
      <c r="H676" s="101">
        <v>0.1</v>
      </c>
      <c r="I676" s="102">
        <f t="shared" si="123"/>
        <v>0</v>
      </c>
      <c r="J676" s="37"/>
      <c r="K676" s="7"/>
      <c r="L676" s="61">
        <f t="shared" si="126"/>
        <v>663</v>
      </c>
      <c r="M676" s="112" t="str">
        <f t="shared" si="124"/>
        <v/>
      </c>
      <c r="N676" s="73">
        <f t="shared" si="122"/>
        <v>0</v>
      </c>
      <c r="O676" s="74"/>
      <c r="P676" s="75"/>
      <c r="R676" s="76"/>
      <c r="S676" s="76"/>
      <c r="T676" s="268" t="str">
        <f t="shared" si="127"/>
        <v/>
      </c>
      <c r="AM676">
        <f t="shared" si="128"/>
        <v>0</v>
      </c>
      <c r="AN676">
        <f t="shared" si="129"/>
        <v>0</v>
      </c>
      <c r="AO676">
        <f t="shared" si="130"/>
        <v>0</v>
      </c>
      <c r="AP676">
        <f t="shared" si="131"/>
        <v>0</v>
      </c>
      <c r="AQ676">
        <f t="shared" si="132"/>
        <v>0</v>
      </c>
      <c r="AR676">
        <f t="shared" si="125"/>
        <v>0</v>
      </c>
    </row>
    <row r="677" spans="1:44" ht="18" hidden="1" outlineLevel="1" x14ac:dyDescent="0.35">
      <c r="A677" s="13" t="s">
        <v>184</v>
      </c>
      <c r="B677" s="35">
        <f t="shared" si="133"/>
        <v>664</v>
      </c>
      <c r="C677" s="247"/>
      <c r="D677" s="42"/>
      <c r="E677" s="42"/>
      <c r="F677" s="37"/>
      <c r="G677" s="248">
        <v>0</v>
      </c>
      <c r="H677" s="101">
        <v>0.1</v>
      </c>
      <c r="I677" s="102">
        <f t="shared" si="123"/>
        <v>0</v>
      </c>
      <c r="J677" s="37"/>
      <c r="K677" s="7"/>
      <c r="L677" s="61">
        <f t="shared" si="126"/>
        <v>664</v>
      </c>
      <c r="M677" s="112" t="str">
        <f t="shared" si="124"/>
        <v/>
      </c>
      <c r="N677" s="73">
        <f t="shared" si="122"/>
        <v>0</v>
      </c>
      <c r="O677" s="74"/>
      <c r="P677" s="75"/>
      <c r="R677" s="76"/>
      <c r="S677" s="76"/>
      <c r="T677" s="268" t="str">
        <f t="shared" si="127"/>
        <v/>
      </c>
      <c r="AM677">
        <f t="shared" si="128"/>
        <v>0</v>
      </c>
      <c r="AN677">
        <f t="shared" si="129"/>
        <v>0</v>
      </c>
      <c r="AO677">
        <f t="shared" si="130"/>
        <v>0</v>
      </c>
      <c r="AP677">
        <f t="shared" si="131"/>
        <v>0</v>
      </c>
      <c r="AQ677">
        <f t="shared" si="132"/>
        <v>0</v>
      </c>
      <c r="AR677">
        <f t="shared" si="125"/>
        <v>0</v>
      </c>
    </row>
    <row r="678" spans="1:44" ht="18" hidden="1" outlineLevel="1" x14ac:dyDescent="0.35">
      <c r="A678" s="13" t="s">
        <v>184</v>
      </c>
      <c r="B678" s="35">
        <f t="shared" si="133"/>
        <v>665</v>
      </c>
      <c r="C678" s="247"/>
      <c r="D678" s="42"/>
      <c r="E678" s="42"/>
      <c r="F678" s="37"/>
      <c r="G678" s="248">
        <v>0</v>
      </c>
      <c r="H678" s="101">
        <v>0.1</v>
      </c>
      <c r="I678" s="102">
        <f t="shared" si="123"/>
        <v>0</v>
      </c>
      <c r="J678" s="37"/>
      <c r="K678" s="7"/>
      <c r="L678" s="61">
        <f t="shared" si="126"/>
        <v>665</v>
      </c>
      <c r="M678" s="112" t="str">
        <f t="shared" si="124"/>
        <v/>
      </c>
      <c r="N678" s="73">
        <f t="shared" si="122"/>
        <v>0</v>
      </c>
      <c r="O678" s="74"/>
      <c r="P678" s="75"/>
      <c r="R678" s="76"/>
      <c r="S678" s="76"/>
      <c r="T678" s="268" t="str">
        <f t="shared" si="127"/>
        <v/>
      </c>
      <c r="AM678">
        <f t="shared" si="128"/>
        <v>0</v>
      </c>
      <c r="AN678">
        <f t="shared" si="129"/>
        <v>0</v>
      </c>
      <c r="AO678">
        <f t="shared" si="130"/>
        <v>0</v>
      </c>
      <c r="AP678">
        <f t="shared" si="131"/>
        <v>0</v>
      </c>
      <c r="AQ678">
        <f t="shared" si="132"/>
        <v>0</v>
      </c>
      <c r="AR678">
        <f t="shared" si="125"/>
        <v>0</v>
      </c>
    </row>
    <row r="679" spans="1:44" ht="18" hidden="1" outlineLevel="1" x14ac:dyDescent="0.35">
      <c r="A679" s="13" t="s">
        <v>184</v>
      </c>
      <c r="B679" s="35">
        <f t="shared" si="133"/>
        <v>666</v>
      </c>
      <c r="C679" s="247"/>
      <c r="D679" s="42"/>
      <c r="E679" s="42"/>
      <c r="F679" s="37"/>
      <c r="G679" s="248">
        <v>0</v>
      </c>
      <c r="H679" s="101">
        <v>0.1</v>
      </c>
      <c r="I679" s="102">
        <f t="shared" si="123"/>
        <v>0</v>
      </c>
      <c r="J679" s="37"/>
      <c r="K679" s="7"/>
      <c r="L679" s="61">
        <f t="shared" si="126"/>
        <v>666</v>
      </c>
      <c r="M679" s="112" t="str">
        <f t="shared" si="124"/>
        <v/>
      </c>
      <c r="N679" s="73">
        <f t="shared" si="122"/>
        <v>0</v>
      </c>
      <c r="O679" s="74"/>
      <c r="P679" s="75"/>
      <c r="R679" s="76"/>
      <c r="S679" s="76"/>
      <c r="T679" s="268" t="str">
        <f t="shared" si="127"/>
        <v/>
      </c>
      <c r="AM679">
        <f t="shared" si="128"/>
        <v>0</v>
      </c>
      <c r="AN679">
        <f t="shared" si="129"/>
        <v>0</v>
      </c>
      <c r="AO679">
        <f t="shared" si="130"/>
        <v>0</v>
      </c>
      <c r="AP679">
        <f t="shared" si="131"/>
        <v>0</v>
      </c>
      <c r="AQ679">
        <f t="shared" si="132"/>
        <v>0</v>
      </c>
      <c r="AR679">
        <f t="shared" si="125"/>
        <v>0</v>
      </c>
    </row>
    <row r="680" spans="1:44" ht="18" hidden="1" outlineLevel="1" x14ac:dyDescent="0.35">
      <c r="A680" s="13" t="s">
        <v>184</v>
      </c>
      <c r="B680" s="35">
        <f t="shared" si="133"/>
        <v>667</v>
      </c>
      <c r="C680" s="247"/>
      <c r="D680" s="42"/>
      <c r="E680" s="42"/>
      <c r="F680" s="37"/>
      <c r="G680" s="248">
        <v>0</v>
      </c>
      <c r="H680" s="101">
        <v>0.1</v>
      </c>
      <c r="I680" s="102">
        <f t="shared" si="123"/>
        <v>0</v>
      </c>
      <c r="J680" s="37"/>
      <c r="K680" s="7"/>
      <c r="L680" s="61">
        <f t="shared" si="126"/>
        <v>667</v>
      </c>
      <c r="M680" s="112" t="str">
        <f t="shared" si="124"/>
        <v/>
      </c>
      <c r="N680" s="73">
        <f t="shared" si="122"/>
        <v>0</v>
      </c>
      <c r="O680" s="74"/>
      <c r="P680" s="75"/>
      <c r="R680" s="76"/>
      <c r="S680" s="76"/>
      <c r="T680" s="268" t="str">
        <f t="shared" si="127"/>
        <v/>
      </c>
      <c r="AM680">
        <f t="shared" si="128"/>
        <v>0</v>
      </c>
      <c r="AN680">
        <f t="shared" si="129"/>
        <v>0</v>
      </c>
      <c r="AO680">
        <f t="shared" si="130"/>
        <v>0</v>
      </c>
      <c r="AP680">
        <f t="shared" si="131"/>
        <v>0</v>
      </c>
      <c r="AQ680">
        <f t="shared" si="132"/>
        <v>0</v>
      </c>
      <c r="AR680">
        <f t="shared" si="125"/>
        <v>0</v>
      </c>
    </row>
    <row r="681" spans="1:44" ht="18" hidden="1" outlineLevel="1" x14ac:dyDescent="0.35">
      <c r="A681" s="13" t="s">
        <v>184</v>
      </c>
      <c r="B681" s="35">
        <f t="shared" si="133"/>
        <v>668</v>
      </c>
      <c r="C681" s="247"/>
      <c r="D681" s="42"/>
      <c r="E681" s="42"/>
      <c r="F681" s="37"/>
      <c r="G681" s="248">
        <v>0</v>
      </c>
      <c r="H681" s="101">
        <v>0.1</v>
      </c>
      <c r="I681" s="102">
        <f t="shared" si="123"/>
        <v>0</v>
      </c>
      <c r="J681" s="37"/>
      <c r="K681" s="7"/>
      <c r="L681" s="61">
        <f t="shared" si="126"/>
        <v>668</v>
      </c>
      <c r="M681" s="112" t="str">
        <f t="shared" si="124"/>
        <v/>
      </c>
      <c r="N681" s="73">
        <f t="shared" si="122"/>
        <v>0</v>
      </c>
      <c r="O681" s="74"/>
      <c r="P681" s="75"/>
      <c r="R681" s="76"/>
      <c r="S681" s="76"/>
      <c r="T681" s="268" t="str">
        <f t="shared" si="127"/>
        <v/>
      </c>
      <c r="AM681">
        <f t="shared" si="128"/>
        <v>0</v>
      </c>
      <c r="AN681">
        <f t="shared" si="129"/>
        <v>0</v>
      </c>
      <c r="AO681">
        <f t="shared" si="130"/>
        <v>0</v>
      </c>
      <c r="AP681">
        <f t="shared" si="131"/>
        <v>0</v>
      </c>
      <c r="AQ681">
        <f t="shared" si="132"/>
        <v>0</v>
      </c>
      <c r="AR681">
        <f t="shared" si="125"/>
        <v>0</v>
      </c>
    </row>
    <row r="682" spans="1:44" ht="18" hidden="1" outlineLevel="1" x14ac:dyDescent="0.35">
      <c r="A682" s="13" t="s">
        <v>184</v>
      </c>
      <c r="B682" s="35">
        <f t="shared" si="133"/>
        <v>669</v>
      </c>
      <c r="C682" s="247"/>
      <c r="D682" s="42"/>
      <c r="E682" s="42"/>
      <c r="F682" s="37"/>
      <c r="G682" s="248">
        <v>0</v>
      </c>
      <c r="H682" s="101">
        <v>0.1</v>
      </c>
      <c r="I682" s="102">
        <f t="shared" si="123"/>
        <v>0</v>
      </c>
      <c r="J682" s="37"/>
      <c r="K682" s="7"/>
      <c r="L682" s="61">
        <f t="shared" si="126"/>
        <v>669</v>
      </c>
      <c r="M682" s="112" t="str">
        <f t="shared" si="124"/>
        <v/>
      </c>
      <c r="N682" s="73">
        <f t="shared" si="122"/>
        <v>0</v>
      </c>
      <c r="O682" s="74"/>
      <c r="P682" s="75"/>
      <c r="R682" s="76"/>
      <c r="S682" s="76"/>
      <c r="T682" s="268" t="str">
        <f t="shared" si="127"/>
        <v/>
      </c>
      <c r="AM682">
        <f t="shared" si="128"/>
        <v>0</v>
      </c>
      <c r="AN682">
        <f t="shared" si="129"/>
        <v>0</v>
      </c>
      <c r="AO682">
        <f t="shared" si="130"/>
        <v>0</v>
      </c>
      <c r="AP682">
        <f t="shared" si="131"/>
        <v>0</v>
      </c>
      <c r="AQ682">
        <f t="shared" si="132"/>
        <v>0</v>
      </c>
      <c r="AR682">
        <f t="shared" si="125"/>
        <v>0</v>
      </c>
    </row>
    <row r="683" spans="1:44" ht="18" hidden="1" outlineLevel="1" x14ac:dyDescent="0.35">
      <c r="A683" s="13" t="s">
        <v>184</v>
      </c>
      <c r="B683" s="35">
        <f t="shared" si="133"/>
        <v>670</v>
      </c>
      <c r="C683" s="247"/>
      <c r="D683" s="42"/>
      <c r="E683" s="42"/>
      <c r="F683" s="37"/>
      <c r="G683" s="248">
        <v>0</v>
      </c>
      <c r="H683" s="101">
        <v>0.1</v>
      </c>
      <c r="I683" s="102">
        <f t="shared" si="123"/>
        <v>0</v>
      </c>
      <c r="J683" s="37"/>
      <c r="K683" s="7"/>
      <c r="L683" s="61">
        <f t="shared" si="126"/>
        <v>670</v>
      </c>
      <c r="M683" s="112" t="str">
        <f t="shared" si="124"/>
        <v/>
      </c>
      <c r="N683" s="73">
        <f t="shared" si="122"/>
        <v>0</v>
      </c>
      <c r="O683" s="74"/>
      <c r="P683" s="75"/>
      <c r="R683" s="76"/>
      <c r="S683" s="76"/>
      <c r="T683" s="268" t="str">
        <f t="shared" si="127"/>
        <v/>
      </c>
      <c r="AM683">
        <f t="shared" si="128"/>
        <v>0</v>
      </c>
      <c r="AN683">
        <f t="shared" si="129"/>
        <v>0</v>
      </c>
      <c r="AO683">
        <f t="shared" si="130"/>
        <v>0</v>
      </c>
      <c r="AP683">
        <f t="shared" si="131"/>
        <v>0</v>
      </c>
      <c r="AQ683">
        <f t="shared" si="132"/>
        <v>0</v>
      </c>
      <c r="AR683">
        <f t="shared" si="125"/>
        <v>0</v>
      </c>
    </row>
    <row r="684" spans="1:44" ht="18" hidden="1" outlineLevel="1" x14ac:dyDescent="0.35">
      <c r="A684" s="13" t="s">
        <v>184</v>
      </c>
      <c r="B684" s="35">
        <f t="shared" si="133"/>
        <v>671</v>
      </c>
      <c r="C684" s="247"/>
      <c r="D684" s="42"/>
      <c r="E684" s="42"/>
      <c r="F684" s="37"/>
      <c r="G684" s="248">
        <v>0</v>
      </c>
      <c r="H684" s="101">
        <v>0.1</v>
      </c>
      <c r="I684" s="102">
        <f t="shared" si="123"/>
        <v>0</v>
      </c>
      <c r="J684" s="37"/>
      <c r="K684" s="7"/>
      <c r="L684" s="61">
        <f t="shared" si="126"/>
        <v>671</v>
      </c>
      <c r="M684" s="112" t="str">
        <f t="shared" si="124"/>
        <v/>
      </c>
      <c r="N684" s="73">
        <f t="shared" si="122"/>
        <v>0</v>
      </c>
      <c r="O684" s="74"/>
      <c r="P684" s="75"/>
      <c r="R684" s="76"/>
      <c r="S684" s="76"/>
      <c r="T684" s="268" t="str">
        <f t="shared" si="127"/>
        <v/>
      </c>
      <c r="AM684">
        <f t="shared" si="128"/>
        <v>0</v>
      </c>
      <c r="AN684">
        <f t="shared" si="129"/>
        <v>0</v>
      </c>
      <c r="AO684">
        <f t="shared" si="130"/>
        <v>0</v>
      </c>
      <c r="AP684">
        <f t="shared" si="131"/>
        <v>0</v>
      </c>
      <c r="AQ684">
        <f t="shared" si="132"/>
        <v>0</v>
      </c>
      <c r="AR684">
        <f t="shared" si="125"/>
        <v>0</v>
      </c>
    </row>
    <row r="685" spans="1:44" ht="18" hidden="1" outlineLevel="1" x14ac:dyDescent="0.35">
      <c r="A685" s="13" t="s">
        <v>184</v>
      </c>
      <c r="B685" s="35">
        <f t="shared" si="133"/>
        <v>672</v>
      </c>
      <c r="C685" s="247"/>
      <c r="D685" s="42"/>
      <c r="E685" s="42"/>
      <c r="F685" s="37"/>
      <c r="G685" s="248">
        <v>0</v>
      </c>
      <c r="H685" s="101">
        <v>0.1</v>
      </c>
      <c r="I685" s="102">
        <f t="shared" si="123"/>
        <v>0</v>
      </c>
      <c r="J685" s="37"/>
      <c r="K685" s="7"/>
      <c r="L685" s="61">
        <f t="shared" si="126"/>
        <v>672</v>
      </c>
      <c r="M685" s="112" t="str">
        <f t="shared" si="124"/>
        <v/>
      </c>
      <c r="N685" s="73">
        <f t="shared" si="122"/>
        <v>0</v>
      </c>
      <c r="O685" s="74"/>
      <c r="P685" s="75"/>
      <c r="R685" s="76"/>
      <c r="S685" s="76"/>
      <c r="T685" s="268" t="str">
        <f t="shared" si="127"/>
        <v/>
      </c>
      <c r="AM685">
        <f t="shared" si="128"/>
        <v>0</v>
      </c>
      <c r="AN685">
        <f t="shared" si="129"/>
        <v>0</v>
      </c>
      <c r="AO685">
        <f t="shared" si="130"/>
        <v>0</v>
      </c>
      <c r="AP685">
        <f t="shared" si="131"/>
        <v>0</v>
      </c>
      <c r="AQ685">
        <f t="shared" si="132"/>
        <v>0</v>
      </c>
      <c r="AR685">
        <f t="shared" si="125"/>
        <v>0</v>
      </c>
    </row>
    <row r="686" spans="1:44" ht="18" hidden="1" outlineLevel="1" x14ac:dyDescent="0.35">
      <c r="A686" s="13" t="s">
        <v>184</v>
      </c>
      <c r="B686" s="35">
        <f t="shared" si="133"/>
        <v>673</v>
      </c>
      <c r="C686" s="247"/>
      <c r="D686" s="42"/>
      <c r="E686" s="42"/>
      <c r="F686" s="37"/>
      <c r="G686" s="248">
        <v>0</v>
      </c>
      <c r="H686" s="101">
        <v>0.1</v>
      </c>
      <c r="I686" s="102">
        <f t="shared" si="123"/>
        <v>0</v>
      </c>
      <c r="J686" s="37"/>
      <c r="K686" s="7"/>
      <c r="L686" s="61">
        <f t="shared" si="126"/>
        <v>673</v>
      </c>
      <c r="M686" s="112" t="str">
        <f t="shared" si="124"/>
        <v/>
      </c>
      <c r="N686" s="73">
        <f t="shared" si="122"/>
        <v>0</v>
      </c>
      <c r="O686" s="74"/>
      <c r="P686" s="75"/>
      <c r="R686" s="76"/>
      <c r="S686" s="76"/>
      <c r="T686" s="268" t="str">
        <f t="shared" si="127"/>
        <v/>
      </c>
      <c r="AM686">
        <f t="shared" si="128"/>
        <v>0</v>
      </c>
      <c r="AN686">
        <f t="shared" si="129"/>
        <v>0</v>
      </c>
      <c r="AO686">
        <f t="shared" si="130"/>
        <v>0</v>
      </c>
      <c r="AP686">
        <f t="shared" si="131"/>
        <v>0</v>
      </c>
      <c r="AQ686">
        <f t="shared" si="132"/>
        <v>0</v>
      </c>
      <c r="AR686">
        <f t="shared" si="125"/>
        <v>0</v>
      </c>
    </row>
    <row r="687" spans="1:44" ht="18" hidden="1" outlineLevel="1" x14ac:dyDescent="0.35">
      <c r="A687" s="13" t="s">
        <v>184</v>
      </c>
      <c r="B687" s="35">
        <f t="shared" si="133"/>
        <v>674</v>
      </c>
      <c r="C687" s="247"/>
      <c r="D687" s="42"/>
      <c r="E687" s="42"/>
      <c r="F687" s="37"/>
      <c r="G687" s="248">
        <v>0</v>
      </c>
      <c r="H687" s="101">
        <v>0.1</v>
      </c>
      <c r="I687" s="102">
        <f t="shared" si="123"/>
        <v>0</v>
      </c>
      <c r="J687" s="37"/>
      <c r="K687" s="7"/>
      <c r="L687" s="61">
        <f t="shared" si="126"/>
        <v>674</v>
      </c>
      <c r="M687" s="112" t="str">
        <f t="shared" si="124"/>
        <v/>
      </c>
      <c r="N687" s="73">
        <f t="shared" si="122"/>
        <v>0</v>
      </c>
      <c r="O687" s="74"/>
      <c r="P687" s="75"/>
      <c r="R687" s="76"/>
      <c r="S687" s="76"/>
      <c r="T687" s="268" t="str">
        <f t="shared" si="127"/>
        <v/>
      </c>
      <c r="AM687">
        <f t="shared" si="128"/>
        <v>0</v>
      </c>
      <c r="AN687">
        <f t="shared" si="129"/>
        <v>0</v>
      </c>
      <c r="AO687">
        <f t="shared" si="130"/>
        <v>0</v>
      </c>
      <c r="AP687">
        <f t="shared" si="131"/>
        <v>0</v>
      </c>
      <c r="AQ687">
        <f t="shared" si="132"/>
        <v>0</v>
      </c>
      <c r="AR687">
        <f t="shared" si="125"/>
        <v>0</v>
      </c>
    </row>
    <row r="688" spans="1:44" ht="18" hidden="1" outlineLevel="1" x14ac:dyDescent="0.35">
      <c r="A688" s="13" t="s">
        <v>184</v>
      </c>
      <c r="B688" s="35">
        <f t="shared" si="133"/>
        <v>675</v>
      </c>
      <c r="C688" s="247"/>
      <c r="D688" s="42"/>
      <c r="E688" s="42"/>
      <c r="F688" s="37"/>
      <c r="G688" s="248">
        <v>0</v>
      </c>
      <c r="H688" s="101">
        <v>0.1</v>
      </c>
      <c r="I688" s="102">
        <f t="shared" si="123"/>
        <v>0</v>
      </c>
      <c r="J688" s="37"/>
      <c r="K688" s="7"/>
      <c r="L688" s="61">
        <f t="shared" si="126"/>
        <v>675</v>
      </c>
      <c r="M688" s="112" t="str">
        <f t="shared" si="124"/>
        <v/>
      </c>
      <c r="N688" s="73">
        <f t="shared" si="122"/>
        <v>0</v>
      </c>
      <c r="O688" s="74"/>
      <c r="P688" s="75"/>
      <c r="R688" s="76"/>
      <c r="S688" s="76"/>
      <c r="T688" s="268" t="str">
        <f t="shared" si="127"/>
        <v/>
      </c>
      <c r="AM688">
        <f t="shared" si="128"/>
        <v>0</v>
      </c>
      <c r="AN688">
        <f t="shared" si="129"/>
        <v>0</v>
      </c>
      <c r="AO688">
        <f t="shared" si="130"/>
        <v>0</v>
      </c>
      <c r="AP688">
        <f t="shared" si="131"/>
        <v>0</v>
      </c>
      <c r="AQ688">
        <f t="shared" si="132"/>
        <v>0</v>
      </c>
      <c r="AR688">
        <f t="shared" si="125"/>
        <v>0</v>
      </c>
    </row>
    <row r="689" spans="1:44" ht="18" hidden="1" outlineLevel="1" x14ac:dyDescent="0.35">
      <c r="A689" s="13" t="s">
        <v>184</v>
      </c>
      <c r="B689" s="35">
        <f t="shared" si="133"/>
        <v>676</v>
      </c>
      <c r="C689" s="247"/>
      <c r="D689" s="42"/>
      <c r="E689" s="42"/>
      <c r="F689" s="37"/>
      <c r="G689" s="248">
        <v>0</v>
      </c>
      <c r="H689" s="101">
        <v>0.1</v>
      </c>
      <c r="I689" s="102">
        <f t="shared" si="123"/>
        <v>0</v>
      </c>
      <c r="J689" s="37"/>
      <c r="K689" s="7"/>
      <c r="L689" s="61">
        <f t="shared" si="126"/>
        <v>676</v>
      </c>
      <c r="M689" s="112" t="str">
        <f t="shared" si="124"/>
        <v/>
      </c>
      <c r="N689" s="73">
        <f t="shared" ref="N689:N752" si="134">IF($Q$3="対象外",$I689,$G689)</f>
        <v>0</v>
      </c>
      <c r="O689" s="74"/>
      <c r="P689" s="75"/>
      <c r="R689" s="76"/>
      <c r="S689" s="76"/>
      <c r="T689" s="268" t="str">
        <f t="shared" si="127"/>
        <v/>
      </c>
      <c r="AM689">
        <f t="shared" si="128"/>
        <v>0</v>
      </c>
      <c r="AN689">
        <f t="shared" si="129"/>
        <v>0</v>
      </c>
      <c r="AO689">
        <f t="shared" si="130"/>
        <v>0</v>
      </c>
      <c r="AP689">
        <f t="shared" si="131"/>
        <v>0</v>
      </c>
      <c r="AQ689">
        <f t="shared" si="132"/>
        <v>0</v>
      </c>
      <c r="AR689">
        <f t="shared" si="125"/>
        <v>0</v>
      </c>
    </row>
    <row r="690" spans="1:44" ht="18" hidden="1" outlineLevel="1" x14ac:dyDescent="0.35">
      <c r="A690" s="13" t="s">
        <v>184</v>
      </c>
      <c r="B690" s="35">
        <f t="shared" si="133"/>
        <v>677</v>
      </c>
      <c r="C690" s="247"/>
      <c r="D690" s="42"/>
      <c r="E690" s="42"/>
      <c r="F690" s="37"/>
      <c r="G690" s="248">
        <v>0</v>
      </c>
      <c r="H690" s="101">
        <v>0.1</v>
      </c>
      <c r="I690" s="102">
        <f t="shared" si="123"/>
        <v>0</v>
      </c>
      <c r="J690" s="37"/>
      <c r="K690" s="7"/>
      <c r="L690" s="61">
        <f t="shared" si="126"/>
        <v>677</v>
      </c>
      <c r="M690" s="112" t="str">
        <f t="shared" si="124"/>
        <v/>
      </c>
      <c r="N690" s="73">
        <f t="shared" si="134"/>
        <v>0</v>
      </c>
      <c r="O690" s="74"/>
      <c r="P690" s="75"/>
      <c r="R690" s="76"/>
      <c r="S690" s="76"/>
      <c r="T690" s="268" t="str">
        <f t="shared" si="127"/>
        <v/>
      </c>
      <c r="AM690">
        <f t="shared" si="128"/>
        <v>0</v>
      </c>
      <c r="AN690">
        <f t="shared" si="129"/>
        <v>0</v>
      </c>
      <c r="AO690">
        <f t="shared" si="130"/>
        <v>0</v>
      </c>
      <c r="AP690">
        <f t="shared" si="131"/>
        <v>0</v>
      </c>
      <c r="AQ690">
        <f t="shared" si="132"/>
        <v>0</v>
      </c>
      <c r="AR690">
        <f t="shared" si="125"/>
        <v>0</v>
      </c>
    </row>
    <row r="691" spans="1:44" ht="18" hidden="1" outlineLevel="1" x14ac:dyDescent="0.35">
      <c r="A691" s="13" t="s">
        <v>184</v>
      </c>
      <c r="B691" s="35">
        <f t="shared" si="133"/>
        <v>678</v>
      </c>
      <c r="C691" s="247"/>
      <c r="D691" s="42"/>
      <c r="E691" s="42"/>
      <c r="F691" s="37"/>
      <c r="G691" s="248">
        <v>0</v>
      </c>
      <c r="H691" s="101">
        <v>0.1</v>
      </c>
      <c r="I691" s="102">
        <f t="shared" si="123"/>
        <v>0</v>
      </c>
      <c r="J691" s="37"/>
      <c r="K691" s="7"/>
      <c r="L691" s="61">
        <f t="shared" si="126"/>
        <v>678</v>
      </c>
      <c r="M691" s="112" t="str">
        <f t="shared" si="124"/>
        <v/>
      </c>
      <c r="N691" s="73">
        <f t="shared" si="134"/>
        <v>0</v>
      </c>
      <c r="O691" s="74"/>
      <c r="P691" s="75"/>
      <c r="R691" s="76"/>
      <c r="S691" s="76"/>
      <c r="T691" s="268" t="str">
        <f t="shared" si="127"/>
        <v/>
      </c>
      <c r="AM691">
        <f t="shared" si="128"/>
        <v>0</v>
      </c>
      <c r="AN691">
        <f t="shared" si="129"/>
        <v>0</v>
      </c>
      <c r="AO691">
        <f t="shared" si="130"/>
        <v>0</v>
      </c>
      <c r="AP691">
        <f t="shared" si="131"/>
        <v>0</v>
      </c>
      <c r="AQ691">
        <f t="shared" si="132"/>
        <v>0</v>
      </c>
      <c r="AR691">
        <f t="shared" si="125"/>
        <v>0</v>
      </c>
    </row>
    <row r="692" spans="1:44" ht="18" hidden="1" outlineLevel="1" x14ac:dyDescent="0.35">
      <c r="A692" s="13" t="s">
        <v>184</v>
      </c>
      <c r="B692" s="35">
        <f t="shared" si="133"/>
        <v>679</v>
      </c>
      <c r="C692" s="247"/>
      <c r="D692" s="42"/>
      <c r="E692" s="42"/>
      <c r="F692" s="37"/>
      <c r="G692" s="248">
        <v>0</v>
      </c>
      <c r="H692" s="101">
        <v>0.1</v>
      </c>
      <c r="I692" s="102">
        <f t="shared" si="123"/>
        <v>0</v>
      </c>
      <c r="J692" s="37"/>
      <c r="K692" s="7"/>
      <c r="L692" s="61">
        <f t="shared" si="126"/>
        <v>679</v>
      </c>
      <c r="M692" s="112" t="str">
        <f t="shared" si="124"/>
        <v/>
      </c>
      <c r="N692" s="73">
        <f t="shared" si="134"/>
        <v>0</v>
      </c>
      <c r="O692" s="74"/>
      <c r="P692" s="75"/>
      <c r="R692" s="76"/>
      <c r="S692" s="76"/>
      <c r="T692" s="268" t="str">
        <f t="shared" si="127"/>
        <v/>
      </c>
      <c r="AM692">
        <f t="shared" si="128"/>
        <v>0</v>
      </c>
      <c r="AN692">
        <f t="shared" si="129"/>
        <v>0</v>
      </c>
      <c r="AO692">
        <f t="shared" si="130"/>
        <v>0</v>
      </c>
      <c r="AP692">
        <f t="shared" si="131"/>
        <v>0</v>
      </c>
      <c r="AQ692">
        <f t="shared" si="132"/>
        <v>0</v>
      </c>
      <c r="AR692">
        <f t="shared" si="125"/>
        <v>0</v>
      </c>
    </row>
    <row r="693" spans="1:44" ht="18" hidden="1" outlineLevel="1" x14ac:dyDescent="0.35">
      <c r="A693" s="13" t="s">
        <v>184</v>
      </c>
      <c r="B693" s="35">
        <f t="shared" si="133"/>
        <v>680</v>
      </c>
      <c r="C693" s="247"/>
      <c r="D693" s="42"/>
      <c r="E693" s="42"/>
      <c r="F693" s="37"/>
      <c r="G693" s="248">
        <v>0</v>
      </c>
      <c r="H693" s="101">
        <v>0.1</v>
      </c>
      <c r="I693" s="102">
        <f t="shared" si="123"/>
        <v>0</v>
      </c>
      <c r="J693" s="37"/>
      <c r="K693" s="7"/>
      <c r="L693" s="61">
        <f t="shared" si="126"/>
        <v>680</v>
      </c>
      <c r="M693" s="112" t="str">
        <f t="shared" si="124"/>
        <v/>
      </c>
      <c r="N693" s="73">
        <f t="shared" si="134"/>
        <v>0</v>
      </c>
      <c r="O693" s="74"/>
      <c r="P693" s="75"/>
      <c r="R693" s="76"/>
      <c r="S693" s="76"/>
      <c r="T693" s="268" t="str">
        <f t="shared" si="127"/>
        <v/>
      </c>
      <c r="AM693">
        <f t="shared" si="128"/>
        <v>0</v>
      </c>
      <c r="AN693">
        <f t="shared" si="129"/>
        <v>0</v>
      </c>
      <c r="AO693">
        <f t="shared" si="130"/>
        <v>0</v>
      </c>
      <c r="AP693">
        <f t="shared" si="131"/>
        <v>0</v>
      </c>
      <c r="AQ693">
        <f t="shared" si="132"/>
        <v>0</v>
      </c>
      <c r="AR693">
        <f t="shared" si="125"/>
        <v>0</v>
      </c>
    </row>
    <row r="694" spans="1:44" ht="18" hidden="1" outlineLevel="1" x14ac:dyDescent="0.35">
      <c r="A694" s="13" t="s">
        <v>184</v>
      </c>
      <c r="B694" s="35">
        <f t="shared" si="133"/>
        <v>681</v>
      </c>
      <c r="C694" s="247"/>
      <c r="D694" s="42"/>
      <c r="E694" s="42"/>
      <c r="F694" s="37"/>
      <c r="G694" s="248">
        <v>0</v>
      </c>
      <c r="H694" s="101">
        <v>0.1</v>
      </c>
      <c r="I694" s="102">
        <f t="shared" si="123"/>
        <v>0</v>
      </c>
      <c r="J694" s="37"/>
      <c r="K694" s="7"/>
      <c r="L694" s="61">
        <f t="shared" si="126"/>
        <v>681</v>
      </c>
      <c r="M694" s="112" t="str">
        <f t="shared" si="124"/>
        <v/>
      </c>
      <c r="N694" s="73">
        <f t="shared" si="134"/>
        <v>0</v>
      </c>
      <c r="O694" s="74"/>
      <c r="P694" s="75"/>
      <c r="R694" s="76"/>
      <c r="S694" s="76"/>
      <c r="T694" s="268" t="str">
        <f t="shared" si="127"/>
        <v/>
      </c>
      <c r="AM694">
        <f t="shared" si="128"/>
        <v>0</v>
      </c>
      <c r="AN694">
        <f t="shared" si="129"/>
        <v>0</v>
      </c>
      <c r="AO694">
        <f t="shared" si="130"/>
        <v>0</v>
      </c>
      <c r="AP694">
        <f t="shared" si="131"/>
        <v>0</v>
      </c>
      <c r="AQ694">
        <f t="shared" si="132"/>
        <v>0</v>
      </c>
      <c r="AR694">
        <f t="shared" si="125"/>
        <v>0</v>
      </c>
    </row>
    <row r="695" spans="1:44" ht="18" hidden="1" outlineLevel="1" x14ac:dyDescent="0.35">
      <c r="A695" s="13" t="s">
        <v>184</v>
      </c>
      <c r="B695" s="35">
        <f t="shared" si="133"/>
        <v>682</v>
      </c>
      <c r="C695" s="247"/>
      <c r="D695" s="42"/>
      <c r="E695" s="42"/>
      <c r="F695" s="37"/>
      <c r="G695" s="248">
        <v>0</v>
      </c>
      <c r="H695" s="101">
        <v>0.1</v>
      </c>
      <c r="I695" s="102">
        <f t="shared" si="123"/>
        <v>0</v>
      </c>
      <c r="J695" s="37"/>
      <c r="K695" s="7"/>
      <c r="L695" s="61">
        <f t="shared" si="126"/>
        <v>682</v>
      </c>
      <c r="M695" s="112" t="str">
        <f t="shared" si="124"/>
        <v/>
      </c>
      <c r="N695" s="73">
        <f t="shared" si="134"/>
        <v>0</v>
      </c>
      <c r="O695" s="74"/>
      <c r="P695" s="75"/>
      <c r="R695" s="76"/>
      <c r="S695" s="76"/>
      <c r="T695" s="268" t="str">
        <f t="shared" si="127"/>
        <v/>
      </c>
      <c r="AM695">
        <f t="shared" si="128"/>
        <v>0</v>
      </c>
      <c r="AN695">
        <f t="shared" si="129"/>
        <v>0</v>
      </c>
      <c r="AO695">
        <f t="shared" si="130"/>
        <v>0</v>
      </c>
      <c r="AP695">
        <f t="shared" si="131"/>
        <v>0</v>
      </c>
      <c r="AQ695">
        <f t="shared" si="132"/>
        <v>0</v>
      </c>
      <c r="AR695">
        <f t="shared" si="125"/>
        <v>0</v>
      </c>
    </row>
    <row r="696" spans="1:44" ht="18" hidden="1" outlineLevel="1" x14ac:dyDescent="0.35">
      <c r="A696" s="13" t="s">
        <v>184</v>
      </c>
      <c r="B696" s="35">
        <f t="shared" si="133"/>
        <v>683</v>
      </c>
      <c r="C696" s="247"/>
      <c r="D696" s="42"/>
      <c r="E696" s="42"/>
      <c r="F696" s="37"/>
      <c r="G696" s="248">
        <v>0</v>
      </c>
      <c r="H696" s="101">
        <v>0.1</v>
      </c>
      <c r="I696" s="102">
        <f t="shared" si="123"/>
        <v>0</v>
      </c>
      <c r="J696" s="37"/>
      <c r="K696" s="7"/>
      <c r="L696" s="61">
        <f t="shared" si="126"/>
        <v>683</v>
      </c>
      <c r="M696" s="112" t="str">
        <f t="shared" si="124"/>
        <v/>
      </c>
      <c r="N696" s="73">
        <f t="shared" si="134"/>
        <v>0</v>
      </c>
      <c r="O696" s="74"/>
      <c r="P696" s="75"/>
      <c r="R696" s="76"/>
      <c r="S696" s="76"/>
      <c r="T696" s="268" t="str">
        <f t="shared" si="127"/>
        <v/>
      </c>
      <c r="AM696">
        <f t="shared" si="128"/>
        <v>0</v>
      </c>
      <c r="AN696">
        <f t="shared" si="129"/>
        <v>0</v>
      </c>
      <c r="AO696">
        <f t="shared" si="130"/>
        <v>0</v>
      </c>
      <c r="AP696">
        <f t="shared" si="131"/>
        <v>0</v>
      </c>
      <c r="AQ696">
        <f t="shared" si="132"/>
        <v>0</v>
      </c>
      <c r="AR696">
        <f t="shared" si="125"/>
        <v>0</v>
      </c>
    </row>
    <row r="697" spans="1:44" ht="18" hidden="1" outlineLevel="1" x14ac:dyDescent="0.35">
      <c r="A697" s="13" t="s">
        <v>184</v>
      </c>
      <c r="B697" s="35">
        <f t="shared" si="133"/>
        <v>684</v>
      </c>
      <c r="C697" s="247"/>
      <c r="D697" s="42"/>
      <c r="E697" s="42"/>
      <c r="F697" s="37"/>
      <c r="G697" s="248">
        <v>0</v>
      </c>
      <c r="H697" s="101">
        <v>0.1</v>
      </c>
      <c r="I697" s="102">
        <f t="shared" si="123"/>
        <v>0</v>
      </c>
      <c r="J697" s="37"/>
      <c r="K697" s="7"/>
      <c r="L697" s="61">
        <f t="shared" si="126"/>
        <v>684</v>
      </c>
      <c r="M697" s="112" t="str">
        <f t="shared" si="124"/>
        <v/>
      </c>
      <c r="N697" s="73">
        <f t="shared" si="134"/>
        <v>0</v>
      </c>
      <c r="O697" s="74"/>
      <c r="P697" s="75"/>
      <c r="R697" s="76"/>
      <c r="S697" s="76"/>
      <c r="T697" s="268" t="str">
        <f t="shared" si="127"/>
        <v/>
      </c>
      <c r="AM697">
        <f t="shared" si="128"/>
        <v>0</v>
      </c>
      <c r="AN697">
        <f t="shared" si="129"/>
        <v>0</v>
      </c>
      <c r="AO697">
        <f t="shared" si="130"/>
        <v>0</v>
      </c>
      <c r="AP697">
        <f t="shared" si="131"/>
        <v>0</v>
      </c>
      <c r="AQ697">
        <f t="shared" si="132"/>
        <v>0</v>
      </c>
      <c r="AR697">
        <f t="shared" si="125"/>
        <v>0</v>
      </c>
    </row>
    <row r="698" spans="1:44" ht="18" hidden="1" outlineLevel="1" x14ac:dyDescent="0.35">
      <c r="A698" s="13" t="s">
        <v>184</v>
      </c>
      <c r="B698" s="35">
        <f t="shared" si="133"/>
        <v>685</v>
      </c>
      <c r="C698" s="247"/>
      <c r="D698" s="42"/>
      <c r="E698" s="42"/>
      <c r="F698" s="37"/>
      <c r="G698" s="248">
        <v>0</v>
      </c>
      <c r="H698" s="101">
        <v>0.1</v>
      </c>
      <c r="I698" s="102">
        <f t="shared" si="123"/>
        <v>0</v>
      </c>
      <c r="J698" s="37"/>
      <c r="K698" s="7"/>
      <c r="L698" s="61">
        <f t="shared" si="126"/>
        <v>685</v>
      </c>
      <c r="M698" s="112" t="str">
        <f t="shared" si="124"/>
        <v/>
      </c>
      <c r="N698" s="73">
        <f t="shared" si="134"/>
        <v>0</v>
      </c>
      <c r="O698" s="74"/>
      <c r="P698" s="75"/>
      <c r="R698" s="76"/>
      <c r="S698" s="76"/>
      <c r="T698" s="268" t="str">
        <f t="shared" si="127"/>
        <v/>
      </c>
      <c r="AM698">
        <f t="shared" si="128"/>
        <v>0</v>
      </c>
      <c r="AN698">
        <f t="shared" si="129"/>
        <v>0</v>
      </c>
      <c r="AO698">
        <f t="shared" si="130"/>
        <v>0</v>
      </c>
      <c r="AP698">
        <f t="shared" si="131"/>
        <v>0</v>
      </c>
      <c r="AQ698">
        <f t="shared" si="132"/>
        <v>0</v>
      </c>
      <c r="AR698">
        <f t="shared" si="125"/>
        <v>0</v>
      </c>
    </row>
    <row r="699" spans="1:44" ht="18" hidden="1" outlineLevel="1" x14ac:dyDescent="0.35">
      <c r="A699" s="13" t="s">
        <v>184</v>
      </c>
      <c r="B699" s="35">
        <f t="shared" si="133"/>
        <v>686</v>
      </c>
      <c r="C699" s="247"/>
      <c r="D699" s="42"/>
      <c r="E699" s="42"/>
      <c r="F699" s="37"/>
      <c r="G699" s="248">
        <v>0</v>
      </c>
      <c r="H699" s="101">
        <v>0.1</v>
      </c>
      <c r="I699" s="102">
        <f t="shared" si="123"/>
        <v>0</v>
      </c>
      <c r="J699" s="37"/>
      <c r="K699" s="7"/>
      <c r="L699" s="61">
        <f t="shared" si="126"/>
        <v>686</v>
      </c>
      <c r="M699" s="112" t="str">
        <f t="shared" si="124"/>
        <v/>
      </c>
      <c r="N699" s="73">
        <f t="shared" si="134"/>
        <v>0</v>
      </c>
      <c r="O699" s="74"/>
      <c r="P699" s="75"/>
      <c r="R699" s="76"/>
      <c r="S699" s="76"/>
      <c r="T699" s="268" t="str">
        <f t="shared" si="127"/>
        <v/>
      </c>
      <c r="AM699">
        <f t="shared" si="128"/>
        <v>0</v>
      </c>
      <c r="AN699">
        <f t="shared" si="129"/>
        <v>0</v>
      </c>
      <c r="AO699">
        <f t="shared" si="130"/>
        <v>0</v>
      </c>
      <c r="AP699">
        <f t="shared" si="131"/>
        <v>0</v>
      </c>
      <c r="AQ699">
        <f t="shared" si="132"/>
        <v>0</v>
      </c>
      <c r="AR699">
        <f t="shared" si="125"/>
        <v>0</v>
      </c>
    </row>
    <row r="700" spans="1:44" ht="18" hidden="1" outlineLevel="1" x14ac:dyDescent="0.35">
      <c r="A700" s="13" t="s">
        <v>184</v>
      </c>
      <c r="B700" s="35">
        <f t="shared" si="133"/>
        <v>687</v>
      </c>
      <c r="C700" s="247"/>
      <c r="D700" s="42"/>
      <c r="E700" s="42"/>
      <c r="F700" s="37"/>
      <c r="G700" s="248">
        <v>0</v>
      </c>
      <c r="H700" s="101">
        <v>0.1</v>
      </c>
      <c r="I700" s="102">
        <f t="shared" si="123"/>
        <v>0</v>
      </c>
      <c r="J700" s="37"/>
      <c r="K700" s="7"/>
      <c r="L700" s="61">
        <f t="shared" si="126"/>
        <v>687</v>
      </c>
      <c r="M700" s="112" t="str">
        <f t="shared" si="124"/>
        <v/>
      </c>
      <c r="N700" s="73">
        <f t="shared" si="134"/>
        <v>0</v>
      </c>
      <c r="O700" s="74"/>
      <c r="P700" s="75"/>
      <c r="R700" s="76"/>
      <c r="S700" s="76"/>
      <c r="T700" s="268" t="str">
        <f t="shared" si="127"/>
        <v/>
      </c>
      <c r="AM700">
        <f t="shared" si="128"/>
        <v>0</v>
      </c>
      <c r="AN700">
        <f t="shared" si="129"/>
        <v>0</v>
      </c>
      <c r="AO700">
        <f t="shared" si="130"/>
        <v>0</v>
      </c>
      <c r="AP700">
        <f t="shared" si="131"/>
        <v>0</v>
      </c>
      <c r="AQ700">
        <f t="shared" si="132"/>
        <v>0</v>
      </c>
      <c r="AR700">
        <f t="shared" si="125"/>
        <v>0</v>
      </c>
    </row>
    <row r="701" spans="1:44" ht="18" hidden="1" outlineLevel="1" x14ac:dyDescent="0.35">
      <c r="A701" s="13" t="s">
        <v>184</v>
      </c>
      <c r="B701" s="35">
        <f t="shared" si="133"/>
        <v>688</v>
      </c>
      <c r="C701" s="247"/>
      <c r="D701" s="42"/>
      <c r="E701" s="42"/>
      <c r="F701" s="37"/>
      <c r="G701" s="248">
        <v>0</v>
      </c>
      <c r="H701" s="101">
        <v>0.1</v>
      </c>
      <c r="I701" s="102">
        <f t="shared" si="123"/>
        <v>0</v>
      </c>
      <c r="J701" s="37"/>
      <c r="K701" s="7"/>
      <c r="L701" s="61">
        <f t="shared" si="126"/>
        <v>688</v>
      </c>
      <c r="M701" s="112" t="str">
        <f t="shared" si="124"/>
        <v/>
      </c>
      <c r="N701" s="73">
        <f t="shared" si="134"/>
        <v>0</v>
      </c>
      <c r="O701" s="74"/>
      <c r="P701" s="75"/>
      <c r="R701" s="76"/>
      <c r="S701" s="76"/>
      <c r="T701" s="268" t="str">
        <f t="shared" si="127"/>
        <v/>
      </c>
      <c r="AM701">
        <f t="shared" si="128"/>
        <v>0</v>
      </c>
      <c r="AN701">
        <f t="shared" si="129"/>
        <v>0</v>
      </c>
      <c r="AO701">
        <f t="shared" si="130"/>
        <v>0</v>
      </c>
      <c r="AP701">
        <f t="shared" si="131"/>
        <v>0</v>
      </c>
      <c r="AQ701">
        <f t="shared" si="132"/>
        <v>0</v>
      </c>
      <c r="AR701">
        <f t="shared" si="125"/>
        <v>0</v>
      </c>
    </row>
    <row r="702" spans="1:44" ht="18" hidden="1" outlineLevel="1" x14ac:dyDescent="0.35">
      <c r="A702" s="13" t="s">
        <v>184</v>
      </c>
      <c r="B702" s="35">
        <f t="shared" si="133"/>
        <v>689</v>
      </c>
      <c r="C702" s="247"/>
      <c r="D702" s="42"/>
      <c r="E702" s="42"/>
      <c r="F702" s="37"/>
      <c r="G702" s="248">
        <v>0</v>
      </c>
      <c r="H702" s="101">
        <v>0.1</v>
      </c>
      <c r="I702" s="102">
        <f t="shared" si="123"/>
        <v>0</v>
      </c>
      <c r="J702" s="37"/>
      <c r="K702" s="7"/>
      <c r="L702" s="61">
        <f t="shared" si="126"/>
        <v>689</v>
      </c>
      <c r="M702" s="112" t="str">
        <f t="shared" si="124"/>
        <v/>
      </c>
      <c r="N702" s="73">
        <f t="shared" si="134"/>
        <v>0</v>
      </c>
      <c r="O702" s="74"/>
      <c r="P702" s="75"/>
      <c r="R702" s="76"/>
      <c r="S702" s="76"/>
      <c r="T702" s="268" t="str">
        <f t="shared" si="127"/>
        <v/>
      </c>
      <c r="AM702">
        <f t="shared" si="128"/>
        <v>0</v>
      </c>
      <c r="AN702">
        <f t="shared" si="129"/>
        <v>0</v>
      </c>
      <c r="AO702">
        <f t="shared" si="130"/>
        <v>0</v>
      </c>
      <c r="AP702">
        <f t="shared" si="131"/>
        <v>0</v>
      </c>
      <c r="AQ702">
        <f t="shared" si="132"/>
        <v>0</v>
      </c>
      <c r="AR702">
        <f t="shared" si="125"/>
        <v>0</v>
      </c>
    </row>
    <row r="703" spans="1:44" ht="18" hidden="1" outlineLevel="1" x14ac:dyDescent="0.35">
      <c r="A703" s="13" t="s">
        <v>184</v>
      </c>
      <c r="B703" s="35">
        <f t="shared" si="133"/>
        <v>690</v>
      </c>
      <c r="C703" s="247"/>
      <c r="D703" s="42"/>
      <c r="E703" s="42"/>
      <c r="F703" s="37"/>
      <c r="G703" s="248">
        <v>0</v>
      </c>
      <c r="H703" s="101">
        <v>0.1</v>
      </c>
      <c r="I703" s="102">
        <f t="shared" si="123"/>
        <v>0</v>
      </c>
      <c r="J703" s="37"/>
      <c r="K703" s="7"/>
      <c r="L703" s="61">
        <f t="shared" si="126"/>
        <v>690</v>
      </c>
      <c r="M703" s="112" t="str">
        <f t="shared" si="124"/>
        <v/>
      </c>
      <c r="N703" s="73">
        <f t="shared" si="134"/>
        <v>0</v>
      </c>
      <c r="O703" s="74"/>
      <c r="P703" s="75"/>
      <c r="R703" s="76"/>
      <c r="S703" s="76"/>
      <c r="T703" s="268" t="str">
        <f t="shared" si="127"/>
        <v/>
      </c>
      <c r="AM703">
        <f t="shared" si="128"/>
        <v>0</v>
      </c>
      <c r="AN703">
        <f t="shared" si="129"/>
        <v>0</v>
      </c>
      <c r="AO703">
        <f t="shared" si="130"/>
        <v>0</v>
      </c>
      <c r="AP703">
        <f t="shared" si="131"/>
        <v>0</v>
      </c>
      <c r="AQ703">
        <f t="shared" si="132"/>
        <v>0</v>
      </c>
      <c r="AR703">
        <f t="shared" si="125"/>
        <v>0</v>
      </c>
    </row>
    <row r="704" spans="1:44" ht="18" hidden="1" outlineLevel="1" x14ac:dyDescent="0.35">
      <c r="A704" s="13" t="s">
        <v>184</v>
      </c>
      <c r="B704" s="35">
        <f t="shared" si="133"/>
        <v>691</v>
      </c>
      <c r="C704" s="247"/>
      <c r="D704" s="42"/>
      <c r="E704" s="42"/>
      <c r="F704" s="37"/>
      <c r="G704" s="248">
        <v>0</v>
      </c>
      <c r="H704" s="101">
        <v>0.1</v>
      </c>
      <c r="I704" s="102">
        <f t="shared" si="123"/>
        <v>0</v>
      </c>
      <c r="J704" s="37"/>
      <c r="K704" s="7"/>
      <c r="L704" s="61">
        <f t="shared" si="126"/>
        <v>691</v>
      </c>
      <c r="M704" s="112" t="str">
        <f t="shared" si="124"/>
        <v/>
      </c>
      <c r="N704" s="73">
        <f t="shared" si="134"/>
        <v>0</v>
      </c>
      <c r="O704" s="74"/>
      <c r="P704" s="75"/>
      <c r="R704" s="76"/>
      <c r="S704" s="76"/>
      <c r="T704" s="268" t="str">
        <f t="shared" si="127"/>
        <v/>
      </c>
      <c r="AM704">
        <f t="shared" si="128"/>
        <v>0</v>
      </c>
      <c r="AN704">
        <f t="shared" si="129"/>
        <v>0</v>
      </c>
      <c r="AO704">
        <f t="shared" si="130"/>
        <v>0</v>
      </c>
      <c r="AP704">
        <f t="shared" si="131"/>
        <v>0</v>
      </c>
      <c r="AQ704">
        <f t="shared" si="132"/>
        <v>0</v>
      </c>
      <c r="AR704">
        <f t="shared" si="125"/>
        <v>0</v>
      </c>
    </row>
    <row r="705" spans="1:44" ht="18" hidden="1" outlineLevel="1" x14ac:dyDescent="0.35">
      <c r="A705" s="13" t="s">
        <v>184</v>
      </c>
      <c r="B705" s="35">
        <f t="shared" si="133"/>
        <v>692</v>
      </c>
      <c r="C705" s="247"/>
      <c r="D705" s="42"/>
      <c r="E705" s="42"/>
      <c r="F705" s="37"/>
      <c r="G705" s="248">
        <v>0</v>
      </c>
      <c r="H705" s="101">
        <v>0.1</v>
      </c>
      <c r="I705" s="102">
        <f t="shared" si="123"/>
        <v>0</v>
      </c>
      <c r="J705" s="37"/>
      <c r="K705" s="7"/>
      <c r="L705" s="61">
        <f t="shared" si="126"/>
        <v>692</v>
      </c>
      <c r="M705" s="112" t="str">
        <f t="shared" si="124"/>
        <v/>
      </c>
      <c r="N705" s="73">
        <f t="shared" si="134"/>
        <v>0</v>
      </c>
      <c r="O705" s="74"/>
      <c r="P705" s="75"/>
      <c r="R705" s="76"/>
      <c r="S705" s="76"/>
      <c r="T705" s="268" t="str">
        <f t="shared" si="127"/>
        <v/>
      </c>
      <c r="AM705">
        <f t="shared" si="128"/>
        <v>0</v>
      </c>
      <c r="AN705">
        <f t="shared" si="129"/>
        <v>0</v>
      </c>
      <c r="AO705">
        <f t="shared" si="130"/>
        <v>0</v>
      </c>
      <c r="AP705">
        <f t="shared" si="131"/>
        <v>0</v>
      </c>
      <c r="AQ705">
        <f t="shared" si="132"/>
        <v>0</v>
      </c>
      <c r="AR705">
        <f t="shared" si="125"/>
        <v>0</v>
      </c>
    </row>
    <row r="706" spans="1:44" ht="18" hidden="1" outlineLevel="1" x14ac:dyDescent="0.35">
      <c r="A706" s="13" t="s">
        <v>184</v>
      </c>
      <c r="B706" s="35">
        <f t="shared" si="133"/>
        <v>693</v>
      </c>
      <c r="C706" s="247"/>
      <c r="D706" s="42"/>
      <c r="E706" s="42"/>
      <c r="F706" s="37"/>
      <c r="G706" s="248">
        <v>0</v>
      </c>
      <c r="H706" s="101">
        <v>0.1</v>
      </c>
      <c r="I706" s="102">
        <f t="shared" ref="I706:I769" si="135">IFERROR(ROUNDDOWN(G706/(1+H706),0),G706)</f>
        <v>0</v>
      </c>
      <c r="J706" s="37"/>
      <c r="K706" s="7"/>
      <c r="L706" s="61">
        <f t="shared" si="126"/>
        <v>693</v>
      </c>
      <c r="M706" s="112" t="str">
        <f t="shared" ref="M706:M769" si="136">IF(C706="","",C706)</f>
        <v/>
      </c>
      <c r="N706" s="73">
        <f t="shared" si="134"/>
        <v>0</v>
      </c>
      <c r="O706" s="74"/>
      <c r="P706" s="75"/>
      <c r="R706" s="76"/>
      <c r="S706" s="76"/>
      <c r="T706" s="268" t="str">
        <f t="shared" si="127"/>
        <v/>
      </c>
      <c r="AM706">
        <f t="shared" si="128"/>
        <v>0</v>
      </c>
      <c r="AN706">
        <f t="shared" si="129"/>
        <v>0</v>
      </c>
      <c r="AO706">
        <f t="shared" si="130"/>
        <v>0</v>
      </c>
      <c r="AP706">
        <f t="shared" si="131"/>
        <v>0</v>
      </c>
      <c r="AQ706">
        <f t="shared" si="132"/>
        <v>0</v>
      </c>
      <c r="AR706">
        <f t="shared" si="125"/>
        <v>0</v>
      </c>
    </row>
    <row r="707" spans="1:44" ht="18" hidden="1" outlineLevel="1" x14ac:dyDescent="0.35">
      <c r="A707" s="13" t="s">
        <v>184</v>
      </c>
      <c r="B707" s="35">
        <f t="shared" si="133"/>
        <v>694</v>
      </c>
      <c r="C707" s="247"/>
      <c r="D707" s="42"/>
      <c r="E707" s="42"/>
      <c r="F707" s="37"/>
      <c r="G707" s="248">
        <v>0</v>
      </c>
      <c r="H707" s="101">
        <v>0.1</v>
      </c>
      <c r="I707" s="102">
        <f t="shared" si="135"/>
        <v>0</v>
      </c>
      <c r="J707" s="37"/>
      <c r="K707" s="7"/>
      <c r="L707" s="61">
        <f t="shared" si="126"/>
        <v>694</v>
      </c>
      <c r="M707" s="112" t="str">
        <f t="shared" si="136"/>
        <v/>
      </c>
      <c r="N707" s="73">
        <f t="shared" si="134"/>
        <v>0</v>
      </c>
      <c r="O707" s="74"/>
      <c r="P707" s="75"/>
      <c r="R707" s="76"/>
      <c r="S707" s="76"/>
      <c r="T707" s="268" t="str">
        <f t="shared" si="127"/>
        <v/>
      </c>
      <c r="AM707">
        <f t="shared" si="128"/>
        <v>0</v>
      </c>
      <c r="AN707">
        <f t="shared" si="129"/>
        <v>0</v>
      </c>
      <c r="AO707">
        <f t="shared" si="130"/>
        <v>0</v>
      </c>
      <c r="AP707">
        <f t="shared" si="131"/>
        <v>0</v>
      </c>
      <c r="AQ707">
        <f t="shared" si="132"/>
        <v>0</v>
      </c>
      <c r="AR707">
        <f t="shared" si="125"/>
        <v>0</v>
      </c>
    </row>
    <row r="708" spans="1:44" ht="18" hidden="1" outlineLevel="1" x14ac:dyDescent="0.35">
      <c r="A708" s="13" t="s">
        <v>184</v>
      </c>
      <c r="B708" s="35">
        <f t="shared" si="133"/>
        <v>695</v>
      </c>
      <c r="C708" s="247"/>
      <c r="D708" s="42"/>
      <c r="E708" s="42"/>
      <c r="F708" s="37"/>
      <c r="G708" s="248">
        <v>0</v>
      </c>
      <c r="H708" s="101">
        <v>0.1</v>
      </c>
      <c r="I708" s="102">
        <f t="shared" si="135"/>
        <v>0</v>
      </c>
      <c r="J708" s="37"/>
      <c r="K708" s="7"/>
      <c r="L708" s="61">
        <f t="shared" si="126"/>
        <v>695</v>
      </c>
      <c r="M708" s="112" t="str">
        <f t="shared" si="136"/>
        <v/>
      </c>
      <c r="N708" s="73">
        <f t="shared" si="134"/>
        <v>0</v>
      </c>
      <c r="O708" s="74"/>
      <c r="P708" s="75"/>
      <c r="R708" s="76"/>
      <c r="S708" s="76"/>
      <c r="T708" s="268" t="str">
        <f t="shared" si="127"/>
        <v/>
      </c>
      <c r="AM708">
        <f t="shared" si="128"/>
        <v>0</v>
      </c>
      <c r="AN708">
        <f t="shared" si="129"/>
        <v>0</v>
      </c>
      <c r="AO708">
        <f t="shared" si="130"/>
        <v>0</v>
      </c>
      <c r="AP708">
        <f t="shared" si="131"/>
        <v>0</v>
      </c>
      <c r="AQ708">
        <f t="shared" si="132"/>
        <v>0</v>
      </c>
      <c r="AR708">
        <f t="shared" si="125"/>
        <v>0</v>
      </c>
    </row>
    <row r="709" spans="1:44" ht="18" hidden="1" outlineLevel="1" x14ac:dyDescent="0.35">
      <c r="A709" s="13" t="s">
        <v>184</v>
      </c>
      <c r="B709" s="35">
        <f t="shared" si="133"/>
        <v>696</v>
      </c>
      <c r="C709" s="247"/>
      <c r="D709" s="42"/>
      <c r="E709" s="42"/>
      <c r="F709" s="37"/>
      <c r="G709" s="248">
        <v>0</v>
      </c>
      <c r="H709" s="101">
        <v>0.1</v>
      </c>
      <c r="I709" s="102">
        <f t="shared" si="135"/>
        <v>0</v>
      </c>
      <c r="J709" s="37"/>
      <c r="K709" s="7"/>
      <c r="L709" s="61">
        <f t="shared" si="126"/>
        <v>696</v>
      </c>
      <c r="M709" s="112" t="str">
        <f t="shared" si="136"/>
        <v/>
      </c>
      <c r="N709" s="73">
        <f t="shared" si="134"/>
        <v>0</v>
      </c>
      <c r="O709" s="74"/>
      <c r="P709" s="75"/>
      <c r="R709" s="76"/>
      <c r="S709" s="76"/>
      <c r="T709" s="268" t="str">
        <f t="shared" si="127"/>
        <v/>
      </c>
      <c r="AM709">
        <f t="shared" si="128"/>
        <v>0</v>
      </c>
      <c r="AN709">
        <f t="shared" si="129"/>
        <v>0</v>
      </c>
      <c r="AO709">
        <f t="shared" si="130"/>
        <v>0</v>
      </c>
      <c r="AP709">
        <f t="shared" si="131"/>
        <v>0</v>
      </c>
      <c r="AQ709">
        <f t="shared" si="132"/>
        <v>0</v>
      </c>
      <c r="AR709">
        <f t="shared" si="125"/>
        <v>0</v>
      </c>
    </row>
    <row r="710" spans="1:44" ht="18" hidden="1" outlineLevel="1" x14ac:dyDescent="0.35">
      <c r="A710" s="13" t="s">
        <v>184</v>
      </c>
      <c r="B710" s="35">
        <f t="shared" si="133"/>
        <v>697</v>
      </c>
      <c r="C710" s="247"/>
      <c r="D710" s="42"/>
      <c r="E710" s="42"/>
      <c r="F710" s="37"/>
      <c r="G710" s="248">
        <v>0</v>
      </c>
      <c r="H710" s="101">
        <v>0.1</v>
      </c>
      <c r="I710" s="102">
        <f t="shared" si="135"/>
        <v>0</v>
      </c>
      <c r="J710" s="37"/>
      <c r="K710" s="7"/>
      <c r="L710" s="61">
        <f t="shared" si="126"/>
        <v>697</v>
      </c>
      <c r="M710" s="112" t="str">
        <f t="shared" si="136"/>
        <v/>
      </c>
      <c r="N710" s="73">
        <f t="shared" si="134"/>
        <v>0</v>
      </c>
      <c r="O710" s="74"/>
      <c r="P710" s="75"/>
      <c r="R710" s="76"/>
      <c r="S710" s="76"/>
      <c r="T710" s="268" t="str">
        <f t="shared" si="127"/>
        <v/>
      </c>
      <c r="AM710">
        <f t="shared" si="128"/>
        <v>0</v>
      </c>
      <c r="AN710">
        <f t="shared" si="129"/>
        <v>0</v>
      </c>
      <c r="AO710">
        <f t="shared" si="130"/>
        <v>0</v>
      </c>
      <c r="AP710">
        <f t="shared" si="131"/>
        <v>0</v>
      </c>
      <c r="AQ710">
        <f t="shared" si="132"/>
        <v>0</v>
      </c>
      <c r="AR710">
        <f t="shared" si="125"/>
        <v>0</v>
      </c>
    </row>
    <row r="711" spans="1:44" ht="18" hidden="1" outlineLevel="1" x14ac:dyDescent="0.35">
      <c r="A711" s="13" t="s">
        <v>184</v>
      </c>
      <c r="B711" s="35">
        <f t="shared" si="133"/>
        <v>698</v>
      </c>
      <c r="C711" s="247"/>
      <c r="D711" s="42"/>
      <c r="E711" s="42"/>
      <c r="F711" s="37"/>
      <c r="G711" s="248">
        <v>0</v>
      </c>
      <c r="H711" s="101">
        <v>0.1</v>
      </c>
      <c r="I711" s="102">
        <f t="shared" si="135"/>
        <v>0</v>
      </c>
      <c r="J711" s="37"/>
      <c r="K711" s="7"/>
      <c r="L711" s="61">
        <f t="shared" si="126"/>
        <v>698</v>
      </c>
      <c r="M711" s="112" t="str">
        <f t="shared" si="136"/>
        <v/>
      </c>
      <c r="N711" s="73">
        <f t="shared" si="134"/>
        <v>0</v>
      </c>
      <c r="O711" s="74"/>
      <c r="P711" s="75"/>
      <c r="R711" s="76"/>
      <c r="S711" s="76"/>
      <c r="T711" s="268" t="str">
        <f t="shared" si="127"/>
        <v/>
      </c>
      <c r="AM711">
        <f t="shared" si="128"/>
        <v>0</v>
      </c>
      <c r="AN711">
        <f t="shared" si="129"/>
        <v>0</v>
      </c>
      <c r="AO711">
        <f t="shared" si="130"/>
        <v>0</v>
      </c>
      <c r="AP711">
        <f t="shared" si="131"/>
        <v>0</v>
      </c>
      <c r="AQ711">
        <f t="shared" si="132"/>
        <v>0</v>
      </c>
      <c r="AR711">
        <f t="shared" si="125"/>
        <v>0</v>
      </c>
    </row>
    <row r="712" spans="1:44" ht="18" hidden="1" outlineLevel="1" x14ac:dyDescent="0.35">
      <c r="A712" s="13" t="s">
        <v>184</v>
      </c>
      <c r="B712" s="35">
        <f t="shared" si="133"/>
        <v>699</v>
      </c>
      <c r="C712" s="247"/>
      <c r="D712" s="42"/>
      <c r="E712" s="42"/>
      <c r="F712" s="37"/>
      <c r="G712" s="248">
        <v>0</v>
      </c>
      <c r="H712" s="101">
        <v>0.1</v>
      </c>
      <c r="I712" s="102">
        <f t="shared" si="135"/>
        <v>0</v>
      </c>
      <c r="J712" s="37"/>
      <c r="K712" s="7"/>
      <c r="L712" s="61">
        <f t="shared" si="126"/>
        <v>699</v>
      </c>
      <c r="M712" s="112" t="str">
        <f t="shared" si="136"/>
        <v/>
      </c>
      <c r="N712" s="73">
        <f t="shared" si="134"/>
        <v>0</v>
      </c>
      <c r="O712" s="74"/>
      <c r="P712" s="75"/>
      <c r="R712" s="76"/>
      <c r="S712" s="76"/>
      <c r="T712" s="268" t="str">
        <f t="shared" si="127"/>
        <v/>
      </c>
      <c r="AM712">
        <f t="shared" si="128"/>
        <v>0</v>
      </c>
      <c r="AN712">
        <f t="shared" si="129"/>
        <v>0</v>
      </c>
      <c r="AO712">
        <f t="shared" si="130"/>
        <v>0</v>
      </c>
      <c r="AP712">
        <f t="shared" si="131"/>
        <v>0</v>
      </c>
      <c r="AQ712">
        <f t="shared" si="132"/>
        <v>0</v>
      </c>
      <c r="AR712">
        <f t="shared" si="125"/>
        <v>0</v>
      </c>
    </row>
    <row r="713" spans="1:44" ht="18" hidden="1" outlineLevel="1" x14ac:dyDescent="0.35">
      <c r="A713" s="13" t="s">
        <v>184</v>
      </c>
      <c r="B713" s="35">
        <f t="shared" si="133"/>
        <v>700</v>
      </c>
      <c r="C713" s="247"/>
      <c r="D713" s="42"/>
      <c r="E713" s="42"/>
      <c r="F713" s="37"/>
      <c r="G713" s="248">
        <v>0</v>
      </c>
      <c r="H713" s="101">
        <v>0.1</v>
      </c>
      <c r="I713" s="102">
        <f t="shared" si="135"/>
        <v>0</v>
      </c>
      <c r="J713" s="37"/>
      <c r="K713" s="7"/>
      <c r="L713" s="61">
        <f t="shared" si="126"/>
        <v>700</v>
      </c>
      <c r="M713" s="112" t="str">
        <f t="shared" si="136"/>
        <v/>
      </c>
      <c r="N713" s="73">
        <f t="shared" si="134"/>
        <v>0</v>
      </c>
      <c r="O713" s="74"/>
      <c r="P713" s="75"/>
      <c r="R713" s="76"/>
      <c r="S713" s="76"/>
      <c r="T713" s="268" t="str">
        <f t="shared" si="127"/>
        <v/>
      </c>
      <c r="AM713">
        <f t="shared" si="128"/>
        <v>0</v>
      </c>
      <c r="AN713">
        <f t="shared" si="129"/>
        <v>0</v>
      </c>
      <c r="AO713">
        <f t="shared" si="130"/>
        <v>0</v>
      </c>
      <c r="AP713">
        <f t="shared" si="131"/>
        <v>0</v>
      </c>
      <c r="AQ713">
        <f t="shared" si="132"/>
        <v>0</v>
      </c>
      <c r="AR713">
        <f t="shared" si="125"/>
        <v>0</v>
      </c>
    </row>
    <row r="714" spans="1:44" ht="18" hidden="1" outlineLevel="1" x14ac:dyDescent="0.35">
      <c r="A714" s="13" t="s">
        <v>184</v>
      </c>
      <c r="B714" s="35">
        <f t="shared" si="133"/>
        <v>701</v>
      </c>
      <c r="C714" s="247"/>
      <c r="D714" s="42"/>
      <c r="E714" s="42"/>
      <c r="F714" s="37"/>
      <c r="G714" s="248">
        <v>0</v>
      </c>
      <c r="H714" s="101">
        <v>0.1</v>
      </c>
      <c r="I714" s="102">
        <f t="shared" si="135"/>
        <v>0</v>
      </c>
      <c r="J714" s="37"/>
      <c r="K714" s="7"/>
      <c r="L714" s="61">
        <f t="shared" si="126"/>
        <v>701</v>
      </c>
      <c r="M714" s="112" t="str">
        <f t="shared" si="136"/>
        <v/>
      </c>
      <c r="N714" s="73">
        <f t="shared" si="134"/>
        <v>0</v>
      </c>
      <c r="O714" s="74"/>
      <c r="P714" s="75"/>
      <c r="R714" s="76"/>
      <c r="S714" s="76"/>
      <c r="T714" s="268" t="str">
        <f t="shared" si="127"/>
        <v/>
      </c>
      <c r="AM714">
        <f t="shared" si="128"/>
        <v>0</v>
      </c>
      <c r="AN714">
        <f t="shared" si="129"/>
        <v>0</v>
      </c>
      <c r="AO714">
        <f t="shared" si="130"/>
        <v>0</v>
      </c>
      <c r="AP714">
        <f t="shared" si="131"/>
        <v>0</v>
      </c>
      <c r="AQ714">
        <f t="shared" si="132"/>
        <v>0</v>
      </c>
      <c r="AR714">
        <f t="shared" si="125"/>
        <v>0</v>
      </c>
    </row>
    <row r="715" spans="1:44" ht="18" hidden="1" outlineLevel="1" x14ac:dyDescent="0.35">
      <c r="A715" s="13" t="s">
        <v>184</v>
      </c>
      <c r="B715" s="35">
        <f t="shared" si="133"/>
        <v>702</v>
      </c>
      <c r="C715" s="247"/>
      <c r="D715" s="42"/>
      <c r="E715" s="42"/>
      <c r="F715" s="37"/>
      <c r="G715" s="248">
        <v>0</v>
      </c>
      <c r="H715" s="101">
        <v>0.1</v>
      </c>
      <c r="I715" s="102">
        <f t="shared" si="135"/>
        <v>0</v>
      </c>
      <c r="J715" s="37"/>
      <c r="K715" s="7"/>
      <c r="L715" s="61">
        <f t="shared" si="126"/>
        <v>702</v>
      </c>
      <c r="M715" s="112" t="str">
        <f t="shared" si="136"/>
        <v/>
      </c>
      <c r="N715" s="73">
        <f t="shared" si="134"/>
        <v>0</v>
      </c>
      <c r="O715" s="74"/>
      <c r="P715" s="75"/>
      <c r="R715" s="76"/>
      <c r="S715" s="76"/>
      <c r="T715" s="268" t="str">
        <f t="shared" si="127"/>
        <v/>
      </c>
      <c r="AM715">
        <f t="shared" si="128"/>
        <v>0</v>
      </c>
      <c r="AN715">
        <f t="shared" si="129"/>
        <v>0</v>
      </c>
      <c r="AO715">
        <f t="shared" si="130"/>
        <v>0</v>
      </c>
      <c r="AP715">
        <f t="shared" si="131"/>
        <v>0</v>
      </c>
      <c r="AQ715">
        <f t="shared" si="132"/>
        <v>0</v>
      </c>
      <c r="AR715">
        <f t="shared" ref="AR715:AR778" si="137">IF(OR(E715="その他",COUNTIF(E715,"*(詳細備考)*")),1,0)</f>
        <v>0</v>
      </c>
    </row>
    <row r="716" spans="1:44" ht="18" hidden="1" outlineLevel="1" x14ac:dyDescent="0.35">
      <c r="A716" s="13" t="s">
        <v>184</v>
      </c>
      <c r="B716" s="35">
        <f t="shared" si="133"/>
        <v>703</v>
      </c>
      <c r="C716" s="247"/>
      <c r="D716" s="42"/>
      <c r="E716" s="42"/>
      <c r="F716" s="37"/>
      <c r="G716" s="248">
        <v>0</v>
      </c>
      <c r="H716" s="101">
        <v>0.1</v>
      </c>
      <c r="I716" s="102">
        <f t="shared" si="135"/>
        <v>0</v>
      </c>
      <c r="J716" s="37"/>
      <c r="K716" s="7"/>
      <c r="L716" s="61">
        <f t="shared" ref="L716:L779" si="138">$B716</f>
        <v>703</v>
      </c>
      <c r="M716" s="112" t="str">
        <f t="shared" si="136"/>
        <v/>
      </c>
      <c r="N716" s="73">
        <f t="shared" si="134"/>
        <v>0</v>
      </c>
      <c r="O716" s="74"/>
      <c r="P716" s="75"/>
      <c r="R716" s="76"/>
      <c r="S716" s="76"/>
      <c r="T716" s="268" t="str">
        <f t="shared" ref="T716:T779" si="139">IF($Q716="","","No."&amp;$L716&amp;"："&amp;$Q716&amp;IF($O716="OK","",IF($O716="対象外","（"&amp;TEXT($N716,"#,##0")&amp;"円/"&amp;P716&amp;"）","（"&amp;TEXT($N716,"#,##0")&amp;"円/"&amp;$P716&amp;"）")))</f>
        <v/>
      </c>
      <c r="AM716">
        <f t="shared" ref="AM716:AM779" si="140">IF(C716="",IF(OR(D716&lt;&gt;"",E716&lt;&gt;"",,F716&lt;&gt;"",G716&lt;&gt;0)=TRUE,1,0),0)</f>
        <v>0</v>
      </c>
      <c r="AN716">
        <f t="shared" ref="AN716:AN779" si="141">IF(D716="",IF(OR(C716&lt;&gt;"",E716&lt;&gt;"",F716&lt;&gt;"",G716&lt;&gt;0)=TRUE,1,0),0)</f>
        <v>0</v>
      </c>
      <c r="AO716">
        <f t="shared" ref="AO716:AO779" si="142">IF(E716="",IF(OR(C716&lt;&gt;"",D716&lt;&gt;"",F716&lt;&gt;"",G716&lt;&gt;0)=TRUE,1,0),0)</f>
        <v>0</v>
      </c>
      <c r="AP716">
        <f t="shared" ref="AP716:AP779" si="143">IF(F716="",IF(OR(C716&lt;&gt;"",D716&lt;&gt;"",E716&lt;&gt;"",G716&lt;&gt;0)=TRUE,1,0),0)</f>
        <v>0</v>
      </c>
      <c r="AQ716">
        <f t="shared" ref="AQ716:AQ779" si="144">IF(G716=0,IF(OR(C716&lt;&gt;"",D716&lt;&gt;"",E716&lt;&gt;"",F716&lt;&gt;"")=TRUE,1,0),0)</f>
        <v>0</v>
      </c>
      <c r="AR716">
        <f t="shared" si="137"/>
        <v>0</v>
      </c>
    </row>
    <row r="717" spans="1:44" ht="18" hidden="1" outlineLevel="1" x14ac:dyDescent="0.35">
      <c r="A717" s="13" t="s">
        <v>184</v>
      </c>
      <c r="B717" s="35">
        <f t="shared" ref="B717:B780" si="145">B716+1</f>
        <v>704</v>
      </c>
      <c r="C717" s="247"/>
      <c r="D717" s="42"/>
      <c r="E717" s="42"/>
      <c r="F717" s="37"/>
      <c r="G717" s="248">
        <v>0</v>
      </c>
      <c r="H717" s="101">
        <v>0.1</v>
      </c>
      <c r="I717" s="102">
        <f t="shared" si="135"/>
        <v>0</v>
      </c>
      <c r="J717" s="37"/>
      <c r="K717" s="7"/>
      <c r="L717" s="61">
        <f t="shared" si="138"/>
        <v>704</v>
      </c>
      <c r="M717" s="112" t="str">
        <f t="shared" si="136"/>
        <v/>
      </c>
      <c r="N717" s="73">
        <f t="shared" si="134"/>
        <v>0</v>
      </c>
      <c r="O717" s="74"/>
      <c r="P717" s="75"/>
      <c r="R717" s="76"/>
      <c r="S717" s="76"/>
      <c r="T717" s="268" t="str">
        <f t="shared" si="139"/>
        <v/>
      </c>
      <c r="AM717">
        <f t="shared" si="140"/>
        <v>0</v>
      </c>
      <c r="AN717">
        <f t="shared" si="141"/>
        <v>0</v>
      </c>
      <c r="AO717">
        <f t="shared" si="142"/>
        <v>0</v>
      </c>
      <c r="AP717">
        <f t="shared" si="143"/>
        <v>0</v>
      </c>
      <c r="AQ717">
        <f t="shared" si="144"/>
        <v>0</v>
      </c>
      <c r="AR717">
        <f t="shared" si="137"/>
        <v>0</v>
      </c>
    </row>
    <row r="718" spans="1:44" ht="18" hidden="1" outlineLevel="1" x14ac:dyDescent="0.35">
      <c r="A718" s="13" t="s">
        <v>184</v>
      </c>
      <c r="B718" s="35">
        <f t="shared" si="145"/>
        <v>705</v>
      </c>
      <c r="C718" s="247"/>
      <c r="D718" s="42"/>
      <c r="E718" s="42"/>
      <c r="F718" s="37"/>
      <c r="G718" s="248">
        <v>0</v>
      </c>
      <c r="H718" s="101">
        <v>0.1</v>
      </c>
      <c r="I718" s="102">
        <f t="shared" si="135"/>
        <v>0</v>
      </c>
      <c r="J718" s="37"/>
      <c r="K718" s="7"/>
      <c r="L718" s="61">
        <f t="shared" si="138"/>
        <v>705</v>
      </c>
      <c r="M718" s="112" t="str">
        <f t="shared" si="136"/>
        <v/>
      </c>
      <c r="N718" s="73">
        <f t="shared" si="134"/>
        <v>0</v>
      </c>
      <c r="O718" s="74"/>
      <c r="P718" s="75"/>
      <c r="R718" s="76"/>
      <c r="S718" s="76"/>
      <c r="T718" s="268" t="str">
        <f t="shared" si="139"/>
        <v/>
      </c>
      <c r="AM718">
        <f t="shared" si="140"/>
        <v>0</v>
      </c>
      <c r="AN718">
        <f t="shared" si="141"/>
        <v>0</v>
      </c>
      <c r="AO718">
        <f t="shared" si="142"/>
        <v>0</v>
      </c>
      <c r="AP718">
        <f t="shared" si="143"/>
        <v>0</v>
      </c>
      <c r="AQ718">
        <f t="shared" si="144"/>
        <v>0</v>
      </c>
      <c r="AR718">
        <f t="shared" si="137"/>
        <v>0</v>
      </c>
    </row>
    <row r="719" spans="1:44" ht="18" hidden="1" outlineLevel="1" x14ac:dyDescent="0.35">
      <c r="A719" s="13" t="s">
        <v>184</v>
      </c>
      <c r="B719" s="35">
        <f t="shared" si="145"/>
        <v>706</v>
      </c>
      <c r="C719" s="247"/>
      <c r="D719" s="42"/>
      <c r="E719" s="42"/>
      <c r="F719" s="37"/>
      <c r="G719" s="248">
        <v>0</v>
      </c>
      <c r="H719" s="101">
        <v>0.1</v>
      </c>
      <c r="I719" s="102">
        <f t="shared" si="135"/>
        <v>0</v>
      </c>
      <c r="J719" s="37"/>
      <c r="K719" s="7"/>
      <c r="L719" s="61">
        <f t="shared" si="138"/>
        <v>706</v>
      </c>
      <c r="M719" s="112" t="str">
        <f t="shared" si="136"/>
        <v/>
      </c>
      <c r="N719" s="73">
        <f t="shared" si="134"/>
        <v>0</v>
      </c>
      <c r="O719" s="74"/>
      <c r="P719" s="75"/>
      <c r="R719" s="76"/>
      <c r="S719" s="76"/>
      <c r="T719" s="268" t="str">
        <f t="shared" si="139"/>
        <v/>
      </c>
      <c r="AM719">
        <f t="shared" si="140"/>
        <v>0</v>
      </c>
      <c r="AN719">
        <f t="shared" si="141"/>
        <v>0</v>
      </c>
      <c r="AO719">
        <f t="shared" si="142"/>
        <v>0</v>
      </c>
      <c r="AP719">
        <f t="shared" si="143"/>
        <v>0</v>
      </c>
      <c r="AQ719">
        <f t="shared" si="144"/>
        <v>0</v>
      </c>
      <c r="AR719">
        <f t="shared" si="137"/>
        <v>0</v>
      </c>
    </row>
    <row r="720" spans="1:44" ht="18" hidden="1" outlineLevel="1" x14ac:dyDescent="0.35">
      <c r="A720" s="13" t="s">
        <v>184</v>
      </c>
      <c r="B720" s="35">
        <f t="shared" si="145"/>
        <v>707</v>
      </c>
      <c r="C720" s="247"/>
      <c r="D720" s="42"/>
      <c r="E720" s="42"/>
      <c r="F720" s="37"/>
      <c r="G720" s="248">
        <v>0</v>
      </c>
      <c r="H720" s="101">
        <v>0.1</v>
      </c>
      <c r="I720" s="102">
        <f t="shared" si="135"/>
        <v>0</v>
      </c>
      <c r="J720" s="37"/>
      <c r="K720" s="7"/>
      <c r="L720" s="61">
        <f t="shared" si="138"/>
        <v>707</v>
      </c>
      <c r="M720" s="112" t="str">
        <f t="shared" si="136"/>
        <v/>
      </c>
      <c r="N720" s="73">
        <f t="shared" si="134"/>
        <v>0</v>
      </c>
      <c r="O720" s="74"/>
      <c r="P720" s="75"/>
      <c r="R720" s="76"/>
      <c r="S720" s="76"/>
      <c r="T720" s="268" t="str">
        <f t="shared" si="139"/>
        <v/>
      </c>
      <c r="AM720">
        <f t="shared" si="140"/>
        <v>0</v>
      </c>
      <c r="AN720">
        <f t="shared" si="141"/>
        <v>0</v>
      </c>
      <c r="AO720">
        <f t="shared" si="142"/>
        <v>0</v>
      </c>
      <c r="AP720">
        <f t="shared" si="143"/>
        <v>0</v>
      </c>
      <c r="AQ720">
        <f t="shared" si="144"/>
        <v>0</v>
      </c>
      <c r="AR720">
        <f t="shared" si="137"/>
        <v>0</v>
      </c>
    </row>
    <row r="721" spans="1:44" ht="18" hidden="1" outlineLevel="1" x14ac:dyDescent="0.35">
      <c r="A721" s="13" t="s">
        <v>184</v>
      </c>
      <c r="B721" s="35">
        <f t="shared" si="145"/>
        <v>708</v>
      </c>
      <c r="C721" s="247"/>
      <c r="D721" s="42"/>
      <c r="E721" s="42"/>
      <c r="F721" s="37"/>
      <c r="G721" s="248">
        <v>0</v>
      </c>
      <c r="H721" s="101">
        <v>0.1</v>
      </c>
      <c r="I721" s="102">
        <f t="shared" si="135"/>
        <v>0</v>
      </c>
      <c r="J721" s="37"/>
      <c r="K721" s="7"/>
      <c r="L721" s="61">
        <f t="shared" si="138"/>
        <v>708</v>
      </c>
      <c r="M721" s="112" t="str">
        <f t="shared" si="136"/>
        <v/>
      </c>
      <c r="N721" s="73">
        <f t="shared" si="134"/>
        <v>0</v>
      </c>
      <c r="O721" s="74"/>
      <c r="P721" s="75"/>
      <c r="R721" s="76"/>
      <c r="S721" s="76"/>
      <c r="T721" s="268" t="str">
        <f t="shared" si="139"/>
        <v/>
      </c>
      <c r="AM721">
        <f t="shared" si="140"/>
        <v>0</v>
      </c>
      <c r="AN721">
        <f t="shared" si="141"/>
        <v>0</v>
      </c>
      <c r="AO721">
        <f t="shared" si="142"/>
        <v>0</v>
      </c>
      <c r="AP721">
        <f t="shared" si="143"/>
        <v>0</v>
      </c>
      <c r="AQ721">
        <f t="shared" si="144"/>
        <v>0</v>
      </c>
      <c r="AR721">
        <f t="shared" si="137"/>
        <v>0</v>
      </c>
    </row>
    <row r="722" spans="1:44" ht="18" hidden="1" outlineLevel="1" x14ac:dyDescent="0.35">
      <c r="A722" s="13" t="s">
        <v>184</v>
      </c>
      <c r="B722" s="35">
        <f t="shared" si="145"/>
        <v>709</v>
      </c>
      <c r="C722" s="247"/>
      <c r="D722" s="42"/>
      <c r="E722" s="42"/>
      <c r="F722" s="37"/>
      <c r="G722" s="248">
        <v>0</v>
      </c>
      <c r="H722" s="101">
        <v>0.1</v>
      </c>
      <c r="I722" s="102">
        <f t="shared" si="135"/>
        <v>0</v>
      </c>
      <c r="J722" s="37"/>
      <c r="K722" s="7"/>
      <c r="L722" s="61">
        <f t="shared" si="138"/>
        <v>709</v>
      </c>
      <c r="M722" s="112" t="str">
        <f t="shared" si="136"/>
        <v/>
      </c>
      <c r="N722" s="73">
        <f t="shared" si="134"/>
        <v>0</v>
      </c>
      <c r="O722" s="74"/>
      <c r="P722" s="75"/>
      <c r="R722" s="76"/>
      <c r="S722" s="76"/>
      <c r="T722" s="268" t="str">
        <f t="shared" si="139"/>
        <v/>
      </c>
      <c r="AM722">
        <f t="shared" si="140"/>
        <v>0</v>
      </c>
      <c r="AN722">
        <f t="shared" si="141"/>
        <v>0</v>
      </c>
      <c r="AO722">
        <f t="shared" si="142"/>
        <v>0</v>
      </c>
      <c r="AP722">
        <f t="shared" si="143"/>
        <v>0</v>
      </c>
      <c r="AQ722">
        <f t="shared" si="144"/>
        <v>0</v>
      </c>
      <c r="AR722">
        <f t="shared" si="137"/>
        <v>0</v>
      </c>
    </row>
    <row r="723" spans="1:44" ht="18" hidden="1" outlineLevel="1" x14ac:dyDescent="0.35">
      <c r="A723" s="13" t="s">
        <v>184</v>
      </c>
      <c r="B723" s="35">
        <f t="shared" si="145"/>
        <v>710</v>
      </c>
      <c r="C723" s="247"/>
      <c r="D723" s="42"/>
      <c r="E723" s="42"/>
      <c r="F723" s="37"/>
      <c r="G723" s="248">
        <v>0</v>
      </c>
      <c r="H723" s="101">
        <v>0.1</v>
      </c>
      <c r="I723" s="102">
        <f t="shared" si="135"/>
        <v>0</v>
      </c>
      <c r="J723" s="37"/>
      <c r="K723" s="7"/>
      <c r="L723" s="61">
        <f t="shared" si="138"/>
        <v>710</v>
      </c>
      <c r="M723" s="112" t="str">
        <f t="shared" si="136"/>
        <v/>
      </c>
      <c r="N723" s="73">
        <f t="shared" si="134"/>
        <v>0</v>
      </c>
      <c r="O723" s="74"/>
      <c r="P723" s="75"/>
      <c r="R723" s="76"/>
      <c r="S723" s="76"/>
      <c r="T723" s="268" t="str">
        <f t="shared" si="139"/>
        <v/>
      </c>
      <c r="AM723">
        <f t="shared" si="140"/>
        <v>0</v>
      </c>
      <c r="AN723">
        <f t="shared" si="141"/>
        <v>0</v>
      </c>
      <c r="AO723">
        <f t="shared" si="142"/>
        <v>0</v>
      </c>
      <c r="AP723">
        <f t="shared" si="143"/>
        <v>0</v>
      </c>
      <c r="AQ723">
        <f t="shared" si="144"/>
        <v>0</v>
      </c>
      <c r="AR723">
        <f t="shared" si="137"/>
        <v>0</v>
      </c>
    </row>
    <row r="724" spans="1:44" ht="18" hidden="1" outlineLevel="1" x14ac:dyDescent="0.35">
      <c r="A724" s="13" t="s">
        <v>184</v>
      </c>
      <c r="B724" s="35">
        <f t="shared" si="145"/>
        <v>711</v>
      </c>
      <c r="C724" s="247"/>
      <c r="D724" s="42"/>
      <c r="E724" s="42"/>
      <c r="F724" s="37"/>
      <c r="G724" s="248">
        <v>0</v>
      </c>
      <c r="H724" s="101">
        <v>0.1</v>
      </c>
      <c r="I724" s="102">
        <f t="shared" si="135"/>
        <v>0</v>
      </c>
      <c r="J724" s="37"/>
      <c r="K724" s="7"/>
      <c r="L724" s="61">
        <f t="shared" si="138"/>
        <v>711</v>
      </c>
      <c r="M724" s="112" t="str">
        <f t="shared" si="136"/>
        <v/>
      </c>
      <c r="N724" s="73">
        <f t="shared" si="134"/>
        <v>0</v>
      </c>
      <c r="O724" s="74"/>
      <c r="P724" s="75"/>
      <c r="R724" s="76"/>
      <c r="S724" s="76"/>
      <c r="T724" s="268" t="str">
        <f t="shared" si="139"/>
        <v/>
      </c>
      <c r="AM724">
        <f t="shared" si="140"/>
        <v>0</v>
      </c>
      <c r="AN724">
        <f t="shared" si="141"/>
        <v>0</v>
      </c>
      <c r="AO724">
        <f t="shared" si="142"/>
        <v>0</v>
      </c>
      <c r="AP724">
        <f t="shared" si="143"/>
        <v>0</v>
      </c>
      <c r="AQ724">
        <f t="shared" si="144"/>
        <v>0</v>
      </c>
      <c r="AR724">
        <f t="shared" si="137"/>
        <v>0</v>
      </c>
    </row>
    <row r="725" spans="1:44" ht="18" hidden="1" outlineLevel="1" x14ac:dyDescent="0.35">
      <c r="A725" s="13" t="s">
        <v>184</v>
      </c>
      <c r="B725" s="35">
        <f t="shared" si="145"/>
        <v>712</v>
      </c>
      <c r="C725" s="247"/>
      <c r="D725" s="42"/>
      <c r="E725" s="42"/>
      <c r="F725" s="37"/>
      <c r="G725" s="248">
        <v>0</v>
      </c>
      <c r="H725" s="101">
        <v>0.1</v>
      </c>
      <c r="I725" s="102">
        <f t="shared" si="135"/>
        <v>0</v>
      </c>
      <c r="J725" s="37"/>
      <c r="K725" s="7"/>
      <c r="L725" s="61">
        <f t="shared" si="138"/>
        <v>712</v>
      </c>
      <c r="M725" s="112" t="str">
        <f t="shared" si="136"/>
        <v/>
      </c>
      <c r="N725" s="73">
        <f t="shared" si="134"/>
        <v>0</v>
      </c>
      <c r="O725" s="74"/>
      <c r="P725" s="75"/>
      <c r="R725" s="76"/>
      <c r="S725" s="76"/>
      <c r="T725" s="268" t="str">
        <f t="shared" si="139"/>
        <v/>
      </c>
      <c r="AM725">
        <f t="shared" si="140"/>
        <v>0</v>
      </c>
      <c r="AN725">
        <f t="shared" si="141"/>
        <v>0</v>
      </c>
      <c r="AO725">
        <f t="shared" si="142"/>
        <v>0</v>
      </c>
      <c r="AP725">
        <f t="shared" si="143"/>
        <v>0</v>
      </c>
      <c r="AQ725">
        <f t="shared" si="144"/>
        <v>0</v>
      </c>
      <c r="AR725">
        <f t="shared" si="137"/>
        <v>0</v>
      </c>
    </row>
    <row r="726" spans="1:44" ht="18" hidden="1" outlineLevel="1" x14ac:dyDescent="0.35">
      <c r="A726" s="13" t="s">
        <v>184</v>
      </c>
      <c r="B726" s="35">
        <f t="shared" si="145"/>
        <v>713</v>
      </c>
      <c r="C726" s="247"/>
      <c r="D726" s="42"/>
      <c r="E726" s="42"/>
      <c r="F726" s="37"/>
      <c r="G726" s="248">
        <v>0</v>
      </c>
      <c r="H726" s="101">
        <v>0.1</v>
      </c>
      <c r="I726" s="102">
        <f t="shared" si="135"/>
        <v>0</v>
      </c>
      <c r="J726" s="37"/>
      <c r="K726" s="7"/>
      <c r="L726" s="61">
        <f t="shared" si="138"/>
        <v>713</v>
      </c>
      <c r="M726" s="112" t="str">
        <f t="shared" si="136"/>
        <v/>
      </c>
      <c r="N726" s="73">
        <f t="shared" si="134"/>
        <v>0</v>
      </c>
      <c r="O726" s="74"/>
      <c r="P726" s="75"/>
      <c r="R726" s="76"/>
      <c r="S726" s="76"/>
      <c r="T726" s="268" t="str">
        <f t="shared" si="139"/>
        <v/>
      </c>
      <c r="AM726">
        <f t="shared" si="140"/>
        <v>0</v>
      </c>
      <c r="AN726">
        <f t="shared" si="141"/>
        <v>0</v>
      </c>
      <c r="AO726">
        <f t="shared" si="142"/>
        <v>0</v>
      </c>
      <c r="AP726">
        <f t="shared" si="143"/>
        <v>0</v>
      </c>
      <c r="AQ726">
        <f t="shared" si="144"/>
        <v>0</v>
      </c>
      <c r="AR726">
        <f t="shared" si="137"/>
        <v>0</v>
      </c>
    </row>
    <row r="727" spans="1:44" ht="18" hidden="1" outlineLevel="1" x14ac:dyDescent="0.35">
      <c r="A727" s="13" t="s">
        <v>184</v>
      </c>
      <c r="B727" s="35">
        <f t="shared" si="145"/>
        <v>714</v>
      </c>
      <c r="C727" s="247"/>
      <c r="D727" s="42"/>
      <c r="E727" s="42"/>
      <c r="F727" s="37"/>
      <c r="G727" s="248">
        <v>0</v>
      </c>
      <c r="H727" s="101">
        <v>0.1</v>
      </c>
      <c r="I727" s="102">
        <f t="shared" si="135"/>
        <v>0</v>
      </c>
      <c r="J727" s="37"/>
      <c r="K727" s="7"/>
      <c r="L727" s="61">
        <f t="shared" si="138"/>
        <v>714</v>
      </c>
      <c r="M727" s="112" t="str">
        <f t="shared" si="136"/>
        <v/>
      </c>
      <c r="N727" s="73">
        <f t="shared" si="134"/>
        <v>0</v>
      </c>
      <c r="O727" s="74"/>
      <c r="P727" s="75"/>
      <c r="R727" s="76"/>
      <c r="S727" s="76"/>
      <c r="T727" s="268" t="str">
        <f t="shared" si="139"/>
        <v/>
      </c>
      <c r="AM727">
        <f t="shared" si="140"/>
        <v>0</v>
      </c>
      <c r="AN727">
        <f t="shared" si="141"/>
        <v>0</v>
      </c>
      <c r="AO727">
        <f t="shared" si="142"/>
        <v>0</v>
      </c>
      <c r="AP727">
        <f t="shared" si="143"/>
        <v>0</v>
      </c>
      <c r="AQ727">
        <f t="shared" si="144"/>
        <v>0</v>
      </c>
      <c r="AR727">
        <f t="shared" si="137"/>
        <v>0</v>
      </c>
    </row>
    <row r="728" spans="1:44" ht="18" hidden="1" outlineLevel="1" x14ac:dyDescent="0.35">
      <c r="A728" s="13" t="s">
        <v>184</v>
      </c>
      <c r="B728" s="35">
        <f t="shared" si="145"/>
        <v>715</v>
      </c>
      <c r="C728" s="247"/>
      <c r="D728" s="42"/>
      <c r="E728" s="42"/>
      <c r="F728" s="37"/>
      <c r="G728" s="248">
        <v>0</v>
      </c>
      <c r="H728" s="101">
        <v>0.1</v>
      </c>
      <c r="I728" s="102">
        <f t="shared" si="135"/>
        <v>0</v>
      </c>
      <c r="J728" s="37"/>
      <c r="K728" s="7"/>
      <c r="L728" s="61">
        <f t="shared" si="138"/>
        <v>715</v>
      </c>
      <c r="M728" s="112" t="str">
        <f t="shared" si="136"/>
        <v/>
      </c>
      <c r="N728" s="73">
        <f t="shared" si="134"/>
        <v>0</v>
      </c>
      <c r="O728" s="74"/>
      <c r="P728" s="75"/>
      <c r="R728" s="76"/>
      <c r="S728" s="76"/>
      <c r="T728" s="268" t="str">
        <f t="shared" si="139"/>
        <v/>
      </c>
      <c r="AM728">
        <f t="shared" si="140"/>
        <v>0</v>
      </c>
      <c r="AN728">
        <f t="shared" si="141"/>
        <v>0</v>
      </c>
      <c r="AO728">
        <f t="shared" si="142"/>
        <v>0</v>
      </c>
      <c r="AP728">
        <f t="shared" si="143"/>
        <v>0</v>
      </c>
      <c r="AQ728">
        <f t="shared" si="144"/>
        <v>0</v>
      </c>
      <c r="AR728">
        <f t="shared" si="137"/>
        <v>0</v>
      </c>
    </row>
    <row r="729" spans="1:44" ht="18" hidden="1" outlineLevel="1" x14ac:dyDescent="0.35">
      <c r="A729" s="13" t="s">
        <v>184</v>
      </c>
      <c r="B729" s="35">
        <f t="shared" si="145"/>
        <v>716</v>
      </c>
      <c r="C729" s="247"/>
      <c r="D729" s="42"/>
      <c r="E729" s="42"/>
      <c r="F729" s="37"/>
      <c r="G729" s="248">
        <v>0</v>
      </c>
      <c r="H729" s="101">
        <v>0.1</v>
      </c>
      <c r="I729" s="102">
        <f t="shared" si="135"/>
        <v>0</v>
      </c>
      <c r="J729" s="37"/>
      <c r="K729" s="7"/>
      <c r="L729" s="61">
        <f t="shared" si="138"/>
        <v>716</v>
      </c>
      <c r="M729" s="112" t="str">
        <f t="shared" si="136"/>
        <v/>
      </c>
      <c r="N729" s="73">
        <f t="shared" si="134"/>
        <v>0</v>
      </c>
      <c r="O729" s="74"/>
      <c r="P729" s="75"/>
      <c r="R729" s="76"/>
      <c r="S729" s="76"/>
      <c r="T729" s="268" t="str">
        <f t="shared" si="139"/>
        <v/>
      </c>
      <c r="AM729">
        <f t="shared" si="140"/>
        <v>0</v>
      </c>
      <c r="AN729">
        <f t="shared" si="141"/>
        <v>0</v>
      </c>
      <c r="AO729">
        <f t="shared" si="142"/>
        <v>0</v>
      </c>
      <c r="AP729">
        <f t="shared" si="143"/>
        <v>0</v>
      </c>
      <c r="AQ729">
        <f t="shared" si="144"/>
        <v>0</v>
      </c>
      <c r="AR729">
        <f t="shared" si="137"/>
        <v>0</v>
      </c>
    </row>
    <row r="730" spans="1:44" ht="18" hidden="1" outlineLevel="1" x14ac:dyDescent="0.35">
      <c r="A730" s="13" t="s">
        <v>184</v>
      </c>
      <c r="B730" s="35">
        <f t="shared" si="145"/>
        <v>717</v>
      </c>
      <c r="C730" s="247"/>
      <c r="D730" s="42"/>
      <c r="E730" s="42"/>
      <c r="F730" s="37"/>
      <c r="G730" s="248">
        <v>0</v>
      </c>
      <c r="H730" s="101">
        <v>0.1</v>
      </c>
      <c r="I730" s="102">
        <f t="shared" si="135"/>
        <v>0</v>
      </c>
      <c r="J730" s="37"/>
      <c r="K730" s="7"/>
      <c r="L730" s="61">
        <f t="shared" si="138"/>
        <v>717</v>
      </c>
      <c r="M730" s="112" t="str">
        <f t="shared" si="136"/>
        <v/>
      </c>
      <c r="N730" s="73">
        <f t="shared" si="134"/>
        <v>0</v>
      </c>
      <c r="O730" s="74"/>
      <c r="P730" s="75"/>
      <c r="R730" s="76"/>
      <c r="S730" s="76"/>
      <c r="T730" s="268" t="str">
        <f t="shared" si="139"/>
        <v/>
      </c>
      <c r="AM730">
        <f t="shared" si="140"/>
        <v>0</v>
      </c>
      <c r="AN730">
        <f t="shared" si="141"/>
        <v>0</v>
      </c>
      <c r="AO730">
        <f t="shared" si="142"/>
        <v>0</v>
      </c>
      <c r="AP730">
        <f t="shared" si="143"/>
        <v>0</v>
      </c>
      <c r="AQ730">
        <f t="shared" si="144"/>
        <v>0</v>
      </c>
      <c r="AR730">
        <f t="shared" si="137"/>
        <v>0</v>
      </c>
    </row>
    <row r="731" spans="1:44" ht="18" hidden="1" outlineLevel="1" x14ac:dyDescent="0.35">
      <c r="A731" s="13" t="s">
        <v>184</v>
      </c>
      <c r="B731" s="35">
        <f t="shared" si="145"/>
        <v>718</v>
      </c>
      <c r="C731" s="247"/>
      <c r="D731" s="42"/>
      <c r="E731" s="42"/>
      <c r="F731" s="37"/>
      <c r="G731" s="248">
        <v>0</v>
      </c>
      <c r="H731" s="101">
        <v>0.1</v>
      </c>
      <c r="I731" s="102">
        <f t="shared" si="135"/>
        <v>0</v>
      </c>
      <c r="J731" s="37"/>
      <c r="K731" s="7"/>
      <c r="L731" s="61">
        <f t="shared" si="138"/>
        <v>718</v>
      </c>
      <c r="M731" s="112" t="str">
        <f t="shared" si="136"/>
        <v/>
      </c>
      <c r="N731" s="73">
        <f t="shared" si="134"/>
        <v>0</v>
      </c>
      <c r="O731" s="74"/>
      <c r="P731" s="75"/>
      <c r="R731" s="76"/>
      <c r="S731" s="76"/>
      <c r="T731" s="268" t="str">
        <f t="shared" si="139"/>
        <v/>
      </c>
      <c r="AM731">
        <f t="shared" si="140"/>
        <v>0</v>
      </c>
      <c r="AN731">
        <f t="shared" si="141"/>
        <v>0</v>
      </c>
      <c r="AO731">
        <f t="shared" si="142"/>
        <v>0</v>
      </c>
      <c r="AP731">
        <f t="shared" si="143"/>
        <v>0</v>
      </c>
      <c r="AQ731">
        <f t="shared" si="144"/>
        <v>0</v>
      </c>
      <c r="AR731">
        <f t="shared" si="137"/>
        <v>0</v>
      </c>
    </row>
    <row r="732" spans="1:44" ht="18" hidden="1" outlineLevel="1" x14ac:dyDescent="0.35">
      <c r="A732" s="13" t="s">
        <v>184</v>
      </c>
      <c r="B732" s="35">
        <f t="shared" si="145"/>
        <v>719</v>
      </c>
      <c r="C732" s="247"/>
      <c r="D732" s="42"/>
      <c r="E732" s="42"/>
      <c r="F732" s="37"/>
      <c r="G732" s="248">
        <v>0</v>
      </c>
      <c r="H732" s="101">
        <v>0.1</v>
      </c>
      <c r="I732" s="102">
        <f t="shared" si="135"/>
        <v>0</v>
      </c>
      <c r="J732" s="37"/>
      <c r="K732" s="7"/>
      <c r="L732" s="61">
        <f t="shared" si="138"/>
        <v>719</v>
      </c>
      <c r="M732" s="112" t="str">
        <f t="shared" si="136"/>
        <v/>
      </c>
      <c r="N732" s="73">
        <f t="shared" si="134"/>
        <v>0</v>
      </c>
      <c r="O732" s="74"/>
      <c r="P732" s="75"/>
      <c r="R732" s="76"/>
      <c r="S732" s="76"/>
      <c r="T732" s="268" t="str">
        <f t="shared" si="139"/>
        <v/>
      </c>
      <c r="AM732">
        <f t="shared" si="140"/>
        <v>0</v>
      </c>
      <c r="AN732">
        <f t="shared" si="141"/>
        <v>0</v>
      </c>
      <c r="AO732">
        <f t="shared" si="142"/>
        <v>0</v>
      </c>
      <c r="AP732">
        <f t="shared" si="143"/>
        <v>0</v>
      </c>
      <c r="AQ732">
        <f t="shared" si="144"/>
        <v>0</v>
      </c>
      <c r="AR732">
        <f t="shared" si="137"/>
        <v>0</v>
      </c>
    </row>
    <row r="733" spans="1:44" ht="18" hidden="1" outlineLevel="1" x14ac:dyDescent="0.35">
      <c r="A733" s="13" t="s">
        <v>184</v>
      </c>
      <c r="B733" s="35">
        <f t="shared" si="145"/>
        <v>720</v>
      </c>
      <c r="C733" s="247"/>
      <c r="D733" s="42"/>
      <c r="E733" s="42"/>
      <c r="F733" s="37"/>
      <c r="G733" s="248">
        <v>0</v>
      </c>
      <c r="H733" s="101">
        <v>0.1</v>
      </c>
      <c r="I733" s="102">
        <f t="shared" si="135"/>
        <v>0</v>
      </c>
      <c r="J733" s="37"/>
      <c r="K733" s="7"/>
      <c r="L733" s="61">
        <f t="shared" si="138"/>
        <v>720</v>
      </c>
      <c r="M733" s="112" t="str">
        <f t="shared" si="136"/>
        <v/>
      </c>
      <c r="N733" s="73">
        <f t="shared" si="134"/>
        <v>0</v>
      </c>
      <c r="O733" s="74"/>
      <c r="P733" s="75"/>
      <c r="R733" s="76"/>
      <c r="S733" s="76"/>
      <c r="T733" s="268" t="str">
        <f t="shared" si="139"/>
        <v/>
      </c>
      <c r="AM733">
        <f t="shared" si="140"/>
        <v>0</v>
      </c>
      <c r="AN733">
        <f t="shared" si="141"/>
        <v>0</v>
      </c>
      <c r="AO733">
        <f t="shared" si="142"/>
        <v>0</v>
      </c>
      <c r="AP733">
        <f t="shared" si="143"/>
        <v>0</v>
      </c>
      <c r="AQ733">
        <f t="shared" si="144"/>
        <v>0</v>
      </c>
      <c r="AR733">
        <f t="shared" si="137"/>
        <v>0</v>
      </c>
    </row>
    <row r="734" spans="1:44" ht="18" hidden="1" outlineLevel="1" x14ac:dyDescent="0.35">
      <c r="A734" s="13" t="s">
        <v>184</v>
      </c>
      <c r="B734" s="35">
        <f t="shared" si="145"/>
        <v>721</v>
      </c>
      <c r="C734" s="247"/>
      <c r="D734" s="42"/>
      <c r="E734" s="42"/>
      <c r="F734" s="37"/>
      <c r="G734" s="248">
        <v>0</v>
      </c>
      <c r="H734" s="101">
        <v>0.1</v>
      </c>
      <c r="I734" s="102">
        <f t="shared" si="135"/>
        <v>0</v>
      </c>
      <c r="J734" s="37"/>
      <c r="K734" s="7"/>
      <c r="L734" s="61">
        <f t="shared" si="138"/>
        <v>721</v>
      </c>
      <c r="M734" s="112" t="str">
        <f t="shared" si="136"/>
        <v/>
      </c>
      <c r="N734" s="73">
        <f t="shared" si="134"/>
        <v>0</v>
      </c>
      <c r="O734" s="74"/>
      <c r="P734" s="75"/>
      <c r="R734" s="76"/>
      <c r="S734" s="76"/>
      <c r="T734" s="268" t="str">
        <f t="shared" si="139"/>
        <v/>
      </c>
      <c r="AM734">
        <f t="shared" si="140"/>
        <v>0</v>
      </c>
      <c r="AN734">
        <f t="shared" si="141"/>
        <v>0</v>
      </c>
      <c r="AO734">
        <f t="shared" si="142"/>
        <v>0</v>
      </c>
      <c r="AP734">
        <f t="shared" si="143"/>
        <v>0</v>
      </c>
      <c r="AQ734">
        <f t="shared" si="144"/>
        <v>0</v>
      </c>
      <c r="AR734">
        <f t="shared" si="137"/>
        <v>0</v>
      </c>
    </row>
    <row r="735" spans="1:44" ht="18" hidden="1" outlineLevel="1" x14ac:dyDescent="0.35">
      <c r="A735" s="13" t="s">
        <v>184</v>
      </c>
      <c r="B735" s="35">
        <f t="shared" si="145"/>
        <v>722</v>
      </c>
      <c r="C735" s="247"/>
      <c r="D735" s="42"/>
      <c r="E735" s="42"/>
      <c r="F735" s="37"/>
      <c r="G735" s="248">
        <v>0</v>
      </c>
      <c r="H735" s="101">
        <v>0.1</v>
      </c>
      <c r="I735" s="102">
        <f t="shared" si="135"/>
        <v>0</v>
      </c>
      <c r="J735" s="37"/>
      <c r="K735" s="7"/>
      <c r="L735" s="61">
        <f t="shared" si="138"/>
        <v>722</v>
      </c>
      <c r="M735" s="112" t="str">
        <f t="shared" si="136"/>
        <v/>
      </c>
      <c r="N735" s="73">
        <f t="shared" si="134"/>
        <v>0</v>
      </c>
      <c r="O735" s="74"/>
      <c r="P735" s="75"/>
      <c r="R735" s="76"/>
      <c r="S735" s="76"/>
      <c r="T735" s="268" t="str">
        <f t="shared" si="139"/>
        <v/>
      </c>
      <c r="AM735">
        <f t="shared" si="140"/>
        <v>0</v>
      </c>
      <c r="AN735">
        <f t="shared" si="141"/>
        <v>0</v>
      </c>
      <c r="AO735">
        <f t="shared" si="142"/>
        <v>0</v>
      </c>
      <c r="AP735">
        <f t="shared" si="143"/>
        <v>0</v>
      </c>
      <c r="AQ735">
        <f t="shared" si="144"/>
        <v>0</v>
      </c>
      <c r="AR735">
        <f t="shared" si="137"/>
        <v>0</v>
      </c>
    </row>
    <row r="736" spans="1:44" ht="18" hidden="1" outlineLevel="1" x14ac:dyDescent="0.35">
      <c r="A736" s="13" t="s">
        <v>184</v>
      </c>
      <c r="B736" s="35">
        <f t="shared" si="145"/>
        <v>723</v>
      </c>
      <c r="C736" s="247"/>
      <c r="D736" s="42"/>
      <c r="E736" s="42"/>
      <c r="F736" s="37"/>
      <c r="G736" s="248">
        <v>0</v>
      </c>
      <c r="H736" s="101">
        <v>0.1</v>
      </c>
      <c r="I736" s="102">
        <f t="shared" si="135"/>
        <v>0</v>
      </c>
      <c r="J736" s="37"/>
      <c r="K736" s="7"/>
      <c r="L736" s="61">
        <f t="shared" si="138"/>
        <v>723</v>
      </c>
      <c r="M736" s="112" t="str">
        <f t="shared" si="136"/>
        <v/>
      </c>
      <c r="N736" s="73">
        <f t="shared" si="134"/>
        <v>0</v>
      </c>
      <c r="O736" s="74"/>
      <c r="P736" s="75"/>
      <c r="R736" s="76"/>
      <c r="S736" s="76"/>
      <c r="T736" s="268" t="str">
        <f t="shared" si="139"/>
        <v/>
      </c>
      <c r="AM736">
        <f t="shared" si="140"/>
        <v>0</v>
      </c>
      <c r="AN736">
        <f t="shared" si="141"/>
        <v>0</v>
      </c>
      <c r="AO736">
        <f t="shared" si="142"/>
        <v>0</v>
      </c>
      <c r="AP736">
        <f t="shared" si="143"/>
        <v>0</v>
      </c>
      <c r="AQ736">
        <f t="shared" si="144"/>
        <v>0</v>
      </c>
      <c r="AR736">
        <f t="shared" si="137"/>
        <v>0</v>
      </c>
    </row>
    <row r="737" spans="1:44" ht="18" hidden="1" outlineLevel="1" x14ac:dyDescent="0.35">
      <c r="A737" s="13" t="s">
        <v>184</v>
      </c>
      <c r="B737" s="35">
        <f t="shared" si="145"/>
        <v>724</v>
      </c>
      <c r="C737" s="247"/>
      <c r="D737" s="42"/>
      <c r="E737" s="42"/>
      <c r="F737" s="37"/>
      <c r="G737" s="248">
        <v>0</v>
      </c>
      <c r="H737" s="101">
        <v>0.1</v>
      </c>
      <c r="I737" s="102">
        <f t="shared" si="135"/>
        <v>0</v>
      </c>
      <c r="J737" s="37"/>
      <c r="K737" s="7"/>
      <c r="L737" s="61">
        <f t="shared" si="138"/>
        <v>724</v>
      </c>
      <c r="M737" s="112" t="str">
        <f t="shared" si="136"/>
        <v/>
      </c>
      <c r="N737" s="73">
        <f t="shared" si="134"/>
        <v>0</v>
      </c>
      <c r="O737" s="74"/>
      <c r="P737" s="75"/>
      <c r="R737" s="76"/>
      <c r="S737" s="76"/>
      <c r="T737" s="268" t="str">
        <f t="shared" si="139"/>
        <v/>
      </c>
      <c r="AM737">
        <f t="shared" si="140"/>
        <v>0</v>
      </c>
      <c r="AN737">
        <f t="shared" si="141"/>
        <v>0</v>
      </c>
      <c r="AO737">
        <f t="shared" si="142"/>
        <v>0</v>
      </c>
      <c r="AP737">
        <f t="shared" si="143"/>
        <v>0</v>
      </c>
      <c r="AQ737">
        <f t="shared" si="144"/>
        <v>0</v>
      </c>
      <c r="AR737">
        <f t="shared" si="137"/>
        <v>0</v>
      </c>
    </row>
    <row r="738" spans="1:44" ht="18" hidden="1" outlineLevel="1" x14ac:dyDescent="0.35">
      <c r="A738" s="13" t="s">
        <v>184</v>
      </c>
      <c r="B738" s="35">
        <f t="shared" si="145"/>
        <v>725</v>
      </c>
      <c r="C738" s="247"/>
      <c r="D738" s="42"/>
      <c r="E738" s="42"/>
      <c r="F738" s="37"/>
      <c r="G738" s="248">
        <v>0</v>
      </c>
      <c r="H738" s="101">
        <v>0.1</v>
      </c>
      <c r="I738" s="102">
        <f t="shared" si="135"/>
        <v>0</v>
      </c>
      <c r="J738" s="37"/>
      <c r="K738" s="7"/>
      <c r="L738" s="61">
        <f t="shared" si="138"/>
        <v>725</v>
      </c>
      <c r="M738" s="112" t="str">
        <f t="shared" si="136"/>
        <v/>
      </c>
      <c r="N738" s="73">
        <f t="shared" si="134"/>
        <v>0</v>
      </c>
      <c r="O738" s="74"/>
      <c r="P738" s="75"/>
      <c r="R738" s="76"/>
      <c r="S738" s="76"/>
      <c r="T738" s="268" t="str">
        <f t="shared" si="139"/>
        <v/>
      </c>
      <c r="AM738">
        <f t="shared" si="140"/>
        <v>0</v>
      </c>
      <c r="AN738">
        <f t="shared" si="141"/>
        <v>0</v>
      </c>
      <c r="AO738">
        <f t="shared" si="142"/>
        <v>0</v>
      </c>
      <c r="AP738">
        <f t="shared" si="143"/>
        <v>0</v>
      </c>
      <c r="AQ738">
        <f t="shared" si="144"/>
        <v>0</v>
      </c>
      <c r="AR738">
        <f t="shared" si="137"/>
        <v>0</v>
      </c>
    </row>
    <row r="739" spans="1:44" ht="18" hidden="1" outlineLevel="1" x14ac:dyDescent="0.35">
      <c r="A739" s="13" t="s">
        <v>184</v>
      </c>
      <c r="B739" s="35">
        <f t="shared" si="145"/>
        <v>726</v>
      </c>
      <c r="C739" s="247"/>
      <c r="D739" s="42"/>
      <c r="E739" s="42"/>
      <c r="F739" s="37"/>
      <c r="G739" s="248">
        <v>0</v>
      </c>
      <c r="H739" s="101">
        <v>0.1</v>
      </c>
      <c r="I739" s="102">
        <f t="shared" si="135"/>
        <v>0</v>
      </c>
      <c r="J739" s="37"/>
      <c r="K739" s="7"/>
      <c r="L739" s="61">
        <f t="shared" si="138"/>
        <v>726</v>
      </c>
      <c r="M739" s="112" t="str">
        <f t="shared" si="136"/>
        <v/>
      </c>
      <c r="N739" s="73">
        <f t="shared" si="134"/>
        <v>0</v>
      </c>
      <c r="O739" s="74"/>
      <c r="P739" s="75"/>
      <c r="R739" s="76"/>
      <c r="S739" s="76"/>
      <c r="T739" s="268" t="str">
        <f t="shared" si="139"/>
        <v/>
      </c>
      <c r="AM739">
        <f t="shared" si="140"/>
        <v>0</v>
      </c>
      <c r="AN739">
        <f t="shared" si="141"/>
        <v>0</v>
      </c>
      <c r="AO739">
        <f t="shared" si="142"/>
        <v>0</v>
      </c>
      <c r="AP739">
        <f t="shared" si="143"/>
        <v>0</v>
      </c>
      <c r="AQ739">
        <f t="shared" si="144"/>
        <v>0</v>
      </c>
      <c r="AR739">
        <f t="shared" si="137"/>
        <v>0</v>
      </c>
    </row>
    <row r="740" spans="1:44" ht="18" hidden="1" outlineLevel="1" x14ac:dyDescent="0.35">
      <c r="A740" s="13" t="s">
        <v>184</v>
      </c>
      <c r="B740" s="35">
        <f t="shared" si="145"/>
        <v>727</v>
      </c>
      <c r="C740" s="247"/>
      <c r="D740" s="42"/>
      <c r="E740" s="42"/>
      <c r="F740" s="37"/>
      <c r="G740" s="248">
        <v>0</v>
      </c>
      <c r="H740" s="101">
        <v>0.1</v>
      </c>
      <c r="I740" s="102">
        <f t="shared" si="135"/>
        <v>0</v>
      </c>
      <c r="J740" s="37"/>
      <c r="K740" s="7"/>
      <c r="L740" s="61">
        <f t="shared" si="138"/>
        <v>727</v>
      </c>
      <c r="M740" s="112" t="str">
        <f t="shared" si="136"/>
        <v/>
      </c>
      <c r="N740" s="73">
        <f t="shared" si="134"/>
        <v>0</v>
      </c>
      <c r="O740" s="74"/>
      <c r="P740" s="75"/>
      <c r="R740" s="76"/>
      <c r="S740" s="76"/>
      <c r="T740" s="268" t="str">
        <f t="shared" si="139"/>
        <v/>
      </c>
      <c r="AM740">
        <f t="shared" si="140"/>
        <v>0</v>
      </c>
      <c r="AN740">
        <f t="shared" si="141"/>
        <v>0</v>
      </c>
      <c r="AO740">
        <f t="shared" si="142"/>
        <v>0</v>
      </c>
      <c r="AP740">
        <f t="shared" si="143"/>
        <v>0</v>
      </c>
      <c r="AQ740">
        <f t="shared" si="144"/>
        <v>0</v>
      </c>
      <c r="AR740">
        <f t="shared" si="137"/>
        <v>0</v>
      </c>
    </row>
    <row r="741" spans="1:44" ht="18" hidden="1" outlineLevel="1" x14ac:dyDescent="0.35">
      <c r="A741" s="13" t="s">
        <v>184</v>
      </c>
      <c r="B741" s="35">
        <f t="shared" si="145"/>
        <v>728</v>
      </c>
      <c r="C741" s="247"/>
      <c r="D741" s="42"/>
      <c r="E741" s="42"/>
      <c r="F741" s="37"/>
      <c r="G741" s="248">
        <v>0</v>
      </c>
      <c r="H741" s="101">
        <v>0.1</v>
      </c>
      <c r="I741" s="102">
        <f t="shared" si="135"/>
        <v>0</v>
      </c>
      <c r="J741" s="37"/>
      <c r="K741" s="7"/>
      <c r="L741" s="61">
        <f t="shared" si="138"/>
        <v>728</v>
      </c>
      <c r="M741" s="112" t="str">
        <f t="shared" si="136"/>
        <v/>
      </c>
      <c r="N741" s="73">
        <f t="shared" si="134"/>
        <v>0</v>
      </c>
      <c r="O741" s="74"/>
      <c r="P741" s="75"/>
      <c r="R741" s="76"/>
      <c r="S741" s="76"/>
      <c r="T741" s="268" t="str">
        <f t="shared" si="139"/>
        <v/>
      </c>
      <c r="AM741">
        <f t="shared" si="140"/>
        <v>0</v>
      </c>
      <c r="AN741">
        <f t="shared" si="141"/>
        <v>0</v>
      </c>
      <c r="AO741">
        <f t="shared" si="142"/>
        <v>0</v>
      </c>
      <c r="AP741">
        <f t="shared" si="143"/>
        <v>0</v>
      </c>
      <c r="AQ741">
        <f t="shared" si="144"/>
        <v>0</v>
      </c>
      <c r="AR741">
        <f t="shared" si="137"/>
        <v>0</v>
      </c>
    </row>
    <row r="742" spans="1:44" ht="18" hidden="1" outlineLevel="1" x14ac:dyDescent="0.35">
      <c r="A742" s="13" t="s">
        <v>184</v>
      </c>
      <c r="B742" s="35">
        <f t="shared" si="145"/>
        <v>729</v>
      </c>
      <c r="C742" s="247"/>
      <c r="D742" s="42"/>
      <c r="E742" s="42"/>
      <c r="F742" s="37"/>
      <c r="G742" s="248">
        <v>0</v>
      </c>
      <c r="H742" s="101">
        <v>0.1</v>
      </c>
      <c r="I742" s="102">
        <f t="shared" si="135"/>
        <v>0</v>
      </c>
      <c r="J742" s="37"/>
      <c r="K742" s="7"/>
      <c r="L742" s="61">
        <f t="shared" si="138"/>
        <v>729</v>
      </c>
      <c r="M742" s="112" t="str">
        <f t="shared" si="136"/>
        <v/>
      </c>
      <c r="N742" s="73">
        <f t="shared" si="134"/>
        <v>0</v>
      </c>
      <c r="O742" s="74"/>
      <c r="P742" s="75"/>
      <c r="R742" s="76"/>
      <c r="S742" s="76"/>
      <c r="T742" s="268" t="str">
        <f t="shared" si="139"/>
        <v/>
      </c>
      <c r="AM742">
        <f t="shared" si="140"/>
        <v>0</v>
      </c>
      <c r="AN742">
        <f t="shared" si="141"/>
        <v>0</v>
      </c>
      <c r="AO742">
        <f t="shared" si="142"/>
        <v>0</v>
      </c>
      <c r="AP742">
        <f t="shared" si="143"/>
        <v>0</v>
      </c>
      <c r="AQ742">
        <f t="shared" si="144"/>
        <v>0</v>
      </c>
      <c r="AR742">
        <f t="shared" si="137"/>
        <v>0</v>
      </c>
    </row>
    <row r="743" spans="1:44" ht="18" hidden="1" outlineLevel="1" x14ac:dyDescent="0.35">
      <c r="A743" s="13" t="s">
        <v>184</v>
      </c>
      <c r="B743" s="35">
        <f t="shared" si="145"/>
        <v>730</v>
      </c>
      <c r="C743" s="247"/>
      <c r="D743" s="42"/>
      <c r="E743" s="42"/>
      <c r="F743" s="37"/>
      <c r="G743" s="248">
        <v>0</v>
      </c>
      <c r="H743" s="101">
        <v>0.1</v>
      </c>
      <c r="I743" s="102">
        <f t="shared" si="135"/>
        <v>0</v>
      </c>
      <c r="J743" s="37"/>
      <c r="K743" s="7"/>
      <c r="L743" s="61">
        <f t="shared" si="138"/>
        <v>730</v>
      </c>
      <c r="M743" s="112" t="str">
        <f t="shared" si="136"/>
        <v/>
      </c>
      <c r="N743" s="73">
        <f t="shared" si="134"/>
        <v>0</v>
      </c>
      <c r="O743" s="74"/>
      <c r="P743" s="75"/>
      <c r="R743" s="76"/>
      <c r="S743" s="76"/>
      <c r="T743" s="268" t="str">
        <f t="shared" si="139"/>
        <v/>
      </c>
      <c r="AM743">
        <f t="shared" si="140"/>
        <v>0</v>
      </c>
      <c r="AN743">
        <f t="shared" si="141"/>
        <v>0</v>
      </c>
      <c r="AO743">
        <f t="shared" si="142"/>
        <v>0</v>
      </c>
      <c r="AP743">
        <f t="shared" si="143"/>
        <v>0</v>
      </c>
      <c r="AQ743">
        <f t="shared" si="144"/>
        <v>0</v>
      </c>
      <c r="AR743">
        <f t="shared" si="137"/>
        <v>0</v>
      </c>
    </row>
    <row r="744" spans="1:44" ht="18" hidden="1" outlineLevel="1" x14ac:dyDescent="0.35">
      <c r="A744" s="13" t="s">
        <v>184</v>
      </c>
      <c r="B744" s="35">
        <f t="shared" si="145"/>
        <v>731</v>
      </c>
      <c r="C744" s="247"/>
      <c r="D744" s="42"/>
      <c r="E744" s="42"/>
      <c r="F744" s="37"/>
      <c r="G744" s="248">
        <v>0</v>
      </c>
      <c r="H744" s="101">
        <v>0.1</v>
      </c>
      <c r="I744" s="102">
        <f t="shared" si="135"/>
        <v>0</v>
      </c>
      <c r="J744" s="37"/>
      <c r="K744" s="7"/>
      <c r="L744" s="61">
        <f t="shared" si="138"/>
        <v>731</v>
      </c>
      <c r="M744" s="112" t="str">
        <f t="shared" si="136"/>
        <v/>
      </c>
      <c r="N744" s="73">
        <f t="shared" si="134"/>
        <v>0</v>
      </c>
      <c r="O744" s="74"/>
      <c r="P744" s="75"/>
      <c r="R744" s="76"/>
      <c r="S744" s="76"/>
      <c r="T744" s="268" t="str">
        <f t="shared" si="139"/>
        <v/>
      </c>
      <c r="AM744">
        <f t="shared" si="140"/>
        <v>0</v>
      </c>
      <c r="AN744">
        <f t="shared" si="141"/>
        <v>0</v>
      </c>
      <c r="AO744">
        <f t="shared" si="142"/>
        <v>0</v>
      </c>
      <c r="AP744">
        <f t="shared" si="143"/>
        <v>0</v>
      </c>
      <c r="AQ744">
        <f t="shared" si="144"/>
        <v>0</v>
      </c>
      <c r="AR744">
        <f t="shared" si="137"/>
        <v>0</v>
      </c>
    </row>
    <row r="745" spans="1:44" ht="18" hidden="1" outlineLevel="1" x14ac:dyDescent="0.35">
      <c r="A745" s="13" t="s">
        <v>184</v>
      </c>
      <c r="B745" s="35">
        <f t="shared" si="145"/>
        <v>732</v>
      </c>
      <c r="C745" s="247"/>
      <c r="D745" s="42"/>
      <c r="E745" s="42"/>
      <c r="F745" s="37"/>
      <c r="G745" s="248">
        <v>0</v>
      </c>
      <c r="H745" s="101">
        <v>0.1</v>
      </c>
      <c r="I745" s="102">
        <f t="shared" si="135"/>
        <v>0</v>
      </c>
      <c r="J745" s="37"/>
      <c r="K745" s="7"/>
      <c r="L745" s="61">
        <f t="shared" si="138"/>
        <v>732</v>
      </c>
      <c r="M745" s="112" t="str">
        <f t="shared" si="136"/>
        <v/>
      </c>
      <c r="N745" s="73">
        <f t="shared" si="134"/>
        <v>0</v>
      </c>
      <c r="O745" s="74"/>
      <c r="P745" s="75"/>
      <c r="R745" s="76"/>
      <c r="S745" s="76"/>
      <c r="T745" s="268" t="str">
        <f t="shared" si="139"/>
        <v/>
      </c>
      <c r="AM745">
        <f t="shared" si="140"/>
        <v>0</v>
      </c>
      <c r="AN745">
        <f t="shared" si="141"/>
        <v>0</v>
      </c>
      <c r="AO745">
        <f t="shared" si="142"/>
        <v>0</v>
      </c>
      <c r="AP745">
        <f t="shared" si="143"/>
        <v>0</v>
      </c>
      <c r="AQ745">
        <f t="shared" si="144"/>
        <v>0</v>
      </c>
      <c r="AR745">
        <f t="shared" si="137"/>
        <v>0</v>
      </c>
    </row>
    <row r="746" spans="1:44" ht="18" hidden="1" outlineLevel="1" x14ac:dyDescent="0.35">
      <c r="A746" s="13" t="s">
        <v>184</v>
      </c>
      <c r="B746" s="35">
        <f t="shared" si="145"/>
        <v>733</v>
      </c>
      <c r="C746" s="247"/>
      <c r="D746" s="42"/>
      <c r="E746" s="42"/>
      <c r="F746" s="37"/>
      <c r="G746" s="248">
        <v>0</v>
      </c>
      <c r="H746" s="101">
        <v>0.1</v>
      </c>
      <c r="I746" s="102">
        <f t="shared" si="135"/>
        <v>0</v>
      </c>
      <c r="J746" s="37"/>
      <c r="K746" s="7"/>
      <c r="L746" s="61">
        <f t="shared" si="138"/>
        <v>733</v>
      </c>
      <c r="M746" s="112" t="str">
        <f t="shared" si="136"/>
        <v/>
      </c>
      <c r="N746" s="73">
        <f t="shared" si="134"/>
        <v>0</v>
      </c>
      <c r="O746" s="74"/>
      <c r="P746" s="75"/>
      <c r="R746" s="76"/>
      <c r="S746" s="76"/>
      <c r="T746" s="268" t="str">
        <f t="shared" si="139"/>
        <v/>
      </c>
      <c r="AM746">
        <f t="shared" si="140"/>
        <v>0</v>
      </c>
      <c r="AN746">
        <f t="shared" si="141"/>
        <v>0</v>
      </c>
      <c r="AO746">
        <f t="shared" si="142"/>
        <v>0</v>
      </c>
      <c r="AP746">
        <f t="shared" si="143"/>
        <v>0</v>
      </c>
      <c r="AQ746">
        <f t="shared" si="144"/>
        <v>0</v>
      </c>
      <c r="AR746">
        <f t="shared" si="137"/>
        <v>0</v>
      </c>
    </row>
    <row r="747" spans="1:44" ht="18" hidden="1" outlineLevel="1" x14ac:dyDescent="0.35">
      <c r="A747" s="13" t="s">
        <v>184</v>
      </c>
      <c r="B747" s="35">
        <f t="shared" si="145"/>
        <v>734</v>
      </c>
      <c r="C747" s="247"/>
      <c r="D747" s="42"/>
      <c r="E747" s="42"/>
      <c r="F747" s="37"/>
      <c r="G747" s="248">
        <v>0</v>
      </c>
      <c r="H747" s="101">
        <v>0.1</v>
      </c>
      <c r="I747" s="102">
        <f t="shared" si="135"/>
        <v>0</v>
      </c>
      <c r="J747" s="37"/>
      <c r="K747" s="7"/>
      <c r="L747" s="61">
        <f t="shared" si="138"/>
        <v>734</v>
      </c>
      <c r="M747" s="112" t="str">
        <f t="shared" si="136"/>
        <v/>
      </c>
      <c r="N747" s="73">
        <f t="shared" si="134"/>
        <v>0</v>
      </c>
      <c r="O747" s="74"/>
      <c r="P747" s="75"/>
      <c r="R747" s="76"/>
      <c r="S747" s="76"/>
      <c r="T747" s="268" t="str">
        <f t="shared" si="139"/>
        <v/>
      </c>
      <c r="AM747">
        <f t="shared" si="140"/>
        <v>0</v>
      </c>
      <c r="AN747">
        <f t="shared" si="141"/>
        <v>0</v>
      </c>
      <c r="AO747">
        <f t="shared" si="142"/>
        <v>0</v>
      </c>
      <c r="AP747">
        <f t="shared" si="143"/>
        <v>0</v>
      </c>
      <c r="AQ747">
        <f t="shared" si="144"/>
        <v>0</v>
      </c>
      <c r="AR747">
        <f t="shared" si="137"/>
        <v>0</v>
      </c>
    </row>
    <row r="748" spans="1:44" ht="18" hidden="1" outlineLevel="1" x14ac:dyDescent="0.35">
      <c r="A748" s="13" t="s">
        <v>184</v>
      </c>
      <c r="B748" s="35">
        <f t="shared" si="145"/>
        <v>735</v>
      </c>
      <c r="C748" s="247"/>
      <c r="D748" s="42"/>
      <c r="E748" s="42"/>
      <c r="F748" s="37"/>
      <c r="G748" s="248">
        <v>0</v>
      </c>
      <c r="H748" s="101">
        <v>0.1</v>
      </c>
      <c r="I748" s="102">
        <f t="shared" si="135"/>
        <v>0</v>
      </c>
      <c r="J748" s="37"/>
      <c r="K748" s="7"/>
      <c r="L748" s="61">
        <f t="shared" si="138"/>
        <v>735</v>
      </c>
      <c r="M748" s="112" t="str">
        <f t="shared" si="136"/>
        <v/>
      </c>
      <c r="N748" s="73">
        <f t="shared" si="134"/>
        <v>0</v>
      </c>
      <c r="O748" s="74"/>
      <c r="P748" s="75"/>
      <c r="R748" s="76"/>
      <c r="S748" s="76"/>
      <c r="T748" s="268" t="str">
        <f t="shared" si="139"/>
        <v/>
      </c>
      <c r="AM748">
        <f t="shared" si="140"/>
        <v>0</v>
      </c>
      <c r="AN748">
        <f t="shared" si="141"/>
        <v>0</v>
      </c>
      <c r="AO748">
        <f t="shared" si="142"/>
        <v>0</v>
      </c>
      <c r="AP748">
        <f t="shared" si="143"/>
        <v>0</v>
      </c>
      <c r="AQ748">
        <f t="shared" si="144"/>
        <v>0</v>
      </c>
      <c r="AR748">
        <f t="shared" si="137"/>
        <v>0</v>
      </c>
    </row>
    <row r="749" spans="1:44" ht="18" hidden="1" outlineLevel="1" x14ac:dyDescent="0.35">
      <c r="A749" s="13" t="s">
        <v>184</v>
      </c>
      <c r="B749" s="35">
        <f t="shared" si="145"/>
        <v>736</v>
      </c>
      <c r="C749" s="247"/>
      <c r="D749" s="42"/>
      <c r="E749" s="42"/>
      <c r="F749" s="37"/>
      <c r="G749" s="248">
        <v>0</v>
      </c>
      <c r="H749" s="101">
        <v>0.1</v>
      </c>
      <c r="I749" s="102">
        <f t="shared" si="135"/>
        <v>0</v>
      </c>
      <c r="J749" s="37"/>
      <c r="K749" s="7"/>
      <c r="L749" s="61">
        <f t="shared" si="138"/>
        <v>736</v>
      </c>
      <c r="M749" s="112" t="str">
        <f t="shared" si="136"/>
        <v/>
      </c>
      <c r="N749" s="73">
        <f t="shared" si="134"/>
        <v>0</v>
      </c>
      <c r="O749" s="74"/>
      <c r="P749" s="75"/>
      <c r="R749" s="76"/>
      <c r="S749" s="76"/>
      <c r="T749" s="268" t="str">
        <f t="shared" si="139"/>
        <v/>
      </c>
      <c r="AM749">
        <f t="shared" si="140"/>
        <v>0</v>
      </c>
      <c r="AN749">
        <f t="shared" si="141"/>
        <v>0</v>
      </c>
      <c r="AO749">
        <f t="shared" si="142"/>
        <v>0</v>
      </c>
      <c r="AP749">
        <f t="shared" si="143"/>
        <v>0</v>
      </c>
      <c r="AQ749">
        <f t="shared" si="144"/>
        <v>0</v>
      </c>
      <c r="AR749">
        <f t="shared" si="137"/>
        <v>0</v>
      </c>
    </row>
    <row r="750" spans="1:44" ht="18" hidden="1" outlineLevel="1" x14ac:dyDescent="0.35">
      <c r="A750" s="13" t="s">
        <v>184</v>
      </c>
      <c r="B750" s="35">
        <f t="shared" si="145"/>
        <v>737</v>
      </c>
      <c r="C750" s="247"/>
      <c r="D750" s="42"/>
      <c r="E750" s="42"/>
      <c r="F750" s="37"/>
      <c r="G750" s="248">
        <v>0</v>
      </c>
      <c r="H750" s="101">
        <v>0.1</v>
      </c>
      <c r="I750" s="102">
        <f t="shared" si="135"/>
        <v>0</v>
      </c>
      <c r="J750" s="37"/>
      <c r="K750" s="7"/>
      <c r="L750" s="61">
        <f t="shared" si="138"/>
        <v>737</v>
      </c>
      <c r="M750" s="112" t="str">
        <f t="shared" si="136"/>
        <v/>
      </c>
      <c r="N750" s="73">
        <f t="shared" si="134"/>
        <v>0</v>
      </c>
      <c r="O750" s="74"/>
      <c r="P750" s="75"/>
      <c r="R750" s="76"/>
      <c r="S750" s="76"/>
      <c r="T750" s="268" t="str">
        <f t="shared" si="139"/>
        <v/>
      </c>
      <c r="AM750">
        <f t="shared" si="140"/>
        <v>0</v>
      </c>
      <c r="AN750">
        <f t="shared" si="141"/>
        <v>0</v>
      </c>
      <c r="AO750">
        <f t="shared" si="142"/>
        <v>0</v>
      </c>
      <c r="AP750">
        <f t="shared" si="143"/>
        <v>0</v>
      </c>
      <c r="AQ750">
        <f t="shared" si="144"/>
        <v>0</v>
      </c>
      <c r="AR750">
        <f t="shared" si="137"/>
        <v>0</v>
      </c>
    </row>
    <row r="751" spans="1:44" ht="18" hidden="1" outlineLevel="1" x14ac:dyDescent="0.35">
      <c r="A751" s="13" t="s">
        <v>184</v>
      </c>
      <c r="B751" s="35">
        <f t="shared" si="145"/>
        <v>738</v>
      </c>
      <c r="C751" s="247"/>
      <c r="D751" s="42"/>
      <c r="E751" s="42"/>
      <c r="F751" s="37"/>
      <c r="G751" s="248">
        <v>0</v>
      </c>
      <c r="H751" s="101">
        <v>0.1</v>
      </c>
      <c r="I751" s="102">
        <f t="shared" si="135"/>
        <v>0</v>
      </c>
      <c r="J751" s="37"/>
      <c r="K751" s="7"/>
      <c r="L751" s="61">
        <f t="shared" si="138"/>
        <v>738</v>
      </c>
      <c r="M751" s="112" t="str">
        <f t="shared" si="136"/>
        <v/>
      </c>
      <c r="N751" s="73">
        <f t="shared" si="134"/>
        <v>0</v>
      </c>
      <c r="O751" s="74"/>
      <c r="P751" s="75"/>
      <c r="R751" s="76"/>
      <c r="S751" s="76"/>
      <c r="T751" s="268" t="str">
        <f t="shared" si="139"/>
        <v/>
      </c>
      <c r="AM751">
        <f t="shared" si="140"/>
        <v>0</v>
      </c>
      <c r="AN751">
        <f t="shared" si="141"/>
        <v>0</v>
      </c>
      <c r="AO751">
        <f t="shared" si="142"/>
        <v>0</v>
      </c>
      <c r="AP751">
        <f t="shared" si="143"/>
        <v>0</v>
      </c>
      <c r="AQ751">
        <f t="shared" si="144"/>
        <v>0</v>
      </c>
      <c r="AR751">
        <f t="shared" si="137"/>
        <v>0</v>
      </c>
    </row>
    <row r="752" spans="1:44" ht="18" hidden="1" outlineLevel="1" x14ac:dyDescent="0.35">
      <c r="A752" s="13" t="s">
        <v>184</v>
      </c>
      <c r="B752" s="35">
        <f t="shared" si="145"/>
        <v>739</v>
      </c>
      <c r="C752" s="247"/>
      <c r="D752" s="42"/>
      <c r="E752" s="42"/>
      <c r="F752" s="37"/>
      <c r="G752" s="248">
        <v>0</v>
      </c>
      <c r="H752" s="101">
        <v>0.1</v>
      </c>
      <c r="I752" s="102">
        <f t="shared" si="135"/>
        <v>0</v>
      </c>
      <c r="J752" s="37"/>
      <c r="K752" s="7"/>
      <c r="L752" s="61">
        <f t="shared" si="138"/>
        <v>739</v>
      </c>
      <c r="M752" s="112" t="str">
        <f t="shared" si="136"/>
        <v/>
      </c>
      <c r="N752" s="73">
        <f t="shared" si="134"/>
        <v>0</v>
      </c>
      <c r="O752" s="74"/>
      <c r="P752" s="75"/>
      <c r="R752" s="76"/>
      <c r="S752" s="76"/>
      <c r="T752" s="268" t="str">
        <f t="shared" si="139"/>
        <v/>
      </c>
      <c r="AM752">
        <f t="shared" si="140"/>
        <v>0</v>
      </c>
      <c r="AN752">
        <f t="shared" si="141"/>
        <v>0</v>
      </c>
      <c r="AO752">
        <f t="shared" si="142"/>
        <v>0</v>
      </c>
      <c r="AP752">
        <f t="shared" si="143"/>
        <v>0</v>
      </c>
      <c r="AQ752">
        <f t="shared" si="144"/>
        <v>0</v>
      </c>
      <c r="AR752">
        <f t="shared" si="137"/>
        <v>0</v>
      </c>
    </row>
    <row r="753" spans="1:44" ht="18" hidden="1" outlineLevel="1" x14ac:dyDescent="0.35">
      <c r="A753" s="13" t="s">
        <v>184</v>
      </c>
      <c r="B753" s="35">
        <f t="shared" si="145"/>
        <v>740</v>
      </c>
      <c r="C753" s="247"/>
      <c r="D753" s="42"/>
      <c r="E753" s="42"/>
      <c r="F753" s="37"/>
      <c r="G753" s="248">
        <v>0</v>
      </c>
      <c r="H753" s="101">
        <v>0.1</v>
      </c>
      <c r="I753" s="102">
        <f t="shared" si="135"/>
        <v>0</v>
      </c>
      <c r="J753" s="37"/>
      <c r="K753" s="7"/>
      <c r="L753" s="61">
        <f t="shared" si="138"/>
        <v>740</v>
      </c>
      <c r="M753" s="112" t="str">
        <f t="shared" si="136"/>
        <v/>
      </c>
      <c r="N753" s="73">
        <f t="shared" ref="N753:N816" si="146">IF($Q$3="対象外",$I753,$G753)</f>
        <v>0</v>
      </c>
      <c r="O753" s="74"/>
      <c r="P753" s="75"/>
      <c r="R753" s="76"/>
      <c r="S753" s="76"/>
      <c r="T753" s="268" t="str">
        <f t="shared" si="139"/>
        <v/>
      </c>
      <c r="AM753">
        <f t="shared" si="140"/>
        <v>0</v>
      </c>
      <c r="AN753">
        <f t="shared" si="141"/>
        <v>0</v>
      </c>
      <c r="AO753">
        <f t="shared" si="142"/>
        <v>0</v>
      </c>
      <c r="AP753">
        <f t="shared" si="143"/>
        <v>0</v>
      </c>
      <c r="AQ753">
        <f t="shared" si="144"/>
        <v>0</v>
      </c>
      <c r="AR753">
        <f t="shared" si="137"/>
        <v>0</v>
      </c>
    </row>
    <row r="754" spans="1:44" ht="18" hidden="1" outlineLevel="1" x14ac:dyDescent="0.35">
      <c r="A754" s="13" t="s">
        <v>184</v>
      </c>
      <c r="B754" s="35">
        <f t="shared" si="145"/>
        <v>741</v>
      </c>
      <c r="C754" s="247"/>
      <c r="D754" s="42"/>
      <c r="E754" s="42"/>
      <c r="F754" s="37"/>
      <c r="G754" s="248">
        <v>0</v>
      </c>
      <c r="H754" s="101">
        <v>0.1</v>
      </c>
      <c r="I754" s="102">
        <f t="shared" si="135"/>
        <v>0</v>
      </c>
      <c r="J754" s="37"/>
      <c r="K754" s="7"/>
      <c r="L754" s="61">
        <f t="shared" si="138"/>
        <v>741</v>
      </c>
      <c r="M754" s="112" t="str">
        <f t="shared" si="136"/>
        <v/>
      </c>
      <c r="N754" s="73">
        <f t="shared" si="146"/>
        <v>0</v>
      </c>
      <c r="O754" s="74"/>
      <c r="P754" s="75"/>
      <c r="R754" s="76"/>
      <c r="S754" s="76"/>
      <c r="T754" s="268" t="str">
        <f t="shared" si="139"/>
        <v/>
      </c>
      <c r="AM754">
        <f t="shared" si="140"/>
        <v>0</v>
      </c>
      <c r="AN754">
        <f t="shared" si="141"/>
        <v>0</v>
      </c>
      <c r="AO754">
        <f t="shared" si="142"/>
        <v>0</v>
      </c>
      <c r="AP754">
        <f t="shared" si="143"/>
        <v>0</v>
      </c>
      <c r="AQ754">
        <f t="shared" si="144"/>
        <v>0</v>
      </c>
      <c r="AR754">
        <f t="shared" si="137"/>
        <v>0</v>
      </c>
    </row>
    <row r="755" spans="1:44" ht="18" hidden="1" outlineLevel="1" x14ac:dyDescent="0.35">
      <c r="A755" s="13" t="s">
        <v>184</v>
      </c>
      <c r="B755" s="35">
        <f t="shared" si="145"/>
        <v>742</v>
      </c>
      <c r="C755" s="247"/>
      <c r="D755" s="42"/>
      <c r="E755" s="42"/>
      <c r="F755" s="37"/>
      <c r="G755" s="248">
        <v>0</v>
      </c>
      <c r="H755" s="101">
        <v>0.1</v>
      </c>
      <c r="I755" s="102">
        <f t="shared" si="135"/>
        <v>0</v>
      </c>
      <c r="J755" s="37"/>
      <c r="K755" s="7"/>
      <c r="L755" s="61">
        <f t="shared" si="138"/>
        <v>742</v>
      </c>
      <c r="M755" s="112" t="str">
        <f t="shared" si="136"/>
        <v/>
      </c>
      <c r="N755" s="73">
        <f t="shared" si="146"/>
        <v>0</v>
      </c>
      <c r="O755" s="74"/>
      <c r="P755" s="75"/>
      <c r="R755" s="76"/>
      <c r="S755" s="76"/>
      <c r="T755" s="268" t="str">
        <f t="shared" si="139"/>
        <v/>
      </c>
      <c r="AM755">
        <f t="shared" si="140"/>
        <v>0</v>
      </c>
      <c r="AN755">
        <f t="shared" si="141"/>
        <v>0</v>
      </c>
      <c r="AO755">
        <f t="shared" si="142"/>
        <v>0</v>
      </c>
      <c r="AP755">
        <f t="shared" si="143"/>
        <v>0</v>
      </c>
      <c r="AQ755">
        <f t="shared" si="144"/>
        <v>0</v>
      </c>
      <c r="AR755">
        <f t="shared" si="137"/>
        <v>0</v>
      </c>
    </row>
    <row r="756" spans="1:44" ht="18" hidden="1" outlineLevel="1" x14ac:dyDescent="0.35">
      <c r="A756" s="13" t="s">
        <v>184</v>
      </c>
      <c r="B756" s="35">
        <f t="shared" si="145"/>
        <v>743</v>
      </c>
      <c r="C756" s="247"/>
      <c r="D756" s="42"/>
      <c r="E756" s="42"/>
      <c r="F756" s="37"/>
      <c r="G756" s="248">
        <v>0</v>
      </c>
      <c r="H756" s="101">
        <v>0.1</v>
      </c>
      <c r="I756" s="102">
        <f t="shared" si="135"/>
        <v>0</v>
      </c>
      <c r="J756" s="37"/>
      <c r="K756" s="7"/>
      <c r="L756" s="61">
        <f t="shared" si="138"/>
        <v>743</v>
      </c>
      <c r="M756" s="112" t="str">
        <f t="shared" si="136"/>
        <v/>
      </c>
      <c r="N756" s="73">
        <f t="shared" si="146"/>
        <v>0</v>
      </c>
      <c r="O756" s="74"/>
      <c r="P756" s="75"/>
      <c r="R756" s="76"/>
      <c r="S756" s="76"/>
      <c r="T756" s="268" t="str">
        <f t="shared" si="139"/>
        <v/>
      </c>
      <c r="AM756">
        <f t="shared" si="140"/>
        <v>0</v>
      </c>
      <c r="AN756">
        <f t="shared" si="141"/>
        <v>0</v>
      </c>
      <c r="AO756">
        <f t="shared" si="142"/>
        <v>0</v>
      </c>
      <c r="AP756">
        <f t="shared" si="143"/>
        <v>0</v>
      </c>
      <c r="AQ756">
        <f t="shared" si="144"/>
        <v>0</v>
      </c>
      <c r="AR756">
        <f t="shared" si="137"/>
        <v>0</v>
      </c>
    </row>
    <row r="757" spans="1:44" ht="18" hidden="1" outlineLevel="1" x14ac:dyDescent="0.35">
      <c r="A757" s="13" t="s">
        <v>184</v>
      </c>
      <c r="B757" s="35">
        <f t="shared" si="145"/>
        <v>744</v>
      </c>
      <c r="C757" s="247"/>
      <c r="D757" s="42"/>
      <c r="E757" s="42"/>
      <c r="F757" s="37"/>
      <c r="G757" s="248">
        <v>0</v>
      </c>
      <c r="H757" s="101">
        <v>0.1</v>
      </c>
      <c r="I757" s="102">
        <f t="shared" si="135"/>
        <v>0</v>
      </c>
      <c r="J757" s="37"/>
      <c r="K757" s="7"/>
      <c r="L757" s="61">
        <f t="shared" si="138"/>
        <v>744</v>
      </c>
      <c r="M757" s="112" t="str">
        <f t="shared" si="136"/>
        <v/>
      </c>
      <c r="N757" s="73">
        <f t="shared" si="146"/>
        <v>0</v>
      </c>
      <c r="O757" s="74"/>
      <c r="P757" s="75"/>
      <c r="R757" s="76"/>
      <c r="S757" s="76"/>
      <c r="T757" s="268" t="str">
        <f t="shared" si="139"/>
        <v/>
      </c>
      <c r="AM757">
        <f t="shared" si="140"/>
        <v>0</v>
      </c>
      <c r="AN757">
        <f t="shared" si="141"/>
        <v>0</v>
      </c>
      <c r="AO757">
        <f t="shared" si="142"/>
        <v>0</v>
      </c>
      <c r="AP757">
        <f t="shared" si="143"/>
        <v>0</v>
      </c>
      <c r="AQ757">
        <f t="shared" si="144"/>
        <v>0</v>
      </c>
      <c r="AR757">
        <f t="shared" si="137"/>
        <v>0</v>
      </c>
    </row>
    <row r="758" spans="1:44" ht="18" hidden="1" outlineLevel="1" x14ac:dyDescent="0.35">
      <c r="A758" s="13" t="s">
        <v>184</v>
      </c>
      <c r="B758" s="35">
        <f t="shared" si="145"/>
        <v>745</v>
      </c>
      <c r="C758" s="247"/>
      <c r="D758" s="42"/>
      <c r="E758" s="42"/>
      <c r="F758" s="37"/>
      <c r="G758" s="248">
        <v>0</v>
      </c>
      <c r="H758" s="101">
        <v>0.1</v>
      </c>
      <c r="I758" s="102">
        <f t="shared" si="135"/>
        <v>0</v>
      </c>
      <c r="J758" s="37"/>
      <c r="K758" s="7"/>
      <c r="L758" s="61">
        <f t="shared" si="138"/>
        <v>745</v>
      </c>
      <c r="M758" s="112" t="str">
        <f t="shared" si="136"/>
        <v/>
      </c>
      <c r="N758" s="73">
        <f t="shared" si="146"/>
        <v>0</v>
      </c>
      <c r="O758" s="74"/>
      <c r="P758" s="75"/>
      <c r="R758" s="76"/>
      <c r="S758" s="76"/>
      <c r="T758" s="268" t="str">
        <f t="shared" si="139"/>
        <v/>
      </c>
      <c r="AM758">
        <f t="shared" si="140"/>
        <v>0</v>
      </c>
      <c r="AN758">
        <f t="shared" si="141"/>
        <v>0</v>
      </c>
      <c r="AO758">
        <f t="shared" si="142"/>
        <v>0</v>
      </c>
      <c r="AP758">
        <f t="shared" si="143"/>
        <v>0</v>
      </c>
      <c r="AQ758">
        <f t="shared" si="144"/>
        <v>0</v>
      </c>
      <c r="AR758">
        <f t="shared" si="137"/>
        <v>0</v>
      </c>
    </row>
    <row r="759" spans="1:44" ht="18" hidden="1" outlineLevel="1" x14ac:dyDescent="0.35">
      <c r="A759" s="13" t="s">
        <v>184</v>
      </c>
      <c r="B759" s="35">
        <f t="shared" si="145"/>
        <v>746</v>
      </c>
      <c r="C759" s="247"/>
      <c r="D759" s="42"/>
      <c r="E759" s="42"/>
      <c r="F759" s="37"/>
      <c r="G759" s="248">
        <v>0</v>
      </c>
      <c r="H759" s="101">
        <v>0.1</v>
      </c>
      <c r="I759" s="102">
        <f t="shared" si="135"/>
        <v>0</v>
      </c>
      <c r="J759" s="37"/>
      <c r="K759" s="7"/>
      <c r="L759" s="61">
        <f t="shared" si="138"/>
        <v>746</v>
      </c>
      <c r="M759" s="112" t="str">
        <f t="shared" si="136"/>
        <v/>
      </c>
      <c r="N759" s="73">
        <f t="shared" si="146"/>
        <v>0</v>
      </c>
      <c r="O759" s="74"/>
      <c r="P759" s="75"/>
      <c r="R759" s="76"/>
      <c r="S759" s="76"/>
      <c r="T759" s="268" t="str">
        <f t="shared" si="139"/>
        <v/>
      </c>
      <c r="AM759">
        <f t="shared" si="140"/>
        <v>0</v>
      </c>
      <c r="AN759">
        <f t="shared" si="141"/>
        <v>0</v>
      </c>
      <c r="AO759">
        <f t="shared" si="142"/>
        <v>0</v>
      </c>
      <c r="AP759">
        <f t="shared" si="143"/>
        <v>0</v>
      </c>
      <c r="AQ759">
        <f t="shared" si="144"/>
        <v>0</v>
      </c>
      <c r="AR759">
        <f t="shared" si="137"/>
        <v>0</v>
      </c>
    </row>
    <row r="760" spans="1:44" ht="18" hidden="1" outlineLevel="1" x14ac:dyDescent="0.35">
      <c r="A760" s="13" t="s">
        <v>184</v>
      </c>
      <c r="B760" s="35">
        <f t="shared" si="145"/>
        <v>747</v>
      </c>
      <c r="C760" s="247"/>
      <c r="D760" s="42"/>
      <c r="E760" s="42"/>
      <c r="F760" s="37"/>
      <c r="G760" s="248">
        <v>0</v>
      </c>
      <c r="H760" s="101">
        <v>0.1</v>
      </c>
      <c r="I760" s="102">
        <f t="shared" si="135"/>
        <v>0</v>
      </c>
      <c r="J760" s="37"/>
      <c r="K760" s="7"/>
      <c r="L760" s="61">
        <f t="shared" si="138"/>
        <v>747</v>
      </c>
      <c r="M760" s="112" t="str">
        <f t="shared" si="136"/>
        <v/>
      </c>
      <c r="N760" s="73">
        <f t="shared" si="146"/>
        <v>0</v>
      </c>
      <c r="O760" s="74"/>
      <c r="P760" s="75"/>
      <c r="R760" s="76"/>
      <c r="S760" s="76"/>
      <c r="T760" s="268" t="str">
        <f t="shared" si="139"/>
        <v/>
      </c>
      <c r="AM760">
        <f t="shared" si="140"/>
        <v>0</v>
      </c>
      <c r="AN760">
        <f t="shared" si="141"/>
        <v>0</v>
      </c>
      <c r="AO760">
        <f t="shared" si="142"/>
        <v>0</v>
      </c>
      <c r="AP760">
        <f t="shared" si="143"/>
        <v>0</v>
      </c>
      <c r="AQ760">
        <f t="shared" si="144"/>
        <v>0</v>
      </c>
      <c r="AR760">
        <f t="shared" si="137"/>
        <v>0</v>
      </c>
    </row>
    <row r="761" spans="1:44" ht="18" hidden="1" outlineLevel="1" x14ac:dyDescent="0.35">
      <c r="A761" s="13" t="s">
        <v>184</v>
      </c>
      <c r="B761" s="35">
        <f t="shared" si="145"/>
        <v>748</v>
      </c>
      <c r="C761" s="247"/>
      <c r="D761" s="42"/>
      <c r="E761" s="42"/>
      <c r="F761" s="37"/>
      <c r="G761" s="248">
        <v>0</v>
      </c>
      <c r="H761" s="101">
        <v>0.1</v>
      </c>
      <c r="I761" s="102">
        <f t="shared" si="135"/>
        <v>0</v>
      </c>
      <c r="J761" s="37"/>
      <c r="K761" s="7"/>
      <c r="L761" s="61">
        <f t="shared" si="138"/>
        <v>748</v>
      </c>
      <c r="M761" s="112" t="str">
        <f t="shared" si="136"/>
        <v/>
      </c>
      <c r="N761" s="73">
        <f t="shared" si="146"/>
        <v>0</v>
      </c>
      <c r="O761" s="74"/>
      <c r="P761" s="75"/>
      <c r="R761" s="76"/>
      <c r="S761" s="76"/>
      <c r="T761" s="268" t="str">
        <f t="shared" si="139"/>
        <v/>
      </c>
      <c r="AM761">
        <f t="shared" si="140"/>
        <v>0</v>
      </c>
      <c r="AN761">
        <f t="shared" si="141"/>
        <v>0</v>
      </c>
      <c r="AO761">
        <f t="shared" si="142"/>
        <v>0</v>
      </c>
      <c r="AP761">
        <f t="shared" si="143"/>
        <v>0</v>
      </c>
      <c r="AQ761">
        <f t="shared" si="144"/>
        <v>0</v>
      </c>
      <c r="AR761">
        <f t="shared" si="137"/>
        <v>0</v>
      </c>
    </row>
    <row r="762" spans="1:44" ht="18" hidden="1" outlineLevel="1" x14ac:dyDescent="0.35">
      <c r="A762" s="13" t="s">
        <v>184</v>
      </c>
      <c r="B762" s="35">
        <f t="shared" si="145"/>
        <v>749</v>
      </c>
      <c r="C762" s="247"/>
      <c r="D762" s="42"/>
      <c r="E762" s="42"/>
      <c r="F762" s="37"/>
      <c r="G762" s="248">
        <v>0</v>
      </c>
      <c r="H762" s="101">
        <v>0.1</v>
      </c>
      <c r="I762" s="102">
        <f t="shared" si="135"/>
        <v>0</v>
      </c>
      <c r="J762" s="37"/>
      <c r="K762" s="7"/>
      <c r="L762" s="61">
        <f t="shared" si="138"/>
        <v>749</v>
      </c>
      <c r="M762" s="112" t="str">
        <f t="shared" si="136"/>
        <v/>
      </c>
      <c r="N762" s="73">
        <f t="shared" si="146"/>
        <v>0</v>
      </c>
      <c r="O762" s="74"/>
      <c r="P762" s="75"/>
      <c r="R762" s="76"/>
      <c r="S762" s="76"/>
      <c r="T762" s="268" t="str">
        <f t="shared" si="139"/>
        <v/>
      </c>
      <c r="AM762">
        <f t="shared" si="140"/>
        <v>0</v>
      </c>
      <c r="AN762">
        <f t="shared" si="141"/>
        <v>0</v>
      </c>
      <c r="AO762">
        <f t="shared" si="142"/>
        <v>0</v>
      </c>
      <c r="AP762">
        <f t="shared" si="143"/>
        <v>0</v>
      </c>
      <c r="AQ762">
        <f t="shared" si="144"/>
        <v>0</v>
      </c>
      <c r="AR762">
        <f t="shared" si="137"/>
        <v>0</v>
      </c>
    </row>
    <row r="763" spans="1:44" ht="18" hidden="1" outlineLevel="1" x14ac:dyDescent="0.35">
      <c r="A763" s="13" t="s">
        <v>184</v>
      </c>
      <c r="B763" s="35">
        <f t="shared" si="145"/>
        <v>750</v>
      </c>
      <c r="C763" s="247"/>
      <c r="D763" s="42"/>
      <c r="E763" s="42"/>
      <c r="F763" s="37"/>
      <c r="G763" s="248">
        <v>0</v>
      </c>
      <c r="H763" s="101">
        <v>0.1</v>
      </c>
      <c r="I763" s="102">
        <f t="shared" si="135"/>
        <v>0</v>
      </c>
      <c r="J763" s="37"/>
      <c r="K763" s="7"/>
      <c r="L763" s="61">
        <f t="shared" si="138"/>
        <v>750</v>
      </c>
      <c r="M763" s="112" t="str">
        <f t="shared" si="136"/>
        <v/>
      </c>
      <c r="N763" s="73">
        <f t="shared" si="146"/>
        <v>0</v>
      </c>
      <c r="O763" s="74"/>
      <c r="P763" s="75"/>
      <c r="R763" s="76"/>
      <c r="S763" s="76"/>
      <c r="T763" s="268" t="str">
        <f t="shared" si="139"/>
        <v/>
      </c>
      <c r="AM763">
        <f t="shared" si="140"/>
        <v>0</v>
      </c>
      <c r="AN763">
        <f t="shared" si="141"/>
        <v>0</v>
      </c>
      <c r="AO763">
        <f t="shared" si="142"/>
        <v>0</v>
      </c>
      <c r="AP763">
        <f t="shared" si="143"/>
        <v>0</v>
      </c>
      <c r="AQ763">
        <f t="shared" si="144"/>
        <v>0</v>
      </c>
      <c r="AR763">
        <f t="shared" si="137"/>
        <v>0</v>
      </c>
    </row>
    <row r="764" spans="1:44" ht="18" hidden="1" outlineLevel="1" x14ac:dyDescent="0.35">
      <c r="A764" s="13" t="s">
        <v>184</v>
      </c>
      <c r="B764" s="35">
        <f t="shared" si="145"/>
        <v>751</v>
      </c>
      <c r="C764" s="247"/>
      <c r="D764" s="42"/>
      <c r="E764" s="42"/>
      <c r="F764" s="37"/>
      <c r="G764" s="248">
        <v>0</v>
      </c>
      <c r="H764" s="101">
        <v>0.1</v>
      </c>
      <c r="I764" s="102">
        <f t="shared" si="135"/>
        <v>0</v>
      </c>
      <c r="J764" s="37"/>
      <c r="K764" s="7"/>
      <c r="L764" s="61">
        <f t="shared" si="138"/>
        <v>751</v>
      </c>
      <c r="M764" s="112" t="str">
        <f t="shared" si="136"/>
        <v/>
      </c>
      <c r="N764" s="73">
        <f t="shared" si="146"/>
        <v>0</v>
      </c>
      <c r="O764" s="74"/>
      <c r="P764" s="75"/>
      <c r="R764" s="76"/>
      <c r="S764" s="76"/>
      <c r="T764" s="268" t="str">
        <f t="shared" si="139"/>
        <v/>
      </c>
      <c r="AM764">
        <f t="shared" si="140"/>
        <v>0</v>
      </c>
      <c r="AN764">
        <f t="shared" si="141"/>
        <v>0</v>
      </c>
      <c r="AO764">
        <f t="shared" si="142"/>
        <v>0</v>
      </c>
      <c r="AP764">
        <f t="shared" si="143"/>
        <v>0</v>
      </c>
      <c r="AQ764">
        <f t="shared" si="144"/>
        <v>0</v>
      </c>
      <c r="AR764">
        <f t="shared" si="137"/>
        <v>0</v>
      </c>
    </row>
    <row r="765" spans="1:44" ht="18" hidden="1" outlineLevel="1" x14ac:dyDescent="0.35">
      <c r="A765" s="13" t="s">
        <v>184</v>
      </c>
      <c r="B765" s="35">
        <f t="shared" si="145"/>
        <v>752</v>
      </c>
      <c r="C765" s="247"/>
      <c r="D765" s="42"/>
      <c r="E765" s="42"/>
      <c r="F765" s="37"/>
      <c r="G765" s="248">
        <v>0</v>
      </c>
      <c r="H765" s="101">
        <v>0.1</v>
      </c>
      <c r="I765" s="102">
        <f t="shared" si="135"/>
        <v>0</v>
      </c>
      <c r="J765" s="37"/>
      <c r="K765" s="7"/>
      <c r="L765" s="61">
        <f t="shared" si="138"/>
        <v>752</v>
      </c>
      <c r="M765" s="112" t="str">
        <f t="shared" si="136"/>
        <v/>
      </c>
      <c r="N765" s="73">
        <f t="shared" si="146"/>
        <v>0</v>
      </c>
      <c r="O765" s="74"/>
      <c r="P765" s="75"/>
      <c r="R765" s="76"/>
      <c r="S765" s="76"/>
      <c r="T765" s="268" t="str">
        <f t="shared" si="139"/>
        <v/>
      </c>
      <c r="AM765">
        <f t="shared" si="140"/>
        <v>0</v>
      </c>
      <c r="AN765">
        <f t="shared" si="141"/>
        <v>0</v>
      </c>
      <c r="AO765">
        <f t="shared" si="142"/>
        <v>0</v>
      </c>
      <c r="AP765">
        <f t="shared" si="143"/>
        <v>0</v>
      </c>
      <c r="AQ765">
        <f t="shared" si="144"/>
        <v>0</v>
      </c>
      <c r="AR765">
        <f t="shared" si="137"/>
        <v>0</v>
      </c>
    </row>
    <row r="766" spans="1:44" ht="18" hidden="1" outlineLevel="1" x14ac:dyDescent="0.35">
      <c r="A766" s="13" t="s">
        <v>184</v>
      </c>
      <c r="B766" s="35">
        <f t="shared" si="145"/>
        <v>753</v>
      </c>
      <c r="C766" s="247"/>
      <c r="D766" s="42"/>
      <c r="E766" s="42"/>
      <c r="F766" s="37"/>
      <c r="G766" s="248">
        <v>0</v>
      </c>
      <c r="H766" s="101">
        <v>0.1</v>
      </c>
      <c r="I766" s="102">
        <f t="shared" si="135"/>
        <v>0</v>
      </c>
      <c r="J766" s="37"/>
      <c r="K766" s="7"/>
      <c r="L766" s="61">
        <f t="shared" si="138"/>
        <v>753</v>
      </c>
      <c r="M766" s="112" t="str">
        <f t="shared" si="136"/>
        <v/>
      </c>
      <c r="N766" s="73">
        <f t="shared" si="146"/>
        <v>0</v>
      </c>
      <c r="O766" s="74"/>
      <c r="P766" s="75"/>
      <c r="R766" s="76"/>
      <c r="S766" s="76"/>
      <c r="T766" s="268" t="str">
        <f t="shared" si="139"/>
        <v/>
      </c>
      <c r="AM766">
        <f t="shared" si="140"/>
        <v>0</v>
      </c>
      <c r="AN766">
        <f t="shared" si="141"/>
        <v>0</v>
      </c>
      <c r="AO766">
        <f t="shared" si="142"/>
        <v>0</v>
      </c>
      <c r="AP766">
        <f t="shared" si="143"/>
        <v>0</v>
      </c>
      <c r="AQ766">
        <f t="shared" si="144"/>
        <v>0</v>
      </c>
      <c r="AR766">
        <f t="shared" si="137"/>
        <v>0</v>
      </c>
    </row>
    <row r="767" spans="1:44" ht="18" hidden="1" outlineLevel="1" x14ac:dyDescent="0.35">
      <c r="A767" s="13" t="s">
        <v>184</v>
      </c>
      <c r="B767" s="35">
        <f t="shared" si="145"/>
        <v>754</v>
      </c>
      <c r="C767" s="247"/>
      <c r="D767" s="42"/>
      <c r="E767" s="42"/>
      <c r="F767" s="37"/>
      <c r="G767" s="248">
        <v>0</v>
      </c>
      <c r="H767" s="101">
        <v>0.1</v>
      </c>
      <c r="I767" s="102">
        <f t="shared" si="135"/>
        <v>0</v>
      </c>
      <c r="J767" s="37"/>
      <c r="K767" s="7"/>
      <c r="L767" s="61">
        <f t="shared" si="138"/>
        <v>754</v>
      </c>
      <c r="M767" s="112" t="str">
        <f t="shared" si="136"/>
        <v/>
      </c>
      <c r="N767" s="73">
        <f t="shared" si="146"/>
        <v>0</v>
      </c>
      <c r="O767" s="74"/>
      <c r="P767" s="75"/>
      <c r="R767" s="76"/>
      <c r="S767" s="76"/>
      <c r="T767" s="268" t="str">
        <f t="shared" si="139"/>
        <v/>
      </c>
      <c r="AM767">
        <f t="shared" si="140"/>
        <v>0</v>
      </c>
      <c r="AN767">
        <f t="shared" si="141"/>
        <v>0</v>
      </c>
      <c r="AO767">
        <f t="shared" si="142"/>
        <v>0</v>
      </c>
      <c r="AP767">
        <f t="shared" si="143"/>
        <v>0</v>
      </c>
      <c r="AQ767">
        <f t="shared" si="144"/>
        <v>0</v>
      </c>
      <c r="AR767">
        <f t="shared" si="137"/>
        <v>0</v>
      </c>
    </row>
    <row r="768" spans="1:44" ht="18" hidden="1" outlineLevel="1" x14ac:dyDescent="0.35">
      <c r="A768" s="13" t="s">
        <v>184</v>
      </c>
      <c r="B768" s="35">
        <f t="shared" si="145"/>
        <v>755</v>
      </c>
      <c r="C768" s="247"/>
      <c r="D768" s="42"/>
      <c r="E768" s="42"/>
      <c r="F768" s="37"/>
      <c r="G768" s="248">
        <v>0</v>
      </c>
      <c r="H768" s="101">
        <v>0.1</v>
      </c>
      <c r="I768" s="102">
        <f t="shared" si="135"/>
        <v>0</v>
      </c>
      <c r="J768" s="37"/>
      <c r="K768" s="7"/>
      <c r="L768" s="61">
        <f t="shared" si="138"/>
        <v>755</v>
      </c>
      <c r="M768" s="112" t="str">
        <f t="shared" si="136"/>
        <v/>
      </c>
      <c r="N768" s="73">
        <f t="shared" si="146"/>
        <v>0</v>
      </c>
      <c r="O768" s="74"/>
      <c r="P768" s="75"/>
      <c r="R768" s="76"/>
      <c r="S768" s="76"/>
      <c r="T768" s="268" t="str">
        <f t="shared" si="139"/>
        <v/>
      </c>
      <c r="AM768">
        <f t="shared" si="140"/>
        <v>0</v>
      </c>
      <c r="AN768">
        <f t="shared" si="141"/>
        <v>0</v>
      </c>
      <c r="AO768">
        <f t="shared" si="142"/>
        <v>0</v>
      </c>
      <c r="AP768">
        <f t="shared" si="143"/>
        <v>0</v>
      </c>
      <c r="AQ768">
        <f t="shared" si="144"/>
        <v>0</v>
      </c>
      <c r="AR768">
        <f t="shared" si="137"/>
        <v>0</v>
      </c>
    </row>
    <row r="769" spans="1:44" ht="18" hidden="1" outlineLevel="1" x14ac:dyDescent="0.35">
      <c r="A769" s="13" t="s">
        <v>184</v>
      </c>
      <c r="B769" s="35">
        <f t="shared" si="145"/>
        <v>756</v>
      </c>
      <c r="C769" s="247"/>
      <c r="D769" s="42"/>
      <c r="E769" s="42"/>
      <c r="F769" s="37"/>
      <c r="G769" s="248">
        <v>0</v>
      </c>
      <c r="H769" s="101">
        <v>0.1</v>
      </c>
      <c r="I769" s="102">
        <f t="shared" si="135"/>
        <v>0</v>
      </c>
      <c r="J769" s="37"/>
      <c r="K769" s="7"/>
      <c r="L769" s="61">
        <f t="shared" si="138"/>
        <v>756</v>
      </c>
      <c r="M769" s="112" t="str">
        <f t="shared" si="136"/>
        <v/>
      </c>
      <c r="N769" s="73">
        <f t="shared" si="146"/>
        <v>0</v>
      </c>
      <c r="O769" s="74"/>
      <c r="P769" s="75"/>
      <c r="R769" s="76"/>
      <c r="S769" s="76"/>
      <c r="T769" s="268" t="str">
        <f t="shared" si="139"/>
        <v/>
      </c>
      <c r="AM769">
        <f t="shared" si="140"/>
        <v>0</v>
      </c>
      <c r="AN769">
        <f t="shared" si="141"/>
        <v>0</v>
      </c>
      <c r="AO769">
        <f t="shared" si="142"/>
        <v>0</v>
      </c>
      <c r="AP769">
        <f t="shared" si="143"/>
        <v>0</v>
      </c>
      <c r="AQ769">
        <f t="shared" si="144"/>
        <v>0</v>
      </c>
      <c r="AR769">
        <f t="shared" si="137"/>
        <v>0</v>
      </c>
    </row>
    <row r="770" spans="1:44" ht="18" hidden="1" outlineLevel="1" x14ac:dyDescent="0.35">
      <c r="A770" s="13" t="s">
        <v>184</v>
      </c>
      <c r="B770" s="35">
        <f t="shared" si="145"/>
        <v>757</v>
      </c>
      <c r="C770" s="247"/>
      <c r="D770" s="42"/>
      <c r="E770" s="42"/>
      <c r="F770" s="37"/>
      <c r="G770" s="248">
        <v>0</v>
      </c>
      <c r="H770" s="101">
        <v>0.1</v>
      </c>
      <c r="I770" s="102">
        <f t="shared" ref="I770:I833" si="147">IFERROR(ROUNDDOWN(G770/(1+H770),0),G770)</f>
        <v>0</v>
      </c>
      <c r="J770" s="37"/>
      <c r="K770" s="7"/>
      <c r="L770" s="61">
        <f t="shared" si="138"/>
        <v>757</v>
      </c>
      <c r="M770" s="112" t="str">
        <f t="shared" ref="M770:M833" si="148">IF(C770="","",C770)</f>
        <v/>
      </c>
      <c r="N770" s="73">
        <f t="shared" si="146"/>
        <v>0</v>
      </c>
      <c r="O770" s="74"/>
      <c r="P770" s="75"/>
      <c r="R770" s="76"/>
      <c r="S770" s="76"/>
      <c r="T770" s="268" t="str">
        <f t="shared" si="139"/>
        <v/>
      </c>
      <c r="AM770">
        <f t="shared" si="140"/>
        <v>0</v>
      </c>
      <c r="AN770">
        <f t="shared" si="141"/>
        <v>0</v>
      </c>
      <c r="AO770">
        <f t="shared" si="142"/>
        <v>0</v>
      </c>
      <c r="AP770">
        <f t="shared" si="143"/>
        <v>0</v>
      </c>
      <c r="AQ770">
        <f t="shared" si="144"/>
        <v>0</v>
      </c>
      <c r="AR770">
        <f t="shared" si="137"/>
        <v>0</v>
      </c>
    </row>
    <row r="771" spans="1:44" ht="18" hidden="1" outlineLevel="1" x14ac:dyDescent="0.35">
      <c r="A771" s="13" t="s">
        <v>184</v>
      </c>
      <c r="B771" s="35">
        <f t="shared" si="145"/>
        <v>758</v>
      </c>
      <c r="C771" s="247"/>
      <c r="D771" s="42"/>
      <c r="E771" s="42"/>
      <c r="F771" s="37"/>
      <c r="G771" s="248">
        <v>0</v>
      </c>
      <c r="H771" s="101">
        <v>0.1</v>
      </c>
      <c r="I771" s="102">
        <f t="shared" si="147"/>
        <v>0</v>
      </c>
      <c r="J771" s="37"/>
      <c r="K771" s="7"/>
      <c r="L771" s="61">
        <f t="shared" si="138"/>
        <v>758</v>
      </c>
      <c r="M771" s="112" t="str">
        <f t="shared" si="148"/>
        <v/>
      </c>
      <c r="N771" s="73">
        <f t="shared" si="146"/>
        <v>0</v>
      </c>
      <c r="O771" s="74"/>
      <c r="P771" s="75"/>
      <c r="R771" s="76"/>
      <c r="S771" s="76"/>
      <c r="T771" s="268" t="str">
        <f t="shared" si="139"/>
        <v/>
      </c>
      <c r="AM771">
        <f t="shared" si="140"/>
        <v>0</v>
      </c>
      <c r="AN771">
        <f t="shared" si="141"/>
        <v>0</v>
      </c>
      <c r="AO771">
        <f t="shared" si="142"/>
        <v>0</v>
      </c>
      <c r="AP771">
        <f t="shared" si="143"/>
        <v>0</v>
      </c>
      <c r="AQ771">
        <f t="shared" si="144"/>
        <v>0</v>
      </c>
      <c r="AR771">
        <f t="shared" si="137"/>
        <v>0</v>
      </c>
    </row>
    <row r="772" spans="1:44" ht="18" hidden="1" outlineLevel="1" x14ac:dyDescent="0.35">
      <c r="A772" s="13" t="s">
        <v>184</v>
      </c>
      <c r="B772" s="35">
        <f t="shared" si="145"/>
        <v>759</v>
      </c>
      <c r="C772" s="247"/>
      <c r="D772" s="42"/>
      <c r="E772" s="42"/>
      <c r="F772" s="37"/>
      <c r="G772" s="248">
        <v>0</v>
      </c>
      <c r="H772" s="101">
        <v>0.1</v>
      </c>
      <c r="I772" s="102">
        <f t="shared" si="147"/>
        <v>0</v>
      </c>
      <c r="J772" s="37"/>
      <c r="K772" s="7"/>
      <c r="L772" s="61">
        <f t="shared" si="138"/>
        <v>759</v>
      </c>
      <c r="M772" s="112" t="str">
        <f t="shared" si="148"/>
        <v/>
      </c>
      <c r="N772" s="73">
        <f t="shared" si="146"/>
        <v>0</v>
      </c>
      <c r="O772" s="74"/>
      <c r="P772" s="75"/>
      <c r="R772" s="76"/>
      <c r="S772" s="76"/>
      <c r="T772" s="268" t="str">
        <f t="shared" si="139"/>
        <v/>
      </c>
      <c r="AM772">
        <f t="shared" si="140"/>
        <v>0</v>
      </c>
      <c r="AN772">
        <f t="shared" si="141"/>
        <v>0</v>
      </c>
      <c r="AO772">
        <f t="shared" si="142"/>
        <v>0</v>
      </c>
      <c r="AP772">
        <f t="shared" si="143"/>
        <v>0</v>
      </c>
      <c r="AQ772">
        <f t="shared" si="144"/>
        <v>0</v>
      </c>
      <c r="AR772">
        <f t="shared" si="137"/>
        <v>0</v>
      </c>
    </row>
    <row r="773" spans="1:44" ht="18" hidden="1" outlineLevel="1" x14ac:dyDescent="0.35">
      <c r="A773" s="13" t="s">
        <v>184</v>
      </c>
      <c r="B773" s="35">
        <f t="shared" si="145"/>
        <v>760</v>
      </c>
      <c r="C773" s="247"/>
      <c r="D773" s="42"/>
      <c r="E773" s="42"/>
      <c r="F773" s="37"/>
      <c r="G773" s="248">
        <v>0</v>
      </c>
      <c r="H773" s="101">
        <v>0.1</v>
      </c>
      <c r="I773" s="102">
        <f t="shared" si="147"/>
        <v>0</v>
      </c>
      <c r="J773" s="37"/>
      <c r="K773" s="7"/>
      <c r="L773" s="61">
        <f t="shared" si="138"/>
        <v>760</v>
      </c>
      <c r="M773" s="112" t="str">
        <f t="shared" si="148"/>
        <v/>
      </c>
      <c r="N773" s="73">
        <f t="shared" si="146"/>
        <v>0</v>
      </c>
      <c r="O773" s="74"/>
      <c r="P773" s="75"/>
      <c r="R773" s="76"/>
      <c r="S773" s="76"/>
      <c r="T773" s="268" t="str">
        <f t="shared" si="139"/>
        <v/>
      </c>
      <c r="AM773">
        <f t="shared" si="140"/>
        <v>0</v>
      </c>
      <c r="AN773">
        <f t="shared" si="141"/>
        <v>0</v>
      </c>
      <c r="AO773">
        <f t="shared" si="142"/>
        <v>0</v>
      </c>
      <c r="AP773">
        <f t="shared" si="143"/>
        <v>0</v>
      </c>
      <c r="AQ773">
        <f t="shared" si="144"/>
        <v>0</v>
      </c>
      <c r="AR773">
        <f t="shared" si="137"/>
        <v>0</v>
      </c>
    </row>
    <row r="774" spans="1:44" ht="18" hidden="1" outlineLevel="1" x14ac:dyDescent="0.35">
      <c r="A774" s="13" t="s">
        <v>184</v>
      </c>
      <c r="B774" s="35">
        <f t="shared" si="145"/>
        <v>761</v>
      </c>
      <c r="C774" s="247"/>
      <c r="D774" s="42"/>
      <c r="E774" s="42"/>
      <c r="F774" s="37"/>
      <c r="G774" s="248">
        <v>0</v>
      </c>
      <c r="H774" s="101">
        <v>0.1</v>
      </c>
      <c r="I774" s="102">
        <f t="shared" si="147"/>
        <v>0</v>
      </c>
      <c r="J774" s="37"/>
      <c r="K774" s="7"/>
      <c r="L774" s="61">
        <f t="shared" si="138"/>
        <v>761</v>
      </c>
      <c r="M774" s="112" t="str">
        <f t="shared" si="148"/>
        <v/>
      </c>
      <c r="N774" s="73">
        <f t="shared" si="146"/>
        <v>0</v>
      </c>
      <c r="O774" s="74"/>
      <c r="P774" s="75"/>
      <c r="R774" s="76"/>
      <c r="S774" s="76"/>
      <c r="T774" s="268" t="str">
        <f t="shared" si="139"/>
        <v/>
      </c>
      <c r="AM774">
        <f t="shared" si="140"/>
        <v>0</v>
      </c>
      <c r="AN774">
        <f t="shared" si="141"/>
        <v>0</v>
      </c>
      <c r="AO774">
        <f t="shared" si="142"/>
        <v>0</v>
      </c>
      <c r="AP774">
        <f t="shared" si="143"/>
        <v>0</v>
      </c>
      <c r="AQ774">
        <f t="shared" si="144"/>
        <v>0</v>
      </c>
      <c r="AR774">
        <f t="shared" si="137"/>
        <v>0</v>
      </c>
    </row>
    <row r="775" spans="1:44" ht="18" hidden="1" outlineLevel="1" x14ac:dyDescent="0.35">
      <c r="A775" s="13" t="s">
        <v>184</v>
      </c>
      <c r="B775" s="35">
        <f t="shared" si="145"/>
        <v>762</v>
      </c>
      <c r="C775" s="247"/>
      <c r="D775" s="42"/>
      <c r="E775" s="42"/>
      <c r="F775" s="37"/>
      <c r="G775" s="248">
        <v>0</v>
      </c>
      <c r="H775" s="101">
        <v>0.1</v>
      </c>
      <c r="I775" s="102">
        <f t="shared" si="147"/>
        <v>0</v>
      </c>
      <c r="J775" s="37"/>
      <c r="K775" s="7"/>
      <c r="L775" s="61">
        <f t="shared" si="138"/>
        <v>762</v>
      </c>
      <c r="M775" s="112" t="str">
        <f t="shared" si="148"/>
        <v/>
      </c>
      <c r="N775" s="73">
        <f t="shared" si="146"/>
        <v>0</v>
      </c>
      <c r="O775" s="74"/>
      <c r="P775" s="75"/>
      <c r="R775" s="76"/>
      <c r="S775" s="76"/>
      <c r="T775" s="268" t="str">
        <f t="shared" si="139"/>
        <v/>
      </c>
      <c r="AM775">
        <f t="shared" si="140"/>
        <v>0</v>
      </c>
      <c r="AN775">
        <f t="shared" si="141"/>
        <v>0</v>
      </c>
      <c r="AO775">
        <f t="shared" si="142"/>
        <v>0</v>
      </c>
      <c r="AP775">
        <f t="shared" si="143"/>
        <v>0</v>
      </c>
      <c r="AQ775">
        <f t="shared" si="144"/>
        <v>0</v>
      </c>
      <c r="AR775">
        <f t="shared" si="137"/>
        <v>0</v>
      </c>
    </row>
    <row r="776" spans="1:44" ht="18" hidden="1" outlineLevel="1" x14ac:dyDescent="0.35">
      <c r="A776" s="13" t="s">
        <v>184</v>
      </c>
      <c r="B776" s="35">
        <f t="shared" si="145"/>
        <v>763</v>
      </c>
      <c r="C776" s="247"/>
      <c r="D776" s="42"/>
      <c r="E776" s="42"/>
      <c r="F776" s="37"/>
      <c r="G776" s="248">
        <v>0</v>
      </c>
      <c r="H776" s="101">
        <v>0.1</v>
      </c>
      <c r="I776" s="102">
        <f t="shared" si="147"/>
        <v>0</v>
      </c>
      <c r="J776" s="37"/>
      <c r="K776" s="7"/>
      <c r="L776" s="61">
        <f t="shared" si="138"/>
        <v>763</v>
      </c>
      <c r="M776" s="112" t="str">
        <f t="shared" si="148"/>
        <v/>
      </c>
      <c r="N776" s="73">
        <f t="shared" si="146"/>
        <v>0</v>
      </c>
      <c r="O776" s="74"/>
      <c r="P776" s="75"/>
      <c r="R776" s="76"/>
      <c r="S776" s="76"/>
      <c r="T776" s="268" t="str">
        <f t="shared" si="139"/>
        <v/>
      </c>
      <c r="AM776">
        <f t="shared" si="140"/>
        <v>0</v>
      </c>
      <c r="AN776">
        <f t="shared" si="141"/>
        <v>0</v>
      </c>
      <c r="AO776">
        <f t="shared" si="142"/>
        <v>0</v>
      </c>
      <c r="AP776">
        <f t="shared" si="143"/>
        <v>0</v>
      </c>
      <c r="AQ776">
        <f t="shared" si="144"/>
        <v>0</v>
      </c>
      <c r="AR776">
        <f t="shared" si="137"/>
        <v>0</v>
      </c>
    </row>
    <row r="777" spans="1:44" ht="18" hidden="1" outlineLevel="1" x14ac:dyDescent="0.35">
      <c r="A777" s="13" t="s">
        <v>184</v>
      </c>
      <c r="B777" s="35">
        <f t="shared" si="145"/>
        <v>764</v>
      </c>
      <c r="C777" s="247"/>
      <c r="D777" s="42"/>
      <c r="E777" s="42"/>
      <c r="F777" s="37"/>
      <c r="G777" s="248">
        <v>0</v>
      </c>
      <c r="H777" s="101">
        <v>0.1</v>
      </c>
      <c r="I777" s="102">
        <f t="shared" si="147"/>
        <v>0</v>
      </c>
      <c r="J777" s="37"/>
      <c r="K777" s="7"/>
      <c r="L777" s="61">
        <f t="shared" si="138"/>
        <v>764</v>
      </c>
      <c r="M777" s="112" t="str">
        <f t="shared" si="148"/>
        <v/>
      </c>
      <c r="N777" s="73">
        <f t="shared" si="146"/>
        <v>0</v>
      </c>
      <c r="O777" s="74"/>
      <c r="P777" s="75"/>
      <c r="R777" s="76"/>
      <c r="S777" s="76"/>
      <c r="T777" s="268" t="str">
        <f t="shared" si="139"/>
        <v/>
      </c>
      <c r="AM777">
        <f t="shared" si="140"/>
        <v>0</v>
      </c>
      <c r="AN777">
        <f t="shared" si="141"/>
        <v>0</v>
      </c>
      <c r="AO777">
        <f t="shared" si="142"/>
        <v>0</v>
      </c>
      <c r="AP777">
        <f t="shared" si="143"/>
        <v>0</v>
      </c>
      <c r="AQ777">
        <f t="shared" si="144"/>
        <v>0</v>
      </c>
      <c r="AR777">
        <f t="shared" si="137"/>
        <v>0</v>
      </c>
    </row>
    <row r="778" spans="1:44" ht="18" hidden="1" outlineLevel="1" x14ac:dyDescent="0.35">
      <c r="A778" s="13" t="s">
        <v>184</v>
      </c>
      <c r="B778" s="35">
        <f t="shared" si="145"/>
        <v>765</v>
      </c>
      <c r="C778" s="247"/>
      <c r="D778" s="42"/>
      <c r="E778" s="42"/>
      <c r="F778" s="37"/>
      <c r="G778" s="248">
        <v>0</v>
      </c>
      <c r="H778" s="101">
        <v>0.1</v>
      </c>
      <c r="I778" s="102">
        <f t="shared" si="147"/>
        <v>0</v>
      </c>
      <c r="J778" s="37"/>
      <c r="K778" s="7"/>
      <c r="L778" s="61">
        <f t="shared" si="138"/>
        <v>765</v>
      </c>
      <c r="M778" s="112" t="str">
        <f t="shared" si="148"/>
        <v/>
      </c>
      <c r="N778" s="73">
        <f t="shared" si="146"/>
        <v>0</v>
      </c>
      <c r="O778" s="74"/>
      <c r="P778" s="75"/>
      <c r="R778" s="76"/>
      <c r="S778" s="76"/>
      <c r="T778" s="268" t="str">
        <f t="shared" si="139"/>
        <v/>
      </c>
      <c r="AM778">
        <f t="shared" si="140"/>
        <v>0</v>
      </c>
      <c r="AN778">
        <f t="shared" si="141"/>
        <v>0</v>
      </c>
      <c r="AO778">
        <f t="shared" si="142"/>
        <v>0</v>
      </c>
      <c r="AP778">
        <f t="shared" si="143"/>
        <v>0</v>
      </c>
      <c r="AQ778">
        <f t="shared" si="144"/>
        <v>0</v>
      </c>
      <c r="AR778">
        <f t="shared" si="137"/>
        <v>0</v>
      </c>
    </row>
    <row r="779" spans="1:44" ht="18" hidden="1" outlineLevel="1" x14ac:dyDescent="0.35">
      <c r="A779" s="13" t="s">
        <v>184</v>
      </c>
      <c r="B779" s="35">
        <f t="shared" si="145"/>
        <v>766</v>
      </c>
      <c r="C779" s="247"/>
      <c r="D779" s="42"/>
      <c r="E779" s="42"/>
      <c r="F779" s="37"/>
      <c r="G779" s="248">
        <v>0</v>
      </c>
      <c r="H779" s="101">
        <v>0.1</v>
      </c>
      <c r="I779" s="102">
        <f t="shared" si="147"/>
        <v>0</v>
      </c>
      <c r="J779" s="37"/>
      <c r="K779" s="7"/>
      <c r="L779" s="61">
        <f t="shared" si="138"/>
        <v>766</v>
      </c>
      <c r="M779" s="112" t="str">
        <f t="shared" si="148"/>
        <v/>
      </c>
      <c r="N779" s="73">
        <f t="shared" si="146"/>
        <v>0</v>
      </c>
      <c r="O779" s="74"/>
      <c r="P779" s="75"/>
      <c r="R779" s="76"/>
      <c r="S779" s="76"/>
      <c r="T779" s="268" t="str">
        <f t="shared" si="139"/>
        <v/>
      </c>
      <c r="AM779">
        <f t="shared" si="140"/>
        <v>0</v>
      </c>
      <c r="AN779">
        <f t="shared" si="141"/>
        <v>0</v>
      </c>
      <c r="AO779">
        <f t="shared" si="142"/>
        <v>0</v>
      </c>
      <c r="AP779">
        <f t="shared" si="143"/>
        <v>0</v>
      </c>
      <c r="AQ779">
        <f t="shared" si="144"/>
        <v>0</v>
      </c>
      <c r="AR779">
        <f t="shared" ref="AR779:AR842" si="149">IF(OR(E779="その他",COUNTIF(E779,"*(詳細備考)*")),1,0)</f>
        <v>0</v>
      </c>
    </row>
    <row r="780" spans="1:44" ht="18" hidden="1" outlineLevel="1" x14ac:dyDescent="0.35">
      <c r="A780" s="13" t="s">
        <v>184</v>
      </c>
      <c r="B780" s="35">
        <f t="shared" si="145"/>
        <v>767</v>
      </c>
      <c r="C780" s="247"/>
      <c r="D780" s="42"/>
      <c r="E780" s="42"/>
      <c r="F780" s="37"/>
      <c r="G780" s="248">
        <v>0</v>
      </c>
      <c r="H780" s="101">
        <v>0.1</v>
      </c>
      <c r="I780" s="102">
        <f t="shared" si="147"/>
        <v>0</v>
      </c>
      <c r="J780" s="37"/>
      <c r="K780" s="7"/>
      <c r="L780" s="61">
        <f t="shared" ref="L780:L843" si="150">$B780</f>
        <v>767</v>
      </c>
      <c r="M780" s="112" t="str">
        <f t="shared" si="148"/>
        <v/>
      </c>
      <c r="N780" s="73">
        <f t="shared" si="146"/>
        <v>0</v>
      </c>
      <c r="O780" s="74"/>
      <c r="P780" s="75"/>
      <c r="R780" s="76"/>
      <c r="S780" s="76"/>
      <c r="T780" s="268" t="str">
        <f t="shared" ref="T780:T843" si="151">IF($Q780="","","No."&amp;$L780&amp;"："&amp;$Q780&amp;IF($O780="OK","",IF($O780="対象外","（"&amp;TEXT($N780,"#,##0")&amp;"円/"&amp;P780&amp;"）","（"&amp;TEXT($N780,"#,##0")&amp;"円/"&amp;$P780&amp;"）")))</f>
        <v/>
      </c>
      <c r="AM780">
        <f t="shared" ref="AM780:AM843" si="152">IF(C780="",IF(OR(D780&lt;&gt;"",E780&lt;&gt;"",,F780&lt;&gt;"",G780&lt;&gt;0)=TRUE,1,0),0)</f>
        <v>0</v>
      </c>
      <c r="AN780">
        <f t="shared" ref="AN780:AN843" si="153">IF(D780="",IF(OR(C780&lt;&gt;"",E780&lt;&gt;"",F780&lt;&gt;"",G780&lt;&gt;0)=TRUE,1,0),0)</f>
        <v>0</v>
      </c>
      <c r="AO780">
        <f t="shared" ref="AO780:AO843" si="154">IF(E780="",IF(OR(C780&lt;&gt;"",D780&lt;&gt;"",F780&lt;&gt;"",G780&lt;&gt;0)=TRUE,1,0),0)</f>
        <v>0</v>
      </c>
      <c r="AP780">
        <f t="shared" ref="AP780:AP843" si="155">IF(F780="",IF(OR(C780&lt;&gt;"",D780&lt;&gt;"",E780&lt;&gt;"",G780&lt;&gt;0)=TRUE,1,0),0)</f>
        <v>0</v>
      </c>
      <c r="AQ780">
        <f t="shared" ref="AQ780:AQ843" si="156">IF(G780=0,IF(OR(C780&lt;&gt;"",D780&lt;&gt;"",E780&lt;&gt;"",F780&lt;&gt;"")=TRUE,1,0),0)</f>
        <v>0</v>
      </c>
      <c r="AR780">
        <f t="shared" si="149"/>
        <v>0</v>
      </c>
    </row>
    <row r="781" spans="1:44" ht="18" hidden="1" outlineLevel="1" x14ac:dyDescent="0.35">
      <c r="A781" s="13" t="s">
        <v>184</v>
      </c>
      <c r="B781" s="35">
        <f t="shared" ref="B781:B844" si="157">B780+1</f>
        <v>768</v>
      </c>
      <c r="C781" s="247"/>
      <c r="D781" s="42"/>
      <c r="E781" s="42"/>
      <c r="F781" s="37"/>
      <c r="G781" s="248">
        <v>0</v>
      </c>
      <c r="H781" s="101">
        <v>0.1</v>
      </c>
      <c r="I781" s="102">
        <f t="shared" si="147"/>
        <v>0</v>
      </c>
      <c r="J781" s="37"/>
      <c r="K781" s="7"/>
      <c r="L781" s="61">
        <f t="shared" si="150"/>
        <v>768</v>
      </c>
      <c r="M781" s="112" t="str">
        <f t="shared" si="148"/>
        <v/>
      </c>
      <c r="N781" s="73">
        <f t="shared" si="146"/>
        <v>0</v>
      </c>
      <c r="O781" s="74"/>
      <c r="P781" s="75"/>
      <c r="R781" s="76"/>
      <c r="S781" s="76"/>
      <c r="T781" s="268" t="str">
        <f t="shared" si="151"/>
        <v/>
      </c>
      <c r="AM781">
        <f t="shared" si="152"/>
        <v>0</v>
      </c>
      <c r="AN781">
        <f t="shared" si="153"/>
        <v>0</v>
      </c>
      <c r="AO781">
        <f t="shared" si="154"/>
        <v>0</v>
      </c>
      <c r="AP781">
        <f t="shared" si="155"/>
        <v>0</v>
      </c>
      <c r="AQ781">
        <f t="shared" si="156"/>
        <v>0</v>
      </c>
      <c r="AR781">
        <f t="shared" si="149"/>
        <v>0</v>
      </c>
    </row>
    <row r="782" spans="1:44" ht="18" hidden="1" outlineLevel="1" x14ac:dyDescent="0.35">
      <c r="A782" s="13" t="s">
        <v>184</v>
      </c>
      <c r="B782" s="35">
        <f t="shared" si="157"/>
        <v>769</v>
      </c>
      <c r="C782" s="247"/>
      <c r="D782" s="42"/>
      <c r="E782" s="42"/>
      <c r="F782" s="37"/>
      <c r="G782" s="248">
        <v>0</v>
      </c>
      <c r="H782" s="101">
        <v>0.1</v>
      </c>
      <c r="I782" s="102">
        <f t="shared" si="147"/>
        <v>0</v>
      </c>
      <c r="J782" s="37"/>
      <c r="K782" s="7"/>
      <c r="L782" s="61">
        <f t="shared" si="150"/>
        <v>769</v>
      </c>
      <c r="M782" s="112" t="str">
        <f t="shared" si="148"/>
        <v/>
      </c>
      <c r="N782" s="73">
        <f t="shared" si="146"/>
        <v>0</v>
      </c>
      <c r="O782" s="74"/>
      <c r="P782" s="75"/>
      <c r="R782" s="76"/>
      <c r="S782" s="76"/>
      <c r="T782" s="268" t="str">
        <f t="shared" si="151"/>
        <v/>
      </c>
      <c r="AM782">
        <f t="shared" si="152"/>
        <v>0</v>
      </c>
      <c r="AN782">
        <f t="shared" si="153"/>
        <v>0</v>
      </c>
      <c r="AO782">
        <f t="shared" si="154"/>
        <v>0</v>
      </c>
      <c r="AP782">
        <f t="shared" si="155"/>
        <v>0</v>
      </c>
      <c r="AQ782">
        <f t="shared" si="156"/>
        <v>0</v>
      </c>
      <c r="AR782">
        <f t="shared" si="149"/>
        <v>0</v>
      </c>
    </row>
    <row r="783" spans="1:44" ht="18" hidden="1" outlineLevel="1" x14ac:dyDescent="0.35">
      <c r="A783" s="13" t="s">
        <v>184</v>
      </c>
      <c r="B783" s="35">
        <f t="shared" si="157"/>
        <v>770</v>
      </c>
      <c r="C783" s="247"/>
      <c r="D783" s="42"/>
      <c r="E783" s="42"/>
      <c r="F783" s="37"/>
      <c r="G783" s="248">
        <v>0</v>
      </c>
      <c r="H783" s="101">
        <v>0.1</v>
      </c>
      <c r="I783" s="102">
        <f t="shared" si="147"/>
        <v>0</v>
      </c>
      <c r="J783" s="37"/>
      <c r="K783" s="7"/>
      <c r="L783" s="61">
        <f t="shared" si="150"/>
        <v>770</v>
      </c>
      <c r="M783" s="112" t="str">
        <f t="shared" si="148"/>
        <v/>
      </c>
      <c r="N783" s="73">
        <f t="shared" si="146"/>
        <v>0</v>
      </c>
      <c r="O783" s="74"/>
      <c r="P783" s="75"/>
      <c r="R783" s="76"/>
      <c r="S783" s="76"/>
      <c r="T783" s="268" t="str">
        <f t="shared" si="151"/>
        <v/>
      </c>
      <c r="AM783">
        <f t="shared" si="152"/>
        <v>0</v>
      </c>
      <c r="AN783">
        <f t="shared" si="153"/>
        <v>0</v>
      </c>
      <c r="AO783">
        <f t="shared" si="154"/>
        <v>0</v>
      </c>
      <c r="AP783">
        <f t="shared" si="155"/>
        <v>0</v>
      </c>
      <c r="AQ783">
        <f t="shared" si="156"/>
        <v>0</v>
      </c>
      <c r="AR783">
        <f t="shared" si="149"/>
        <v>0</v>
      </c>
    </row>
    <row r="784" spans="1:44" ht="18" hidden="1" outlineLevel="1" x14ac:dyDescent="0.35">
      <c r="A784" s="13" t="s">
        <v>184</v>
      </c>
      <c r="B784" s="35">
        <f t="shared" si="157"/>
        <v>771</v>
      </c>
      <c r="C784" s="247"/>
      <c r="D784" s="42"/>
      <c r="E784" s="42"/>
      <c r="F784" s="37"/>
      <c r="G784" s="248">
        <v>0</v>
      </c>
      <c r="H784" s="101">
        <v>0.1</v>
      </c>
      <c r="I784" s="102">
        <f t="shared" si="147"/>
        <v>0</v>
      </c>
      <c r="J784" s="37"/>
      <c r="K784" s="7"/>
      <c r="L784" s="61">
        <f t="shared" si="150"/>
        <v>771</v>
      </c>
      <c r="M784" s="112" t="str">
        <f t="shared" si="148"/>
        <v/>
      </c>
      <c r="N784" s="73">
        <f t="shared" si="146"/>
        <v>0</v>
      </c>
      <c r="O784" s="74"/>
      <c r="P784" s="75"/>
      <c r="R784" s="76"/>
      <c r="S784" s="76"/>
      <c r="T784" s="268" t="str">
        <f t="shared" si="151"/>
        <v/>
      </c>
      <c r="AM784">
        <f t="shared" si="152"/>
        <v>0</v>
      </c>
      <c r="AN784">
        <f t="shared" si="153"/>
        <v>0</v>
      </c>
      <c r="AO784">
        <f t="shared" si="154"/>
        <v>0</v>
      </c>
      <c r="AP784">
        <f t="shared" si="155"/>
        <v>0</v>
      </c>
      <c r="AQ784">
        <f t="shared" si="156"/>
        <v>0</v>
      </c>
      <c r="AR784">
        <f t="shared" si="149"/>
        <v>0</v>
      </c>
    </row>
    <row r="785" spans="1:44" ht="18" hidden="1" outlineLevel="1" x14ac:dyDescent="0.35">
      <c r="A785" s="13" t="s">
        <v>184</v>
      </c>
      <c r="B785" s="35">
        <f t="shared" si="157"/>
        <v>772</v>
      </c>
      <c r="C785" s="247"/>
      <c r="D785" s="42"/>
      <c r="E785" s="42"/>
      <c r="F785" s="37"/>
      <c r="G785" s="248">
        <v>0</v>
      </c>
      <c r="H785" s="101">
        <v>0.1</v>
      </c>
      <c r="I785" s="102">
        <f t="shared" si="147"/>
        <v>0</v>
      </c>
      <c r="J785" s="37"/>
      <c r="K785" s="7"/>
      <c r="L785" s="61">
        <f t="shared" si="150"/>
        <v>772</v>
      </c>
      <c r="M785" s="112" t="str">
        <f t="shared" si="148"/>
        <v/>
      </c>
      <c r="N785" s="73">
        <f t="shared" si="146"/>
        <v>0</v>
      </c>
      <c r="O785" s="74"/>
      <c r="P785" s="75"/>
      <c r="R785" s="76"/>
      <c r="S785" s="76"/>
      <c r="T785" s="268" t="str">
        <f t="shared" si="151"/>
        <v/>
      </c>
      <c r="AM785">
        <f t="shared" si="152"/>
        <v>0</v>
      </c>
      <c r="AN785">
        <f t="shared" si="153"/>
        <v>0</v>
      </c>
      <c r="AO785">
        <f t="shared" si="154"/>
        <v>0</v>
      </c>
      <c r="AP785">
        <f t="shared" si="155"/>
        <v>0</v>
      </c>
      <c r="AQ785">
        <f t="shared" si="156"/>
        <v>0</v>
      </c>
      <c r="AR785">
        <f t="shared" si="149"/>
        <v>0</v>
      </c>
    </row>
    <row r="786" spans="1:44" ht="18" hidden="1" outlineLevel="1" x14ac:dyDescent="0.35">
      <c r="A786" s="13" t="s">
        <v>184</v>
      </c>
      <c r="B786" s="35">
        <f t="shared" si="157"/>
        <v>773</v>
      </c>
      <c r="C786" s="247"/>
      <c r="D786" s="42"/>
      <c r="E786" s="42"/>
      <c r="F786" s="37"/>
      <c r="G786" s="248">
        <v>0</v>
      </c>
      <c r="H786" s="101">
        <v>0.1</v>
      </c>
      <c r="I786" s="102">
        <f t="shared" si="147"/>
        <v>0</v>
      </c>
      <c r="J786" s="37"/>
      <c r="K786" s="7"/>
      <c r="L786" s="61">
        <f t="shared" si="150"/>
        <v>773</v>
      </c>
      <c r="M786" s="112" t="str">
        <f t="shared" si="148"/>
        <v/>
      </c>
      <c r="N786" s="73">
        <f t="shared" si="146"/>
        <v>0</v>
      </c>
      <c r="O786" s="74"/>
      <c r="P786" s="75"/>
      <c r="R786" s="76"/>
      <c r="S786" s="76"/>
      <c r="T786" s="268" t="str">
        <f t="shared" si="151"/>
        <v/>
      </c>
      <c r="AM786">
        <f t="shared" si="152"/>
        <v>0</v>
      </c>
      <c r="AN786">
        <f t="shared" si="153"/>
        <v>0</v>
      </c>
      <c r="AO786">
        <f t="shared" si="154"/>
        <v>0</v>
      </c>
      <c r="AP786">
        <f t="shared" si="155"/>
        <v>0</v>
      </c>
      <c r="AQ786">
        <f t="shared" si="156"/>
        <v>0</v>
      </c>
      <c r="AR786">
        <f t="shared" si="149"/>
        <v>0</v>
      </c>
    </row>
    <row r="787" spans="1:44" ht="18" hidden="1" outlineLevel="1" x14ac:dyDescent="0.35">
      <c r="A787" s="13" t="s">
        <v>184</v>
      </c>
      <c r="B787" s="35">
        <f t="shared" si="157"/>
        <v>774</v>
      </c>
      <c r="C787" s="247"/>
      <c r="D787" s="42"/>
      <c r="E787" s="42"/>
      <c r="F787" s="37"/>
      <c r="G787" s="248">
        <v>0</v>
      </c>
      <c r="H787" s="101">
        <v>0.1</v>
      </c>
      <c r="I787" s="102">
        <f t="shared" si="147"/>
        <v>0</v>
      </c>
      <c r="J787" s="37"/>
      <c r="K787" s="7"/>
      <c r="L787" s="61">
        <f t="shared" si="150"/>
        <v>774</v>
      </c>
      <c r="M787" s="112" t="str">
        <f t="shared" si="148"/>
        <v/>
      </c>
      <c r="N787" s="73">
        <f t="shared" si="146"/>
        <v>0</v>
      </c>
      <c r="O787" s="74"/>
      <c r="P787" s="75"/>
      <c r="R787" s="76"/>
      <c r="S787" s="76"/>
      <c r="T787" s="268" t="str">
        <f t="shared" si="151"/>
        <v/>
      </c>
      <c r="AM787">
        <f t="shared" si="152"/>
        <v>0</v>
      </c>
      <c r="AN787">
        <f t="shared" si="153"/>
        <v>0</v>
      </c>
      <c r="AO787">
        <f t="shared" si="154"/>
        <v>0</v>
      </c>
      <c r="AP787">
        <f t="shared" si="155"/>
        <v>0</v>
      </c>
      <c r="AQ787">
        <f t="shared" si="156"/>
        <v>0</v>
      </c>
      <c r="AR787">
        <f t="shared" si="149"/>
        <v>0</v>
      </c>
    </row>
    <row r="788" spans="1:44" ht="18" hidden="1" outlineLevel="1" x14ac:dyDescent="0.35">
      <c r="A788" s="13" t="s">
        <v>184</v>
      </c>
      <c r="B788" s="35">
        <f t="shared" si="157"/>
        <v>775</v>
      </c>
      <c r="C788" s="247"/>
      <c r="D788" s="42"/>
      <c r="E788" s="42"/>
      <c r="F788" s="37"/>
      <c r="G788" s="248">
        <v>0</v>
      </c>
      <c r="H788" s="101">
        <v>0.1</v>
      </c>
      <c r="I788" s="102">
        <f t="shared" si="147"/>
        <v>0</v>
      </c>
      <c r="J788" s="37"/>
      <c r="K788" s="7"/>
      <c r="L788" s="61">
        <f t="shared" si="150"/>
        <v>775</v>
      </c>
      <c r="M788" s="112" t="str">
        <f t="shared" si="148"/>
        <v/>
      </c>
      <c r="N788" s="73">
        <f t="shared" si="146"/>
        <v>0</v>
      </c>
      <c r="O788" s="74"/>
      <c r="P788" s="75"/>
      <c r="R788" s="76"/>
      <c r="S788" s="76"/>
      <c r="T788" s="268" t="str">
        <f t="shared" si="151"/>
        <v/>
      </c>
      <c r="AM788">
        <f t="shared" si="152"/>
        <v>0</v>
      </c>
      <c r="AN788">
        <f t="shared" si="153"/>
        <v>0</v>
      </c>
      <c r="AO788">
        <f t="shared" si="154"/>
        <v>0</v>
      </c>
      <c r="AP788">
        <f t="shared" si="155"/>
        <v>0</v>
      </c>
      <c r="AQ788">
        <f t="shared" si="156"/>
        <v>0</v>
      </c>
      <c r="AR788">
        <f t="shared" si="149"/>
        <v>0</v>
      </c>
    </row>
    <row r="789" spans="1:44" ht="18" hidden="1" outlineLevel="1" x14ac:dyDescent="0.35">
      <c r="A789" s="13" t="s">
        <v>184</v>
      </c>
      <c r="B789" s="35">
        <f t="shared" si="157"/>
        <v>776</v>
      </c>
      <c r="C789" s="247"/>
      <c r="D789" s="42"/>
      <c r="E789" s="42"/>
      <c r="F789" s="37"/>
      <c r="G789" s="248">
        <v>0</v>
      </c>
      <c r="H789" s="101">
        <v>0.1</v>
      </c>
      <c r="I789" s="102">
        <f t="shared" si="147"/>
        <v>0</v>
      </c>
      <c r="J789" s="37"/>
      <c r="K789" s="7"/>
      <c r="L789" s="61">
        <f t="shared" si="150"/>
        <v>776</v>
      </c>
      <c r="M789" s="112" t="str">
        <f t="shared" si="148"/>
        <v/>
      </c>
      <c r="N789" s="73">
        <f t="shared" si="146"/>
        <v>0</v>
      </c>
      <c r="O789" s="74"/>
      <c r="P789" s="75"/>
      <c r="R789" s="76"/>
      <c r="S789" s="76"/>
      <c r="T789" s="268" t="str">
        <f t="shared" si="151"/>
        <v/>
      </c>
      <c r="AM789">
        <f t="shared" si="152"/>
        <v>0</v>
      </c>
      <c r="AN789">
        <f t="shared" si="153"/>
        <v>0</v>
      </c>
      <c r="AO789">
        <f t="shared" si="154"/>
        <v>0</v>
      </c>
      <c r="AP789">
        <f t="shared" si="155"/>
        <v>0</v>
      </c>
      <c r="AQ789">
        <f t="shared" si="156"/>
        <v>0</v>
      </c>
      <c r="AR789">
        <f t="shared" si="149"/>
        <v>0</v>
      </c>
    </row>
    <row r="790" spans="1:44" ht="18" hidden="1" outlineLevel="1" x14ac:dyDescent="0.35">
      <c r="A790" s="13" t="s">
        <v>184</v>
      </c>
      <c r="B790" s="35">
        <f t="shared" si="157"/>
        <v>777</v>
      </c>
      <c r="C790" s="247"/>
      <c r="D790" s="42"/>
      <c r="E790" s="42"/>
      <c r="F790" s="37"/>
      <c r="G790" s="248">
        <v>0</v>
      </c>
      <c r="H790" s="101">
        <v>0.1</v>
      </c>
      <c r="I790" s="102">
        <f t="shared" si="147"/>
        <v>0</v>
      </c>
      <c r="J790" s="37"/>
      <c r="K790" s="7"/>
      <c r="L790" s="61">
        <f t="shared" si="150"/>
        <v>777</v>
      </c>
      <c r="M790" s="112" t="str">
        <f t="shared" si="148"/>
        <v/>
      </c>
      <c r="N790" s="73">
        <f t="shared" si="146"/>
        <v>0</v>
      </c>
      <c r="O790" s="74"/>
      <c r="P790" s="75"/>
      <c r="R790" s="76"/>
      <c r="S790" s="76"/>
      <c r="T790" s="268" t="str">
        <f t="shared" si="151"/>
        <v/>
      </c>
      <c r="AM790">
        <f t="shared" si="152"/>
        <v>0</v>
      </c>
      <c r="AN790">
        <f t="shared" si="153"/>
        <v>0</v>
      </c>
      <c r="AO790">
        <f t="shared" si="154"/>
        <v>0</v>
      </c>
      <c r="AP790">
        <f t="shared" si="155"/>
        <v>0</v>
      </c>
      <c r="AQ790">
        <f t="shared" si="156"/>
        <v>0</v>
      </c>
      <c r="AR790">
        <f t="shared" si="149"/>
        <v>0</v>
      </c>
    </row>
    <row r="791" spans="1:44" ht="18" hidden="1" outlineLevel="1" x14ac:dyDescent="0.35">
      <c r="A791" s="13" t="s">
        <v>184</v>
      </c>
      <c r="B791" s="35">
        <f t="shared" si="157"/>
        <v>778</v>
      </c>
      <c r="C791" s="247"/>
      <c r="D791" s="42"/>
      <c r="E791" s="42"/>
      <c r="F791" s="37"/>
      <c r="G791" s="248">
        <v>0</v>
      </c>
      <c r="H791" s="101">
        <v>0.1</v>
      </c>
      <c r="I791" s="102">
        <f t="shared" si="147"/>
        <v>0</v>
      </c>
      <c r="J791" s="37"/>
      <c r="K791" s="7"/>
      <c r="L791" s="61">
        <f t="shared" si="150"/>
        <v>778</v>
      </c>
      <c r="M791" s="112" t="str">
        <f t="shared" si="148"/>
        <v/>
      </c>
      <c r="N791" s="73">
        <f t="shared" si="146"/>
        <v>0</v>
      </c>
      <c r="O791" s="74"/>
      <c r="P791" s="75"/>
      <c r="R791" s="76"/>
      <c r="S791" s="76"/>
      <c r="T791" s="268" t="str">
        <f t="shared" si="151"/>
        <v/>
      </c>
      <c r="AM791">
        <f t="shared" si="152"/>
        <v>0</v>
      </c>
      <c r="AN791">
        <f t="shared" si="153"/>
        <v>0</v>
      </c>
      <c r="AO791">
        <f t="shared" si="154"/>
        <v>0</v>
      </c>
      <c r="AP791">
        <f t="shared" si="155"/>
        <v>0</v>
      </c>
      <c r="AQ791">
        <f t="shared" si="156"/>
        <v>0</v>
      </c>
      <c r="AR791">
        <f t="shared" si="149"/>
        <v>0</v>
      </c>
    </row>
    <row r="792" spans="1:44" ht="18" hidden="1" outlineLevel="1" x14ac:dyDescent="0.35">
      <c r="A792" s="13" t="s">
        <v>184</v>
      </c>
      <c r="B792" s="35">
        <f t="shared" si="157"/>
        <v>779</v>
      </c>
      <c r="C792" s="247"/>
      <c r="D792" s="42"/>
      <c r="E792" s="42"/>
      <c r="F792" s="37"/>
      <c r="G792" s="248">
        <v>0</v>
      </c>
      <c r="H792" s="101">
        <v>0.1</v>
      </c>
      <c r="I792" s="102">
        <f t="shared" si="147"/>
        <v>0</v>
      </c>
      <c r="J792" s="37"/>
      <c r="K792" s="7"/>
      <c r="L792" s="61">
        <f t="shared" si="150"/>
        <v>779</v>
      </c>
      <c r="M792" s="112" t="str">
        <f t="shared" si="148"/>
        <v/>
      </c>
      <c r="N792" s="73">
        <f t="shared" si="146"/>
        <v>0</v>
      </c>
      <c r="O792" s="74"/>
      <c r="P792" s="75"/>
      <c r="R792" s="76"/>
      <c r="S792" s="76"/>
      <c r="T792" s="268" t="str">
        <f t="shared" si="151"/>
        <v/>
      </c>
      <c r="AM792">
        <f t="shared" si="152"/>
        <v>0</v>
      </c>
      <c r="AN792">
        <f t="shared" si="153"/>
        <v>0</v>
      </c>
      <c r="AO792">
        <f t="shared" si="154"/>
        <v>0</v>
      </c>
      <c r="AP792">
        <f t="shared" si="155"/>
        <v>0</v>
      </c>
      <c r="AQ792">
        <f t="shared" si="156"/>
        <v>0</v>
      </c>
      <c r="AR792">
        <f t="shared" si="149"/>
        <v>0</v>
      </c>
    </row>
    <row r="793" spans="1:44" ht="18" hidden="1" outlineLevel="1" x14ac:dyDescent="0.35">
      <c r="A793" s="13" t="s">
        <v>184</v>
      </c>
      <c r="B793" s="35">
        <f t="shared" si="157"/>
        <v>780</v>
      </c>
      <c r="C793" s="247"/>
      <c r="D793" s="42"/>
      <c r="E793" s="42"/>
      <c r="F793" s="37"/>
      <c r="G793" s="248">
        <v>0</v>
      </c>
      <c r="H793" s="101">
        <v>0.1</v>
      </c>
      <c r="I793" s="102">
        <f t="shared" si="147"/>
        <v>0</v>
      </c>
      <c r="J793" s="37"/>
      <c r="K793" s="7"/>
      <c r="L793" s="61">
        <f t="shared" si="150"/>
        <v>780</v>
      </c>
      <c r="M793" s="112" t="str">
        <f t="shared" si="148"/>
        <v/>
      </c>
      <c r="N793" s="73">
        <f t="shared" si="146"/>
        <v>0</v>
      </c>
      <c r="O793" s="74"/>
      <c r="P793" s="75"/>
      <c r="R793" s="76"/>
      <c r="S793" s="76"/>
      <c r="T793" s="268" t="str">
        <f t="shared" si="151"/>
        <v/>
      </c>
      <c r="AM793">
        <f t="shared" si="152"/>
        <v>0</v>
      </c>
      <c r="AN793">
        <f t="shared" si="153"/>
        <v>0</v>
      </c>
      <c r="AO793">
        <f t="shared" si="154"/>
        <v>0</v>
      </c>
      <c r="AP793">
        <f t="shared" si="155"/>
        <v>0</v>
      </c>
      <c r="AQ793">
        <f t="shared" si="156"/>
        <v>0</v>
      </c>
      <c r="AR793">
        <f t="shared" si="149"/>
        <v>0</v>
      </c>
    </row>
    <row r="794" spans="1:44" ht="18" hidden="1" outlineLevel="1" x14ac:dyDescent="0.35">
      <c r="A794" s="13" t="s">
        <v>184</v>
      </c>
      <c r="B794" s="35">
        <f t="shared" si="157"/>
        <v>781</v>
      </c>
      <c r="C794" s="247"/>
      <c r="D794" s="42"/>
      <c r="E794" s="42"/>
      <c r="F794" s="37"/>
      <c r="G794" s="248">
        <v>0</v>
      </c>
      <c r="H794" s="101">
        <v>0.1</v>
      </c>
      <c r="I794" s="102">
        <f t="shared" si="147"/>
        <v>0</v>
      </c>
      <c r="J794" s="37"/>
      <c r="K794" s="7"/>
      <c r="L794" s="61">
        <f t="shared" si="150"/>
        <v>781</v>
      </c>
      <c r="M794" s="112" t="str">
        <f t="shared" si="148"/>
        <v/>
      </c>
      <c r="N794" s="73">
        <f t="shared" si="146"/>
        <v>0</v>
      </c>
      <c r="O794" s="74"/>
      <c r="P794" s="75"/>
      <c r="R794" s="76"/>
      <c r="S794" s="76"/>
      <c r="T794" s="268" t="str">
        <f t="shared" si="151"/>
        <v/>
      </c>
      <c r="AM794">
        <f t="shared" si="152"/>
        <v>0</v>
      </c>
      <c r="AN794">
        <f t="shared" si="153"/>
        <v>0</v>
      </c>
      <c r="AO794">
        <f t="shared" si="154"/>
        <v>0</v>
      </c>
      <c r="AP794">
        <f t="shared" si="155"/>
        <v>0</v>
      </c>
      <c r="AQ794">
        <f t="shared" si="156"/>
        <v>0</v>
      </c>
      <c r="AR794">
        <f t="shared" si="149"/>
        <v>0</v>
      </c>
    </row>
    <row r="795" spans="1:44" ht="18" hidden="1" outlineLevel="1" x14ac:dyDescent="0.35">
      <c r="A795" s="13" t="s">
        <v>184</v>
      </c>
      <c r="B795" s="35">
        <f t="shared" si="157"/>
        <v>782</v>
      </c>
      <c r="C795" s="247"/>
      <c r="D795" s="42"/>
      <c r="E795" s="42"/>
      <c r="F795" s="37"/>
      <c r="G795" s="248">
        <v>0</v>
      </c>
      <c r="H795" s="101">
        <v>0.1</v>
      </c>
      <c r="I795" s="102">
        <f t="shared" si="147"/>
        <v>0</v>
      </c>
      <c r="J795" s="37"/>
      <c r="K795" s="7"/>
      <c r="L795" s="61">
        <f t="shared" si="150"/>
        <v>782</v>
      </c>
      <c r="M795" s="112" t="str">
        <f t="shared" si="148"/>
        <v/>
      </c>
      <c r="N795" s="73">
        <f t="shared" si="146"/>
        <v>0</v>
      </c>
      <c r="O795" s="74"/>
      <c r="P795" s="75"/>
      <c r="R795" s="76"/>
      <c r="S795" s="76"/>
      <c r="T795" s="268" t="str">
        <f t="shared" si="151"/>
        <v/>
      </c>
      <c r="AM795">
        <f t="shared" si="152"/>
        <v>0</v>
      </c>
      <c r="AN795">
        <f t="shared" si="153"/>
        <v>0</v>
      </c>
      <c r="AO795">
        <f t="shared" si="154"/>
        <v>0</v>
      </c>
      <c r="AP795">
        <f t="shared" si="155"/>
        <v>0</v>
      </c>
      <c r="AQ795">
        <f t="shared" si="156"/>
        <v>0</v>
      </c>
      <c r="AR795">
        <f t="shared" si="149"/>
        <v>0</v>
      </c>
    </row>
    <row r="796" spans="1:44" ht="18" hidden="1" outlineLevel="1" x14ac:dyDescent="0.35">
      <c r="A796" s="13" t="s">
        <v>184</v>
      </c>
      <c r="B796" s="35">
        <f t="shared" si="157"/>
        <v>783</v>
      </c>
      <c r="C796" s="247"/>
      <c r="D796" s="42"/>
      <c r="E796" s="42"/>
      <c r="F796" s="37"/>
      <c r="G796" s="248">
        <v>0</v>
      </c>
      <c r="H796" s="101">
        <v>0.1</v>
      </c>
      <c r="I796" s="102">
        <f t="shared" si="147"/>
        <v>0</v>
      </c>
      <c r="J796" s="37"/>
      <c r="K796" s="7"/>
      <c r="L796" s="61">
        <f t="shared" si="150"/>
        <v>783</v>
      </c>
      <c r="M796" s="112" t="str">
        <f t="shared" si="148"/>
        <v/>
      </c>
      <c r="N796" s="73">
        <f t="shared" si="146"/>
        <v>0</v>
      </c>
      <c r="O796" s="74"/>
      <c r="P796" s="75"/>
      <c r="R796" s="76"/>
      <c r="S796" s="76"/>
      <c r="T796" s="268" t="str">
        <f t="shared" si="151"/>
        <v/>
      </c>
      <c r="AM796">
        <f t="shared" si="152"/>
        <v>0</v>
      </c>
      <c r="AN796">
        <f t="shared" si="153"/>
        <v>0</v>
      </c>
      <c r="AO796">
        <f t="shared" si="154"/>
        <v>0</v>
      </c>
      <c r="AP796">
        <f t="shared" si="155"/>
        <v>0</v>
      </c>
      <c r="AQ796">
        <f t="shared" si="156"/>
        <v>0</v>
      </c>
      <c r="AR796">
        <f t="shared" si="149"/>
        <v>0</v>
      </c>
    </row>
    <row r="797" spans="1:44" ht="18" hidden="1" outlineLevel="1" x14ac:dyDescent="0.35">
      <c r="A797" s="13" t="s">
        <v>184</v>
      </c>
      <c r="B797" s="35">
        <f t="shared" si="157"/>
        <v>784</v>
      </c>
      <c r="C797" s="247"/>
      <c r="D797" s="42"/>
      <c r="E797" s="42"/>
      <c r="F797" s="37"/>
      <c r="G797" s="248">
        <v>0</v>
      </c>
      <c r="H797" s="101">
        <v>0.1</v>
      </c>
      <c r="I797" s="102">
        <f t="shared" si="147"/>
        <v>0</v>
      </c>
      <c r="J797" s="37"/>
      <c r="K797" s="7"/>
      <c r="L797" s="61">
        <f t="shared" si="150"/>
        <v>784</v>
      </c>
      <c r="M797" s="112" t="str">
        <f t="shared" si="148"/>
        <v/>
      </c>
      <c r="N797" s="73">
        <f t="shared" si="146"/>
        <v>0</v>
      </c>
      <c r="O797" s="74"/>
      <c r="P797" s="75"/>
      <c r="R797" s="76"/>
      <c r="S797" s="76"/>
      <c r="T797" s="268" t="str">
        <f t="shared" si="151"/>
        <v/>
      </c>
      <c r="AM797">
        <f t="shared" si="152"/>
        <v>0</v>
      </c>
      <c r="AN797">
        <f t="shared" si="153"/>
        <v>0</v>
      </c>
      <c r="AO797">
        <f t="shared" si="154"/>
        <v>0</v>
      </c>
      <c r="AP797">
        <f t="shared" si="155"/>
        <v>0</v>
      </c>
      <c r="AQ797">
        <f t="shared" si="156"/>
        <v>0</v>
      </c>
      <c r="AR797">
        <f t="shared" si="149"/>
        <v>0</v>
      </c>
    </row>
    <row r="798" spans="1:44" ht="18" hidden="1" outlineLevel="1" x14ac:dyDescent="0.35">
      <c r="A798" s="13" t="s">
        <v>184</v>
      </c>
      <c r="B798" s="35">
        <f t="shared" si="157"/>
        <v>785</v>
      </c>
      <c r="C798" s="247"/>
      <c r="D798" s="42"/>
      <c r="E798" s="42"/>
      <c r="F798" s="37"/>
      <c r="G798" s="248">
        <v>0</v>
      </c>
      <c r="H798" s="101">
        <v>0.1</v>
      </c>
      <c r="I798" s="102">
        <f t="shared" si="147"/>
        <v>0</v>
      </c>
      <c r="J798" s="37"/>
      <c r="K798" s="7"/>
      <c r="L798" s="61">
        <f t="shared" si="150"/>
        <v>785</v>
      </c>
      <c r="M798" s="112" t="str">
        <f t="shared" si="148"/>
        <v/>
      </c>
      <c r="N798" s="73">
        <f t="shared" si="146"/>
        <v>0</v>
      </c>
      <c r="O798" s="74"/>
      <c r="P798" s="75"/>
      <c r="R798" s="76"/>
      <c r="S798" s="76"/>
      <c r="T798" s="268" t="str">
        <f t="shared" si="151"/>
        <v/>
      </c>
      <c r="AM798">
        <f t="shared" si="152"/>
        <v>0</v>
      </c>
      <c r="AN798">
        <f t="shared" si="153"/>
        <v>0</v>
      </c>
      <c r="AO798">
        <f t="shared" si="154"/>
        <v>0</v>
      </c>
      <c r="AP798">
        <f t="shared" si="155"/>
        <v>0</v>
      </c>
      <c r="AQ798">
        <f t="shared" si="156"/>
        <v>0</v>
      </c>
      <c r="AR798">
        <f t="shared" si="149"/>
        <v>0</v>
      </c>
    </row>
    <row r="799" spans="1:44" ht="18" hidden="1" outlineLevel="1" x14ac:dyDescent="0.35">
      <c r="A799" s="13" t="s">
        <v>184</v>
      </c>
      <c r="B799" s="35">
        <f t="shared" si="157"/>
        <v>786</v>
      </c>
      <c r="C799" s="247"/>
      <c r="D799" s="42"/>
      <c r="E799" s="42"/>
      <c r="F799" s="37"/>
      <c r="G799" s="248">
        <v>0</v>
      </c>
      <c r="H799" s="101">
        <v>0.1</v>
      </c>
      <c r="I799" s="102">
        <f t="shared" si="147"/>
        <v>0</v>
      </c>
      <c r="J799" s="37"/>
      <c r="K799" s="7"/>
      <c r="L799" s="61">
        <f t="shared" si="150"/>
        <v>786</v>
      </c>
      <c r="M799" s="112" t="str">
        <f t="shared" si="148"/>
        <v/>
      </c>
      <c r="N799" s="73">
        <f t="shared" si="146"/>
        <v>0</v>
      </c>
      <c r="O799" s="74"/>
      <c r="P799" s="75"/>
      <c r="R799" s="76"/>
      <c r="S799" s="76"/>
      <c r="T799" s="268" t="str">
        <f t="shared" si="151"/>
        <v/>
      </c>
      <c r="AM799">
        <f t="shared" si="152"/>
        <v>0</v>
      </c>
      <c r="AN799">
        <f t="shared" si="153"/>
        <v>0</v>
      </c>
      <c r="AO799">
        <f t="shared" si="154"/>
        <v>0</v>
      </c>
      <c r="AP799">
        <f t="shared" si="155"/>
        <v>0</v>
      </c>
      <c r="AQ799">
        <f t="shared" si="156"/>
        <v>0</v>
      </c>
      <c r="AR799">
        <f t="shared" si="149"/>
        <v>0</v>
      </c>
    </row>
    <row r="800" spans="1:44" ht="18" hidden="1" outlineLevel="1" x14ac:dyDescent="0.35">
      <c r="A800" s="13" t="s">
        <v>184</v>
      </c>
      <c r="B800" s="35">
        <f t="shared" si="157"/>
        <v>787</v>
      </c>
      <c r="C800" s="247"/>
      <c r="D800" s="42"/>
      <c r="E800" s="42"/>
      <c r="F800" s="37"/>
      <c r="G800" s="248">
        <v>0</v>
      </c>
      <c r="H800" s="101">
        <v>0.1</v>
      </c>
      <c r="I800" s="102">
        <f t="shared" si="147"/>
        <v>0</v>
      </c>
      <c r="J800" s="37"/>
      <c r="K800" s="7"/>
      <c r="L800" s="61">
        <f t="shared" si="150"/>
        <v>787</v>
      </c>
      <c r="M800" s="112" t="str">
        <f t="shared" si="148"/>
        <v/>
      </c>
      <c r="N800" s="73">
        <f t="shared" si="146"/>
        <v>0</v>
      </c>
      <c r="O800" s="74"/>
      <c r="P800" s="75"/>
      <c r="R800" s="76"/>
      <c r="S800" s="76"/>
      <c r="T800" s="268" t="str">
        <f t="shared" si="151"/>
        <v/>
      </c>
      <c r="AM800">
        <f t="shared" si="152"/>
        <v>0</v>
      </c>
      <c r="AN800">
        <f t="shared" si="153"/>
        <v>0</v>
      </c>
      <c r="AO800">
        <f t="shared" si="154"/>
        <v>0</v>
      </c>
      <c r="AP800">
        <f t="shared" si="155"/>
        <v>0</v>
      </c>
      <c r="AQ800">
        <f t="shared" si="156"/>
        <v>0</v>
      </c>
      <c r="AR800">
        <f t="shared" si="149"/>
        <v>0</v>
      </c>
    </row>
    <row r="801" spans="1:44" ht="18" hidden="1" outlineLevel="1" x14ac:dyDescent="0.35">
      <c r="A801" s="13" t="s">
        <v>184</v>
      </c>
      <c r="B801" s="35">
        <f t="shared" si="157"/>
        <v>788</v>
      </c>
      <c r="C801" s="247"/>
      <c r="D801" s="42"/>
      <c r="E801" s="42"/>
      <c r="F801" s="37"/>
      <c r="G801" s="248">
        <v>0</v>
      </c>
      <c r="H801" s="101">
        <v>0.1</v>
      </c>
      <c r="I801" s="102">
        <f t="shared" si="147"/>
        <v>0</v>
      </c>
      <c r="J801" s="37"/>
      <c r="K801" s="7"/>
      <c r="L801" s="61">
        <f t="shared" si="150"/>
        <v>788</v>
      </c>
      <c r="M801" s="112" t="str">
        <f t="shared" si="148"/>
        <v/>
      </c>
      <c r="N801" s="73">
        <f t="shared" si="146"/>
        <v>0</v>
      </c>
      <c r="O801" s="74"/>
      <c r="P801" s="75"/>
      <c r="R801" s="76"/>
      <c r="S801" s="76"/>
      <c r="T801" s="268" t="str">
        <f t="shared" si="151"/>
        <v/>
      </c>
      <c r="AM801">
        <f t="shared" si="152"/>
        <v>0</v>
      </c>
      <c r="AN801">
        <f t="shared" si="153"/>
        <v>0</v>
      </c>
      <c r="AO801">
        <f t="shared" si="154"/>
        <v>0</v>
      </c>
      <c r="AP801">
        <f t="shared" si="155"/>
        <v>0</v>
      </c>
      <c r="AQ801">
        <f t="shared" si="156"/>
        <v>0</v>
      </c>
      <c r="AR801">
        <f t="shared" si="149"/>
        <v>0</v>
      </c>
    </row>
    <row r="802" spans="1:44" ht="18" hidden="1" outlineLevel="1" x14ac:dyDescent="0.35">
      <c r="A802" s="13" t="s">
        <v>184</v>
      </c>
      <c r="B802" s="35">
        <f t="shared" si="157"/>
        <v>789</v>
      </c>
      <c r="C802" s="247"/>
      <c r="D802" s="42"/>
      <c r="E802" s="42"/>
      <c r="F802" s="37"/>
      <c r="G802" s="248">
        <v>0</v>
      </c>
      <c r="H802" s="101">
        <v>0.1</v>
      </c>
      <c r="I802" s="102">
        <f t="shared" si="147"/>
        <v>0</v>
      </c>
      <c r="J802" s="37"/>
      <c r="K802" s="7"/>
      <c r="L802" s="61">
        <f t="shared" si="150"/>
        <v>789</v>
      </c>
      <c r="M802" s="112" t="str">
        <f t="shared" si="148"/>
        <v/>
      </c>
      <c r="N802" s="73">
        <f t="shared" si="146"/>
        <v>0</v>
      </c>
      <c r="O802" s="74"/>
      <c r="P802" s="75"/>
      <c r="R802" s="76"/>
      <c r="S802" s="76"/>
      <c r="T802" s="268" t="str">
        <f t="shared" si="151"/>
        <v/>
      </c>
      <c r="AM802">
        <f t="shared" si="152"/>
        <v>0</v>
      </c>
      <c r="AN802">
        <f t="shared" si="153"/>
        <v>0</v>
      </c>
      <c r="AO802">
        <f t="shared" si="154"/>
        <v>0</v>
      </c>
      <c r="AP802">
        <f t="shared" si="155"/>
        <v>0</v>
      </c>
      <c r="AQ802">
        <f t="shared" si="156"/>
        <v>0</v>
      </c>
      <c r="AR802">
        <f t="shared" si="149"/>
        <v>0</v>
      </c>
    </row>
    <row r="803" spans="1:44" ht="18" hidden="1" outlineLevel="1" x14ac:dyDescent="0.35">
      <c r="A803" s="13" t="s">
        <v>184</v>
      </c>
      <c r="B803" s="35">
        <f t="shared" si="157"/>
        <v>790</v>
      </c>
      <c r="C803" s="247"/>
      <c r="D803" s="42"/>
      <c r="E803" s="42"/>
      <c r="F803" s="37"/>
      <c r="G803" s="248">
        <v>0</v>
      </c>
      <c r="H803" s="101">
        <v>0.1</v>
      </c>
      <c r="I803" s="102">
        <f t="shared" si="147"/>
        <v>0</v>
      </c>
      <c r="J803" s="37"/>
      <c r="K803" s="7"/>
      <c r="L803" s="61">
        <f t="shared" si="150"/>
        <v>790</v>
      </c>
      <c r="M803" s="112" t="str">
        <f t="shared" si="148"/>
        <v/>
      </c>
      <c r="N803" s="73">
        <f t="shared" si="146"/>
        <v>0</v>
      </c>
      <c r="O803" s="74"/>
      <c r="P803" s="75"/>
      <c r="R803" s="76"/>
      <c r="S803" s="76"/>
      <c r="T803" s="268" t="str">
        <f t="shared" si="151"/>
        <v/>
      </c>
      <c r="AM803">
        <f t="shared" si="152"/>
        <v>0</v>
      </c>
      <c r="AN803">
        <f t="shared" si="153"/>
        <v>0</v>
      </c>
      <c r="AO803">
        <f t="shared" si="154"/>
        <v>0</v>
      </c>
      <c r="AP803">
        <f t="shared" si="155"/>
        <v>0</v>
      </c>
      <c r="AQ803">
        <f t="shared" si="156"/>
        <v>0</v>
      </c>
      <c r="AR803">
        <f t="shared" si="149"/>
        <v>0</v>
      </c>
    </row>
    <row r="804" spans="1:44" ht="18" hidden="1" outlineLevel="1" x14ac:dyDescent="0.35">
      <c r="A804" s="13" t="s">
        <v>184</v>
      </c>
      <c r="B804" s="35">
        <f t="shared" si="157"/>
        <v>791</v>
      </c>
      <c r="C804" s="247"/>
      <c r="D804" s="42"/>
      <c r="E804" s="42"/>
      <c r="F804" s="37"/>
      <c r="G804" s="248">
        <v>0</v>
      </c>
      <c r="H804" s="101">
        <v>0.1</v>
      </c>
      <c r="I804" s="102">
        <f t="shared" si="147"/>
        <v>0</v>
      </c>
      <c r="J804" s="37"/>
      <c r="K804" s="7"/>
      <c r="L804" s="61">
        <f t="shared" si="150"/>
        <v>791</v>
      </c>
      <c r="M804" s="112" t="str">
        <f t="shared" si="148"/>
        <v/>
      </c>
      <c r="N804" s="73">
        <f t="shared" si="146"/>
        <v>0</v>
      </c>
      <c r="O804" s="74"/>
      <c r="P804" s="75"/>
      <c r="R804" s="76"/>
      <c r="S804" s="76"/>
      <c r="T804" s="268" t="str">
        <f t="shared" si="151"/>
        <v/>
      </c>
      <c r="AM804">
        <f t="shared" si="152"/>
        <v>0</v>
      </c>
      <c r="AN804">
        <f t="shared" si="153"/>
        <v>0</v>
      </c>
      <c r="AO804">
        <f t="shared" si="154"/>
        <v>0</v>
      </c>
      <c r="AP804">
        <f t="shared" si="155"/>
        <v>0</v>
      </c>
      <c r="AQ804">
        <f t="shared" si="156"/>
        <v>0</v>
      </c>
      <c r="AR804">
        <f t="shared" si="149"/>
        <v>0</v>
      </c>
    </row>
    <row r="805" spans="1:44" ht="18" hidden="1" outlineLevel="1" x14ac:dyDescent="0.35">
      <c r="A805" s="13" t="s">
        <v>184</v>
      </c>
      <c r="B805" s="35">
        <f t="shared" si="157"/>
        <v>792</v>
      </c>
      <c r="C805" s="247"/>
      <c r="D805" s="42"/>
      <c r="E805" s="42"/>
      <c r="F805" s="37"/>
      <c r="G805" s="248">
        <v>0</v>
      </c>
      <c r="H805" s="101">
        <v>0.1</v>
      </c>
      <c r="I805" s="102">
        <f t="shared" si="147"/>
        <v>0</v>
      </c>
      <c r="J805" s="37"/>
      <c r="K805" s="7"/>
      <c r="L805" s="61">
        <f t="shared" si="150"/>
        <v>792</v>
      </c>
      <c r="M805" s="112" t="str">
        <f t="shared" si="148"/>
        <v/>
      </c>
      <c r="N805" s="73">
        <f t="shared" si="146"/>
        <v>0</v>
      </c>
      <c r="O805" s="74"/>
      <c r="P805" s="75"/>
      <c r="R805" s="76"/>
      <c r="S805" s="76"/>
      <c r="T805" s="268" t="str">
        <f t="shared" si="151"/>
        <v/>
      </c>
      <c r="AM805">
        <f t="shared" si="152"/>
        <v>0</v>
      </c>
      <c r="AN805">
        <f t="shared" si="153"/>
        <v>0</v>
      </c>
      <c r="AO805">
        <f t="shared" si="154"/>
        <v>0</v>
      </c>
      <c r="AP805">
        <f t="shared" si="155"/>
        <v>0</v>
      </c>
      <c r="AQ805">
        <f t="shared" si="156"/>
        <v>0</v>
      </c>
      <c r="AR805">
        <f t="shared" si="149"/>
        <v>0</v>
      </c>
    </row>
    <row r="806" spans="1:44" ht="18" hidden="1" outlineLevel="1" x14ac:dyDescent="0.35">
      <c r="A806" s="13" t="s">
        <v>184</v>
      </c>
      <c r="B806" s="35">
        <f t="shared" si="157"/>
        <v>793</v>
      </c>
      <c r="C806" s="247"/>
      <c r="D806" s="42"/>
      <c r="E806" s="42"/>
      <c r="F806" s="37"/>
      <c r="G806" s="248">
        <v>0</v>
      </c>
      <c r="H806" s="101">
        <v>0.1</v>
      </c>
      <c r="I806" s="102">
        <f t="shared" si="147"/>
        <v>0</v>
      </c>
      <c r="J806" s="37"/>
      <c r="K806" s="7"/>
      <c r="L806" s="61">
        <f t="shared" si="150"/>
        <v>793</v>
      </c>
      <c r="M806" s="112" t="str">
        <f t="shared" si="148"/>
        <v/>
      </c>
      <c r="N806" s="73">
        <f t="shared" si="146"/>
        <v>0</v>
      </c>
      <c r="O806" s="74"/>
      <c r="P806" s="75"/>
      <c r="R806" s="76"/>
      <c r="S806" s="76"/>
      <c r="T806" s="268" t="str">
        <f t="shared" si="151"/>
        <v/>
      </c>
      <c r="AM806">
        <f t="shared" si="152"/>
        <v>0</v>
      </c>
      <c r="AN806">
        <f t="shared" si="153"/>
        <v>0</v>
      </c>
      <c r="AO806">
        <f t="shared" si="154"/>
        <v>0</v>
      </c>
      <c r="AP806">
        <f t="shared" si="155"/>
        <v>0</v>
      </c>
      <c r="AQ806">
        <f t="shared" si="156"/>
        <v>0</v>
      </c>
      <c r="AR806">
        <f t="shared" si="149"/>
        <v>0</v>
      </c>
    </row>
    <row r="807" spans="1:44" ht="18" hidden="1" outlineLevel="1" x14ac:dyDescent="0.35">
      <c r="A807" s="13" t="s">
        <v>184</v>
      </c>
      <c r="B807" s="35">
        <f t="shared" si="157"/>
        <v>794</v>
      </c>
      <c r="C807" s="247"/>
      <c r="D807" s="42"/>
      <c r="E807" s="42"/>
      <c r="F807" s="37"/>
      <c r="G807" s="248">
        <v>0</v>
      </c>
      <c r="H807" s="101">
        <v>0.1</v>
      </c>
      <c r="I807" s="102">
        <f t="shared" si="147"/>
        <v>0</v>
      </c>
      <c r="J807" s="37"/>
      <c r="K807" s="7"/>
      <c r="L807" s="61">
        <f t="shared" si="150"/>
        <v>794</v>
      </c>
      <c r="M807" s="112" t="str">
        <f t="shared" si="148"/>
        <v/>
      </c>
      <c r="N807" s="73">
        <f t="shared" si="146"/>
        <v>0</v>
      </c>
      <c r="O807" s="74"/>
      <c r="P807" s="75"/>
      <c r="R807" s="76"/>
      <c r="S807" s="76"/>
      <c r="T807" s="268" t="str">
        <f t="shared" si="151"/>
        <v/>
      </c>
      <c r="AM807">
        <f t="shared" si="152"/>
        <v>0</v>
      </c>
      <c r="AN807">
        <f t="shared" si="153"/>
        <v>0</v>
      </c>
      <c r="AO807">
        <f t="shared" si="154"/>
        <v>0</v>
      </c>
      <c r="AP807">
        <f t="shared" si="155"/>
        <v>0</v>
      </c>
      <c r="AQ807">
        <f t="shared" si="156"/>
        <v>0</v>
      </c>
      <c r="AR807">
        <f t="shared" si="149"/>
        <v>0</v>
      </c>
    </row>
    <row r="808" spans="1:44" ht="18" hidden="1" outlineLevel="1" x14ac:dyDescent="0.35">
      <c r="A808" s="13" t="s">
        <v>184</v>
      </c>
      <c r="B808" s="35">
        <f t="shared" si="157"/>
        <v>795</v>
      </c>
      <c r="C808" s="247"/>
      <c r="D808" s="42"/>
      <c r="E808" s="42"/>
      <c r="F808" s="37"/>
      <c r="G808" s="248">
        <v>0</v>
      </c>
      <c r="H808" s="101">
        <v>0.1</v>
      </c>
      <c r="I808" s="102">
        <f t="shared" si="147"/>
        <v>0</v>
      </c>
      <c r="J808" s="37"/>
      <c r="K808" s="7"/>
      <c r="L808" s="61">
        <f t="shared" si="150"/>
        <v>795</v>
      </c>
      <c r="M808" s="112" t="str">
        <f t="shared" si="148"/>
        <v/>
      </c>
      <c r="N808" s="73">
        <f t="shared" si="146"/>
        <v>0</v>
      </c>
      <c r="O808" s="74"/>
      <c r="P808" s="75"/>
      <c r="R808" s="76"/>
      <c r="S808" s="76"/>
      <c r="T808" s="268" t="str">
        <f t="shared" si="151"/>
        <v/>
      </c>
      <c r="AM808">
        <f t="shared" si="152"/>
        <v>0</v>
      </c>
      <c r="AN808">
        <f t="shared" si="153"/>
        <v>0</v>
      </c>
      <c r="AO808">
        <f t="shared" si="154"/>
        <v>0</v>
      </c>
      <c r="AP808">
        <f t="shared" si="155"/>
        <v>0</v>
      </c>
      <c r="AQ808">
        <f t="shared" si="156"/>
        <v>0</v>
      </c>
      <c r="AR808">
        <f t="shared" si="149"/>
        <v>0</v>
      </c>
    </row>
    <row r="809" spans="1:44" ht="18" hidden="1" outlineLevel="1" x14ac:dyDescent="0.35">
      <c r="A809" s="13" t="s">
        <v>184</v>
      </c>
      <c r="B809" s="35">
        <f t="shared" si="157"/>
        <v>796</v>
      </c>
      <c r="C809" s="247"/>
      <c r="D809" s="42"/>
      <c r="E809" s="42"/>
      <c r="F809" s="37"/>
      <c r="G809" s="248">
        <v>0</v>
      </c>
      <c r="H809" s="101">
        <v>0.1</v>
      </c>
      <c r="I809" s="102">
        <f t="shared" si="147"/>
        <v>0</v>
      </c>
      <c r="J809" s="37"/>
      <c r="K809" s="7"/>
      <c r="L809" s="61">
        <f t="shared" si="150"/>
        <v>796</v>
      </c>
      <c r="M809" s="112" t="str">
        <f t="shared" si="148"/>
        <v/>
      </c>
      <c r="N809" s="73">
        <f t="shared" si="146"/>
        <v>0</v>
      </c>
      <c r="O809" s="74"/>
      <c r="P809" s="75"/>
      <c r="R809" s="76"/>
      <c r="S809" s="76"/>
      <c r="T809" s="268" t="str">
        <f t="shared" si="151"/>
        <v/>
      </c>
      <c r="AM809">
        <f t="shared" si="152"/>
        <v>0</v>
      </c>
      <c r="AN809">
        <f t="shared" si="153"/>
        <v>0</v>
      </c>
      <c r="AO809">
        <f t="shared" si="154"/>
        <v>0</v>
      </c>
      <c r="AP809">
        <f t="shared" si="155"/>
        <v>0</v>
      </c>
      <c r="AQ809">
        <f t="shared" si="156"/>
        <v>0</v>
      </c>
      <c r="AR809">
        <f t="shared" si="149"/>
        <v>0</v>
      </c>
    </row>
    <row r="810" spans="1:44" ht="18" hidden="1" outlineLevel="1" x14ac:dyDescent="0.35">
      <c r="A810" s="13" t="s">
        <v>184</v>
      </c>
      <c r="B810" s="35">
        <f t="shared" si="157"/>
        <v>797</v>
      </c>
      <c r="C810" s="247"/>
      <c r="D810" s="42"/>
      <c r="E810" s="42"/>
      <c r="F810" s="37"/>
      <c r="G810" s="248">
        <v>0</v>
      </c>
      <c r="H810" s="101">
        <v>0.1</v>
      </c>
      <c r="I810" s="102">
        <f t="shared" si="147"/>
        <v>0</v>
      </c>
      <c r="J810" s="37"/>
      <c r="K810" s="7"/>
      <c r="L810" s="61">
        <f t="shared" si="150"/>
        <v>797</v>
      </c>
      <c r="M810" s="112" t="str">
        <f t="shared" si="148"/>
        <v/>
      </c>
      <c r="N810" s="73">
        <f t="shared" si="146"/>
        <v>0</v>
      </c>
      <c r="O810" s="74"/>
      <c r="P810" s="75"/>
      <c r="R810" s="76"/>
      <c r="S810" s="76"/>
      <c r="T810" s="268" t="str">
        <f t="shared" si="151"/>
        <v/>
      </c>
      <c r="AM810">
        <f t="shared" si="152"/>
        <v>0</v>
      </c>
      <c r="AN810">
        <f t="shared" si="153"/>
        <v>0</v>
      </c>
      <c r="AO810">
        <f t="shared" si="154"/>
        <v>0</v>
      </c>
      <c r="AP810">
        <f t="shared" si="155"/>
        <v>0</v>
      </c>
      <c r="AQ810">
        <f t="shared" si="156"/>
        <v>0</v>
      </c>
      <c r="AR810">
        <f t="shared" si="149"/>
        <v>0</v>
      </c>
    </row>
    <row r="811" spans="1:44" ht="18" hidden="1" outlineLevel="1" x14ac:dyDescent="0.35">
      <c r="A811" s="13" t="s">
        <v>184</v>
      </c>
      <c r="B811" s="35">
        <f t="shared" si="157"/>
        <v>798</v>
      </c>
      <c r="C811" s="247"/>
      <c r="D811" s="42"/>
      <c r="E811" s="42"/>
      <c r="F811" s="37"/>
      <c r="G811" s="248">
        <v>0</v>
      </c>
      <c r="H811" s="101">
        <v>0.1</v>
      </c>
      <c r="I811" s="102">
        <f t="shared" si="147"/>
        <v>0</v>
      </c>
      <c r="J811" s="37"/>
      <c r="K811" s="7"/>
      <c r="L811" s="61">
        <f t="shared" si="150"/>
        <v>798</v>
      </c>
      <c r="M811" s="112" t="str">
        <f t="shared" si="148"/>
        <v/>
      </c>
      <c r="N811" s="73">
        <f t="shared" si="146"/>
        <v>0</v>
      </c>
      <c r="O811" s="74"/>
      <c r="P811" s="75"/>
      <c r="R811" s="76"/>
      <c r="S811" s="76"/>
      <c r="T811" s="268" t="str">
        <f t="shared" si="151"/>
        <v/>
      </c>
      <c r="AM811">
        <f t="shared" si="152"/>
        <v>0</v>
      </c>
      <c r="AN811">
        <f t="shared" si="153"/>
        <v>0</v>
      </c>
      <c r="AO811">
        <f t="shared" si="154"/>
        <v>0</v>
      </c>
      <c r="AP811">
        <f t="shared" si="155"/>
        <v>0</v>
      </c>
      <c r="AQ811">
        <f t="shared" si="156"/>
        <v>0</v>
      </c>
      <c r="AR811">
        <f t="shared" si="149"/>
        <v>0</v>
      </c>
    </row>
    <row r="812" spans="1:44" ht="18" hidden="1" outlineLevel="1" x14ac:dyDescent="0.35">
      <c r="A812" s="13" t="s">
        <v>184</v>
      </c>
      <c r="B812" s="35">
        <f t="shared" si="157"/>
        <v>799</v>
      </c>
      <c r="C812" s="247"/>
      <c r="D812" s="42"/>
      <c r="E812" s="42"/>
      <c r="F812" s="37"/>
      <c r="G812" s="248">
        <v>0</v>
      </c>
      <c r="H812" s="101">
        <v>0.1</v>
      </c>
      <c r="I812" s="102">
        <f t="shared" si="147"/>
        <v>0</v>
      </c>
      <c r="J812" s="37"/>
      <c r="K812" s="7"/>
      <c r="L812" s="61">
        <f t="shared" si="150"/>
        <v>799</v>
      </c>
      <c r="M812" s="112" t="str">
        <f t="shared" si="148"/>
        <v/>
      </c>
      <c r="N812" s="73">
        <f t="shared" si="146"/>
        <v>0</v>
      </c>
      <c r="O812" s="74"/>
      <c r="P812" s="75"/>
      <c r="R812" s="76"/>
      <c r="S812" s="76"/>
      <c r="T812" s="268" t="str">
        <f t="shared" si="151"/>
        <v/>
      </c>
      <c r="AM812">
        <f t="shared" si="152"/>
        <v>0</v>
      </c>
      <c r="AN812">
        <f t="shared" si="153"/>
        <v>0</v>
      </c>
      <c r="AO812">
        <f t="shared" si="154"/>
        <v>0</v>
      </c>
      <c r="AP812">
        <f t="shared" si="155"/>
        <v>0</v>
      </c>
      <c r="AQ812">
        <f t="shared" si="156"/>
        <v>0</v>
      </c>
      <c r="AR812">
        <f t="shared" si="149"/>
        <v>0</v>
      </c>
    </row>
    <row r="813" spans="1:44" ht="18" hidden="1" outlineLevel="1" x14ac:dyDescent="0.35">
      <c r="A813" s="13" t="s">
        <v>184</v>
      </c>
      <c r="B813" s="35">
        <f t="shared" si="157"/>
        <v>800</v>
      </c>
      <c r="C813" s="247"/>
      <c r="D813" s="42"/>
      <c r="E813" s="42"/>
      <c r="F813" s="37"/>
      <c r="G813" s="248">
        <v>0</v>
      </c>
      <c r="H813" s="101">
        <v>0.1</v>
      </c>
      <c r="I813" s="102">
        <f t="shared" si="147"/>
        <v>0</v>
      </c>
      <c r="J813" s="37"/>
      <c r="K813" s="7"/>
      <c r="L813" s="61">
        <f t="shared" si="150"/>
        <v>800</v>
      </c>
      <c r="M813" s="112" t="str">
        <f t="shared" si="148"/>
        <v/>
      </c>
      <c r="N813" s="73">
        <f t="shared" si="146"/>
        <v>0</v>
      </c>
      <c r="O813" s="74"/>
      <c r="P813" s="75"/>
      <c r="R813" s="76"/>
      <c r="S813" s="76"/>
      <c r="T813" s="268" t="str">
        <f t="shared" si="151"/>
        <v/>
      </c>
      <c r="AM813">
        <f t="shared" si="152"/>
        <v>0</v>
      </c>
      <c r="AN813">
        <f t="shared" si="153"/>
        <v>0</v>
      </c>
      <c r="AO813">
        <f t="shared" si="154"/>
        <v>0</v>
      </c>
      <c r="AP813">
        <f t="shared" si="155"/>
        <v>0</v>
      </c>
      <c r="AQ813">
        <f t="shared" si="156"/>
        <v>0</v>
      </c>
      <c r="AR813">
        <f t="shared" si="149"/>
        <v>0</v>
      </c>
    </row>
    <row r="814" spans="1:44" ht="18" hidden="1" outlineLevel="1" x14ac:dyDescent="0.35">
      <c r="A814" s="13" t="s">
        <v>184</v>
      </c>
      <c r="B814" s="35">
        <f t="shared" si="157"/>
        <v>801</v>
      </c>
      <c r="C814" s="247"/>
      <c r="D814" s="42"/>
      <c r="E814" s="42"/>
      <c r="F814" s="37"/>
      <c r="G814" s="248">
        <v>0</v>
      </c>
      <c r="H814" s="101">
        <v>0.1</v>
      </c>
      <c r="I814" s="102">
        <f t="shared" si="147"/>
        <v>0</v>
      </c>
      <c r="J814" s="37"/>
      <c r="K814" s="7"/>
      <c r="L814" s="61">
        <f t="shared" si="150"/>
        <v>801</v>
      </c>
      <c r="M814" s="112" t="str">
        <f t="shared" si="148"/>
        <v/>
      </c>
      <c r="N814" s="73">
        <f t="shared" si="146"/>
        <v>0</v>
      </c>
      <c r="O814" s="74"/>
      <c r="P814" s="75"/>
      <c r="R814" s="76"/>
      <c r="S814" s="76"/>
      <c r="T814" s="268" t="str">
        <f t="shared" si="151"/>
        <v/>
      </c>
      <c r="AM814">
        <f t="shared" si="152"/>
        <v>0</v>
      </c>
      <c r="AN814">
        <f t="shared" si="153"/>
        <v>0</v>
      </c>
      <c r="AO814">
        <f t="shared" si="154"/>
        <v>0</v>
      </c>
      <c r="AP814">
        <f t="shared" si="155"/>
        <v>0</v>
      </c>
      <c r="AQ814">
        <f t="shared" si="156"/>
        <v>0</v>
      </c>
      <c r="AR814">
        <f t="shared" si="149"/>
        <v>0</v>
      </c>
    </row>
    <row r="815" spans="1:44" ht="18" hidden="1" outlineLevel="1" x14ac:dyDescent="0.35">
      <c r="A815" s="13" t="s">
        <v>184</v>
      </c>
      <c r="B815" s="35">
        <f t="shared" si="157"/>
        <v>802</v>
      </c>
      <c r="C815" s="247"/>
      <c r="D815" s="42"/>
      <c r="E815" s="42"/>
      <c r="F815" s="37"/>
      <c r="G815" s="248">
        <v>0</v>
      </c>
      <c r="H815" s="101">
        <v>0.1</v>
      </c>
      <c r="I815" s="102">
        <f t="shared" si="147"/>
        <v>0</v>
      </c>
      <c r="J815" s="37"/>
      <c r="K815" s="7"/>
      <c r="L815" s="61">
        <f t="shared" si="150"/>
        <v>802</v>
      </c>
      <c r="M815" s="112" t="str">
        <f t="shared" si="148"/>
        <v/>
      </c>
      <c r="N815" s="73">
        <f t="shared" si="146"/>
        <v>0</v>
      </c>
      <c r="O815" s="74"/>
      <c r="P815" s="75"/>
      <c r="R815" s="76"/>
      <c r="S815" s="76"/>
      <c r="T815" s="268" t="str">
        <f t="shared" si="151"/>
        <v/>
      </c>
      <c r="AM815">
        <f t="shared" si="152"/>
        <v>0</v>
      </c>
      <c r="AN815">
        <f t="shared" si="153"/>
        <v>0</v>
      </c>
      <c r="AO815">
        <f t="shared" si="154"/>
        <v>0</v>
      </c>
      <c r="AP815">
        <f t="shared" si="155"/>
        <v>0</v>
      </c>
      <c r="AQ815">
        <f t="shared" si="156"/>
        <v>0</v>
      </c>
      <c r="AR815">
        <f t="shared" si="149"/>
        <v>0</v>
      </c>
    </row>
    <row r="816" spans="1:44" ht="18" hidden="1" outlineLevel="1" x14ac:dyDescent="0.35">
      <c r="A816" s="13" t="s">
        <v>184</v>
      </c>
      <c r="B816" s="35">
        <f t="shared" si="157"/>
        <v>803</v>
      </c>
      <c r="C816" s="247"/>
      <c r="D816" s="42"/>
      <c r="E816" s="42"/>
      <c r="F816" s="37"/>
      <c r="G816" s="248">
        <v>0</v>
      </c>
      <c r="H816" s="101">
        <v>0.1</v>
      </c>
      <c r="I816" s="102">
        <f t="shared" si="147"/>
        <v>0</v>
      </c>
      <c r="J816" s="37"/>
      <c r="K816" s="7"/>
      <c r="L816" s="61">
        <f t="shared" si="150"/>
        <v>803</v>
      </c>
      <c r="M816" s="112" t="str">
        <f t="shared" si="148"/>
        <v/>
      </c>
      <c r="N816" s="73">
        <f t="shared" si="146"/>
        <v>0</v>
      </c>
      <c r="O816" s="74"/>
      <c r="P816" s="75"/>
      <c r="R816" s="76"/>
      <c r="S816" s="76"/>
      <c r="T816" s="268" t="str">
        <f t="shared" si="151"/>
        <v/>
      </c>
      <c r="AM816">
        <f t="shared" si="152"/>
        <v>0</v>
      </c>
      <c r="AN816">
        <f t="shared" si="153"/>
        <v>0</v>
      </c>
      <c r="AO816">
        <f t="shared" si="154"/>
        <v>0</v>
      </c>
      <c r="AP816">
        <f t="shared" si="155"/>
        <v>0</v>
      </c>
      <c r="AQ816">
        <f t="shared" si="156"/>
        <v>0</v>
      </c>
      <c r="AR816">
        <f t="shared" si="149"/>
        <v>0</v>
      </c>
    </row>
    <row r="817" spans="1:44" ht="18" hidden="1" outlineLevel="1" x14ac:dyDescent="0.35">
      <c r="A817" s="13" t="s">
        <v>184</v>
      </c>
      <c r="B817" s="35">
        <f t="shared" si="157"/>
        <v>804</v>
      </c>
      <c r="C817" s="247"/>
      <c r="D817" s="42"/>
      <c r="E817" s="42"/>
      <c r="F817" s="37"/>
      <c r="G817" s="248">
        <v>0</v>
      </c>
      <c r="H817" s="101">
        <v>0.1</v>
      </c>
      <c r="I817" s="102">
        <f t="shared" si="147"/>
        <v>0</v>
      </c>
      <c r="J817" s="37"/>
      <c r="K817" s="7"/>
      <c r="L817" s="61">
        <f t="shared" si="150"/>
        <v>804</v>
      </c>
      <c r="M817" s="112" t="str">
        <f t="shared" si="148"/>
        <v/>
      </c>
      <c r="N817" s="73">
        <f t="shared" ref="N817:N880" si="158">IF($Q$3="対象外",$I817,$G817)</f>
        <v>0</v>
      </c>
      <c r="O817" s="74"/>
      <c r="P817" s="75"/>
      <c r="R817" s="76"/>
      <c r="S817" s="76"/>
      <c r="T817" s="268" t="str">
        <f t="shared" si="151"/>
        <v/>
      </c>
      <c r="AM817">
        <f t="shared" si="152"/>
        <v>0</v>
      </c>
      <c r="AN817">
        <f t="shared" si="153"/>
        <v>0</v>
      </c>
      <c r="AO817">
        <f t="shared" si="154"/>
        <v>0</v>
      </c>
      <c r="AP817">
        <f t="shared" si="155"/>
        <v>0</v>
      </c>
      <c r="AQ817">
        <f t="shared" si="156"/>
        <v>0</v>
      </c>
      <c r="AR817">
        <f t="shared" si="149"/>
        <v>0</v>
      </c>
    </row>
    <row r="818" spans="1:44" ht="18" hidden="1" outlineLevel="1" x14ac:dyDescent="0.35">
      <c r="A818" s="13" t="s">
        <v>184</v>
      </c>
      <c r="B818" s="35">
        <f t="shared" si="157"/>
        <v>805</v>
      </c>
      <c r="C818" s="247"/>
      <c r="D818" s="42"/>
      <c r="E818" s="42"/>
      <c r="F818" s="37"/>
      <c r="G818" s="248">
        <v>0</v>
      </c>
      <c r="H818" s="101">
        <v>0.1</v>
      </c>
      <c r="I818" s="102">
        <f t="shared" si="147"/>
        <v>0</v>
      </c>
      <c r="J818" s="37"/>
      <c r="K818" s="7"/>
      <c r="L818" s="61">
        <f t="shared" si="150"/>
        <v>805</v>
      </c>
      <c r="M818" s="112" t="str">
        <f t="shared" si="148"/>
        <v/>
      </c>
      <c r="N818" s="73">
        <f t="shared" si="158"/>
        <v>0</v>
      </c>
      <c r="O818" s="74"/>
      <c r="P818" s="75"/>
      <c r="R818" s="76"/>
      <c r="S818" s="76"/>
      <c r="T818" s="268" t="str">
        <f t="shared" si="151"/>
        <v/>
      </c>
      <c r="AM818">
        <f t="shared" si="152"/>
        <v>0</v>
      </c>
      <c r="AN818">
        <f t="shared" si="153"/>
        <v>0</v>
      </c>
      <c r="AO818">
        <f t="shared" si="154"/>
        <v>0</v>
      </c>
      <c r="AP818">
        <f t="shared" si="155"/>
        <v>0</v>
      </c>
      <c r="AQ818">
        <f t="shared" si="156"/>
        <v>0</v>
      </c>
      <c r="AR818">
        <f t="shared" si="149"/>
        <v>0</v>
      </c>
    </row>
    <row r="819" spans="1:44" ht="18" hidden="1" outlineLevel="1" x14ac:dyDescent="0.35">
      <c r="A819" s="13" t="s">
        <v>184</v>
      </c>
      <c r="B819" s="35">
        <f t="shared" si="157"/>
        <v>806</v>
      </c>
      <c r="C819" s="247"/>
      <c r="D819" s="42"/>
      <c r="E819" s="42"/>
      <c r="F819" s="37"/>
      <c r="G819" s="248">
        <v>0</v>
      </c>
      <c r="H819" s="101">
        <v>0.1</v>
      </c>
      <c r="I819" s="102">
        <f t="shared" si="147"/>
        <v>0</v>
      </c>
      <c r="J819" s="37"/>
      <c r="K819" s="7"/>
      <c r="L819" s="61">
        <f t="shared" si="150"/>
        <v>806</v>
      </c>
      <c r="M819" s="112" t="str">
        <f t="shared" si="148"/>
        <v/>
      </c>
      <c r="N819" s="73">
        <f t="shared" si="158"/>
        <v>0</v>
      </c>
      <c r="O819" s="74"/>
      <c r="P819" s="75"/>
      <c r="R819" s="76"/>
      <c r="S819" s="76"/>
      <c r="T819" s="268" t="str">
        <f t="shared" si="151"/>
        <v/>
      </c>
      <c r="AM819">
        <f t="shared" si="152"/>
        <v>0</v>
      </c>
      <c r="AN819">
        <f t="shared" si="153"/>
        <v>0</v>
      </c>
      <c r="AO819">
        <f t="shared" si="154"/>
        <v>0</v>
      </c>
      <c r="AP819">
        <f t="shared" si="155"/>
        <v>0</v>
      </c>
      <c r="AQ819">
        <f t="shared" si="156"/>
        <v>0</v>
      </c>
      <c r="AR819">
        <f t="shared" si="149"/>
        <v>0</v>
      </c>
    </row>
    <row r="820" spans="1:44" ht="18" hidden="1" outlineLevel="1" x14ac:dyDescent="0.35">
      <c r="A820" s="13" t="s">
        <v>184</v>
      </c>
      <c r="B820" s="35">
        <f t="shared" si="157"/>
        <v>807</v>
      </c>
      <c r="C820" s="247"/>
      <c r="D820" s="42"/>
      <c r="E820" s="42"/>
      <c r="F820" s="37"/>
      <c r="G820" s="248">
        <v>0</v>
      </c>
      <c r="H820" s="101">
        <v>0.1</v>
      </c>
      <c r="I820" s="102">
        <f t="shared" si="147"/>
        <v>0</v>
      </c>
      <c r="J820" s="37"/>
      <c r="K820" s="7"/>
      <c r="L820" s="61">
        <f t="shared" si="150"/>
        <v>807</v>
      </c>
      <c r="M820" s="112" t="str">
        <f t="shared" si="148"/>
        <v/>
      </c>
      <c r="N820" s="73">
        <f t="shared" si="158"/>
        <v>0</v>
      </c>
      <c r="O820" s="74"/>
      <c r="P820" s="75"/>
      <c r="R820" s="76"/>
      <c r="S820" s="76"/>
      <c r="T820" s="268" t="str">
        <f t="shared" si="151"/>
        <v/>
      </c>
      <c r="AM820">
        <f t="shared" si="152"/>
        <v>0</v>
      </c>
      <c r="AN820">
        <f t="shared" si="153"/>
        <v>0</v>
      </c>
      <c r="AO820">
        <f t="shared" si="154"/>
        <v>0</v>
      </c>
      <c r="AP820">
        <f t="shared" si="155"/>
        <v>0</v>
      </c>
      <c r="AQ820">
        <f t="shared" si="156"/>
        <v>0</v>
      </c>
      <c r="AR820">
        <f t="shared" si="149"/>
        <v>0</v>
      </c>
    </row>
    <row r="821" spans="1:44" ht="18" hidden="1" outlineLevel="1" x14ac:dyDescent="0.35">
      <c r="A821" s="13" t="s">
        <v>184</v>
      </c>
      <c r="B821" s="35">
        <f t="shared" si="157"/>
        <v>808</v>
      </c>
      <c r="C821" s="247"/>
      <c r="D821" s="42"/>
      <c r="E821" s="42"/>
      <c r="F821" s="37"/>
      <c r="G821" s="248">
        <v>0</v>
      </c>
      <c r="H821" s="101">
        <v>0.1</v>
      </c>
      <c r="I821" s="102">
        <f t="shared" si="147"/>
        <v>0</v>
      </c>
      <c r="J821" s="37"/>
      <c r="K821" s="7"/>
      <c r="L821" s="61">
        <f t="shared" si="150"/>
        <v>808</v>
      </c>
      <c r="M821" s="112" t="str">
        <f t="shared" si="148"/>
        <v/>
      </c>
      <c r="N821" s="73">
        <f t="shared" si="158"/>
        <v>0</v>
      </c>
      <c r="O821" s="74"/>
      <c r="P821" s="75"/>
      <c r="R821" s="76"/>
      <c r="S821" s="76"/>
      <c r="T821" s="268" t="str">
        <f t="shared" si="151"/>
        <v/>
      </c>
      <c r="AM821">
        <f t="shared" si="152"/>
        <v>0</v>
      </c>
      <c r="AN821">
        <f t="shared" si="153"/>
        <v>0</v>
      </c>
      <c r="AO821">
        <f t="shared" si="154"/>
        <v>0</v>
      </c>
      <c r="AP821">
        <f t="shared" si="155"/>
        <v>0</v>
      </c>
      <c r="AQ821">
        <f t="shared" si="156"/>
        <v>0</v>
      </c>
      <c r="AR821">
        <f t="shared" si="149"/>
        <v>0</v>
      </c>
    </row>
    <row r="822" spans="1:44" ht="18" hidden="1" outlineLevel="1" x14ac:dyDescent="0.35">
      <c r="A822" s="13" t="s">
        <v>184</v>
      </c>
      <c r="B822" s="35">
        <f t="shared" si="157"/>
        <v>809</v>
      </c>
      <c r="C822" s="247"/>
      <c r="D822" s="42"/>
      <c r="E822" s="42"/>
      <c r="F822" s="37"/>
      <c r="G822" s="248">
        <v>0</v>
      </c>
      <c r="H822" s="101">
        <v>0.1</v>
      </c>
      <c r="I822" s="102">
        <f t="shared" si="147"/>
        <v>0</v>
      </c>
      <c r="J822" s="37"/>
      <c r="K822" s="7"/>
      <c r="L822" s="61">
        <f t="shared" si="150"/>
        <v>809</v>
      </c>
      <c r="M822" s="112" t="str">
        <f t="shared" si="148"/>
        <v/>
      </c>
      <c r="N822" s="73">
        <f t="shared" si="158"/>
        <v>0</v>
      </c>
      <c r="O822" s="74"/>
      <c r="P822" s="75"/>
      <c r="R822" s="76"/>
      <c r="S822" s="76"/>
      <c r="T822" s="268" t="str">
        <f t="shared" si="151"/>
        <v/>
      </c>
      <c r="AM822">
        <f t="shared" si="152"/>
        <v>0</v>
      </c>
      <c r="AN822">
        <f t="shared" si="153"/>
        <v>0</v>
      </c>
      <c r="AO822">
        <f t="shared" si="154"/>
        <v>0</v>
      </c>
      <c r="AP822">
        <f t="shared" si="155"/>
        <v>0</v>
      </c>
      <c r="AQ822">
        <f t="shared" si="156"/>
        <v>0</v>
      </c>
      <c r="AR822">
        <f t="shared" si="149"/>
        <v>0</v>
      </c>
    </row>
    <row r="823" spans="1:44" ht="18" hidden="1" outlineLevel="1" x14ac:dyDescent="0.35">
      <c r="A823" s="13" t="s">
        <v>184</v>
      </c>
      <c r="B823" s="35">
        <f t="shared" si="157"/>
        <v>810</v>
      </c>
      <c r="C823" s="247"/>
      <c r="D823" s="42"/>
      <c r="E823" s="42"/>
      <c r="F823" s="37"/>
      <c r="G823" s="248">
        <v>0</v>
      </c>
      <c r="H823" s="101">
        <v>0.1</v>
      </c>
      <c r="I823" s="102">
        <f t="shared" si="147"/>
        <v>0</v>
      </c>
      <c r="J823" s="37"/>
      <c r="K823" s="7"/>
      <c r="L823" s="61">
        <f t="shared" si="150"/>
        <v>810</v>
      </c>
      <c r="M823" s="112" t="str">
        <f t="shared" si="148"/>
        <v/>
      </c>
      <c r="N823" s="73">
        <f t="shared" si="158"/>
        <v>0</v>
      </c>
      <c r="O823" s="74"/>
      <c r="P823" s="75"/>
      <c r="R823" s="76"/>
      <c r="S823" s="76"/>
      <c r="T823" s="268" t="str">
        <f t="shared" si="151"/>
        <v/>
      </c>
      <c r="AM823">
        <f t="shared" si="152"/>
        <v>0</v>
      </c>
      <c r="AN823">
        <f t="shared" si="153"/>
        <v>0</v>
      </c>
      <c r="AO823">
        <f t="shared" si="154"/>
        <v>0</v>
      </c>
      <c r="AP823">
        <f t="shared" si="155"/>
        <v>0</v>
      </c>
      <c r="AQ823">
        <f t="shared" si="156"/>
        <v>0</v>
      </c>
      <c r="AR823">
        <f t="shared" si="149"/>
        <v>0</v>
      </c>
    </row>
    <row r="824" spans="1:44" ht="18" hidden="1" outlineLevel="1" x14ac:dyDescent="0.35">
      <c r="A824" s="13" t="s">
        <v>184</v>
      </c>
      <c r="B824" s="35">
        <f t="shared" si="157"/>
        <v>811</v>
      </c>
      <c r="C824" s="247"/>
      <c r="D824" s="42"/>
      <c r="E824" s="42"/>
      <c r="F824" s="37"/>
      <c r="G824" s="248">
        <v>0</v>
      </c>
      <c r="H824" s="101">
        <v>0.1</v>
      </c>
      <c r="I824" s="102">
        <f t="shared" si="147"/>
        <v>0</v>
      </c>
      <c r="J824" s="37"/>
      <c r="K824" s="7"/>
      <c r="L824" s="61">
        <f t="shared" si="150"/>
        <v>811</v>
      </c>
      <c r="M824" s="112" t="str">
        <f t="shared" si="148"/>
        <v/>
      </c>
      <c r="N824" s="73">
        <f t="shared" si="158"/>
        <v>0</v>
      </c>
      <c r="O824" s="74"/>
      <c r="P824" s="75"/>
      <c r="R824" s="76"/>
      <c r="S824" s="76"/>
      <c r="T824" s="268" t="str">
        <f t="shared" si="151"/>
        <v/>
      </c>
      <c r="AM824">
        <f t="shared" si="152"/>
        <v>0</v>
      </c>
      <c r="AN824">
        <f t="shared" si="153"/>
        <v>0</v>
      </c>
      <c r="AO824">
        <f t="shared" si="154"/>
        <v>0</v>
      </c>
      <c r="AP824">
        <f t="shared" si="155"/>
        <v>0</v>
      </c>
      <c r="AQ824">
        <f t="shared" si="156"/>
        <v>0</v>
      </c>
      <c r="AR824">
        <f t="shared" si="149"/>
        <v>0</v>
      </c>
    </row>
    <row r="825" spans="1:44" ht="18" hidden="1" outlineLevel="1" x14ac:dyDescent="0.35">
      <c r="A825" s="13" t="s">
        <v>184</v>
      </c>
      <c r="B825" s="35">
        <f t="shared" si="157"/>
        <v>812</v>
      </c>
      <c r="C825" s="247"/>
      <c r="D825" s="42"/>
      <c r="E825" s="42"/>
      <c r="F825" s="37"/>
      <c r="G825" s="248">
        <v>0</v>
      </c>
      <c r="H825" s="101">
        <v>0.1</v>
      </c>
      <c r="I825" s="102">
        <f t="shared" si="147"/>
        <v>0</v>
      </c>
      <c r="J825" s="37"/>
      <c r="K825" s="7"/>
      <c r="L825" s="61">
        <f t="shared" si="150"/>
        <v>812</v>
      </c>
      <c r="M825" s="112" t="str">
        <f t="shared" si="148"/>
        <v/>
      </c>
      <c r="N825" s="73">
        <f t="shared" si="158"/>
        <v>0</v>
      </c>
      <c r="O825" s="74"/>
      <c r="P825" s="75"/>
      <c r="R825" s="76"/>
      <c r="S825" s="76"/>
      <c r="T825" s="268" t="str">
        <f t="shared" si="151"/>
        <v/>
      </c>
      <c r="AM825">
        <f t="shared" si="152"/>
        <v>0</v>
      </c>
      <c r="AN825">
        <f t="shared" si="153"/>
        <v>0</v>
      </c>
      <c r="AO825">
        <f t="shared" si="154"/>
        <v>0</v>
      </c>
      <c r="AP825">
        <f t="shared" si="155"/>
        <v>0</v>
      </c>
      <c r="AQ825">
        <f t="shared" si="156"/>
        <v>0</v>
      </c>
      <c r="AR825">
        <f t="shared" si="149"/>
        <v>0</v>
      </c>
    </row>
    <row r="826" spans="1:44" ht="18" hidden="1" outlineLevel="1" x14ac:dyDescent="0.35">
      <c r="A826" s="13" t="s">
        <v>184</v>
      </c>
      <c r="B826" s="35">
        <f t="shared" si="157"/>
        <v>813</v>
      </c>
      <c r="C826" s="247"/>
      <c r="D826" s="42"/>
      <c r="E826" s="42"/>
      <c r="F826" s="37"/>
      <c r="G826" s="248">
        <v>0</v>
      </c>
      <c r="H826" s="101">
        <v>0.1</v>
      </c>
      <c r="I826" s="102">
        <f t="shared" si="147"/>
        <v>0</v>
      </c>
      <c r="J826" s="37"/>
      <c r="K826" s="7"/>
      <c r="L826" s="61">
        <f t="shared" si="150"/>
        <v>813</v>
      </c>
      <c r="M826" s="112" t="str">
        <f t="shared" si="148"/>
        <v/>
      </c>
      <c r="N826" s="73">
        <f t="shared" si="158"/>
        <v>0</v>
      </c>
      <c r="O826" s="74"/>
      <c r="P826" s="75"/>
      <c r="R826" s="76"/>
      <c r="S826" s="76"/>
      <c r="T826" s="268" t="str">
        <f t="shared" si="151"/>
        <v/>
      </c>
      <c r="AM826">
        <f t="shared" si="152"/>
        <v>0</v>
      </c>
      <c r="AN826">
        <f t="shared" si="153"/>
        <v>0</v>
      </c>
      <c r="AO826">
        <f t="shared" si="154"/>
        <v>0</v>
      </c>
      <c r="AP826">
        <f t="shared" si="155"/>
        <v>0</v>
      </c>
      <c r="AQ826">
        <f t="shared" si="156"/>
        <v>0</v>
      </c>
      <c r="AR826">
        <f t="shared" si="149"/>
        <v>0</v>
      </c>
    </row>
    <row r="827" spans="1:44" ht="18" hidden="1" outlineLevel="1" x14ac:dyDescent="0.35">
      <c r="A827" s="13" t="s">
        <v>184</v>
      </c>
      <c r="B827" s="35">
        <f t="shared" si="157"/>
        <v>814</v>
      </c>
      <c r="C827" s="247"/>
      <c r="D827" s="42"/>
      <c r="E827" s="42"/>
      <c r="F827" s="37"/>
      <c r="G827" s="248">
        <v>0</v>
      </c>
      <c r="H827" s="101">
        <v>0.1</v>
      </c>
      <c r="I827" s="102">
        <f t="shared" si="147"/>
        <v>0</v>
      </c>
      <c r="J827" s="37"/>
      <c r="K827" s="7"/>
      <c r="L827" s="61">
        <f t="shared" si="150"/>
        <v>814</v>
      </c>
      <c r="M827" s="112" t="str">
        <f t="shared" si="148"/>
        <v/>
      </c>
      <c r="N827" s="73">
        <f t="shared" si="158"/>
        <v>0</v>
      </c>
      <c r="O827" s="74"/>
      <c r="P827" s="75"/>
      <c r="R827" s="76"/>
      <c r="S827" s="76"/>
      <c r="T827" s="268" t="str">
        <f t="shared" si="151"/>
        <v/>
      </c>
      <c r="AM827">
        <f t="shared" si="152"/>
        <v>0</v>
      </c>
      <c r="AN827">
        <f t="shared" si="153"/>
        <v>0</v>
      </c>
      <c r="AO827">
        <f t="shared" si="154"/>
        <v>0</v>
      </c>
      <c r="AP827">
        <f t="shared" si="155"/>
        <v>0</v>
      </c>
      <c r="AQ827">
        <f t="shared" si="156"/>
        <v>0</v>
      </c>
      <c r="AR827">
        <f t="shared" si="149"/>
        <v>0</v>
      </c>
    </row>
    <row r="828" spans="1:44" ht="18" hidden="1" outlineLevel="1" x14ac:dyDescent="0.35">
      <c r="A828" s="13" t="s">
        <v>184</v>
      </c>
      <c r="B828" s="35">
        <f t="shared" si="157"/>
        <v>815</v>
      </c>
      <c r="C828" s="247"/>
      <c r="D828" s="42"/>
      <c r="E828" s="42"/>
      <c r="F828" s="37"/>
      <c r="G828" s="248">
        <v>0</v>
      </c>
      <c r="H828" s="101">
        <v>0.1</v>
      </c>
      <c r="I828" s="102">
        <f t="shared" si="147"/>
        <v>0</v>
      </c>
      <c r="J828" s="37"/>
      <c r="K828" s="7"/>
      <c r="L828" s="61">
        <f t="shared" si="150"/>
        <v>815</v>
      </c>
      <c r="M828" s="112" t="str">
        <f t="shared" si="148"/>
        <v/>
      </c>
      <c r="N828" s="73">
        <f t="shared" si="158"/>
        <v>0</v>
      </c>
      <c r="O828" s="74"/>
      <c r="P828" s="75"/>
      <c r="R828" s="76"/>
      <c r="S828" s="76"/>
      <c r="T828" s="268" t="str">
        <f t="shared" si="151"/>
        <v/>
      </c>
      <c r="AM828">
        <f t="shared" si="152"/>
        <v>0</v>
      </c>
      <c r="AN828">
        <f t="shared" si="153"/>
        <v>0</v>
      </c>
      <c r="AO828">
        <f t="shared" si="154"/>
        <v>0</v>
      </c>
      <c r="AP828">
        <f t="shared" si="155"/>
        <v>0</v>
      </c>
      <c r="AQ828">
        <f t="shared" si="156"/>
        <v>0</v>
      </c>
      <c r="AR828">
        <f t="shared" si="149"/>
        <v>0</v>
      </c>
    </row>
    <row r="829" spans="1:44" ht="18" hidden="1" outlineLevel="1" x14ac:dyDescent="0.35">
      <c r="A829" s="13" t="s">
        <v>184</v>
      </c>
      <c r="B829" s="35">
        <f t="shared" si="157"/>
        <v>816</v>
      </c>
      <c r="C829" s="247"/>
      <c r="D829" s="42"/>
      <c r="E829" s="42"/>
      <c r="F829" s="37"/>
      <c r="G829" s="248">
        <v>0</v>
      </c>
      <c r="H829" s="101">
        <v>0.1</v>
      </c>
      <c r="I829" s="102">
        <f t="shared" si="147"/>
        <v>0</v>
      </c>
      <c r="J829" s="37"/>
      <c r="K829" s="7"/>
      <c r="L829" s="61">
        <f t="shared" si="150"/>
        <v>816</v>
      </c>
      <c r="M829" s="112" t="str">
        <f t="shared" si="148"/>
        <v/>
      </c>
      <c r="N829" s="73">
        <f t="shared" si="158"/>
        <v>0</v>
      </c>
      <c r="O829" s="74"/>
      <c r="P829" s="75"/>
      <c r="R829" s="76"/>
      <c r="S829" s="76"/>
      <c r="T829" s="268" t="str">
        <f t="shared" si="151"/>
        <v/>
      </c>
      <c r="AM829">
        <f t="shared" si="152"/>
        <v>0</v>
      </c>
      <c r="AN829">
        <f t="shared" si="153"/>
        <v>0</v>
      </c>
      <c r="AO829">
        <f t="shared" si="154"/>
        <v>0</v>
      </c>
      <c r="AP829">
        <f t="shared" si="155"/>
        <v>0</v>
      </c>
      <c r="AQ829">
        <f t="shared" si="156"/>
        <v>0</v>
      </c>
      <c r="AR829">
        <f t="shared" si="149"/>
        <v>0</v>
      </c>
    </row>
    <row r="830" spans="1:44" ht="18" hidden="1" outlineLevel="1" x14ac:dyDescent="0.35">
      <c r="A830" s="13" t="s">
        <v>184</v>
      </c>
      <c r="B830" s="35">
        <f t="shared" si="157"/>
        <v>817</v>
      </c>
      <c r="C830" s="247"/>
      <c r="D830" s="42"/>
      <c r="E830" s="42"/>
      <c r="F830" s="37"/>
      <c r="G830" s="248">
        <v>0</v>
      </c>
      <c r="H830" s="101">
        <v>0.1</v>
      </c>
      <c r="I830" s="102">
        <f t="shared" si="147"/>
        <v>0</v>
      </c>
      <c r="J830" s="37"/>
      <c r="K830" s="7"/>
      <c r="L830" s="61">
        <f t="shared" si="150"/>
        <v>817</v>
      </c>
      <c r="M830" s="112" t="str">
        <f t="shared" si="148"/>
        <v/>
      </c>
      <c r="N830" s="73">
        <f t="shared" si="158"/>
        <v>0</v>
      </c>
      <c r="O830" s="74"/>
      <c r="P830" s="75"/>
      <c r="R830" s="76"/>
      <c r="S830" s="76"/>
      <c r="T830" s="268" t="str">
        <f t="shared" si="151"/>
        <v/>
      </c>
      <c r="AM830">
        <f t="shared" si="152"/>
        <v>0</v>
      </c>
      <c r="AN830">
        <f t="shared" si="153"/>
        <v>0</v>
      </c>
      <c r="AO830">
        <f t="shared" si="154"/>
        <v>0</v>
      </c>
      <c r="AP830">
        <f t="shared" si="155"/>
        <v>0</v>
      </c>
      <c r="AQ830">
        <f t="shared" si="156"/>
        <v>0</v>
      </c>
      <c r="AR830">
        <f t="shared" si="149"/>
        <v>0</v>
      </c>
    </row>
    <row r="831" spans="1:44" ht="18" hidden="1" outlineLevel="1" x14ac:dyDescent="0.35">
      <c r="A831" s="13" t="s">
        <v>184</v>
      </c>
      <c r="B831" s="35">
        <f t="shared" si="157"/>
        <v>818</v>
      </c>
      <c r="C831" s="247"/>
      <c r="D831" s="42"/>
      <c r="E831" s="42"/>
      <c r="F831" s="37"/>
      <c r="G831" s="248">
        <v>0</v>
      </c>
      <c r="H831" s="101">
        <v>0.1</v>
      </c>
      <c r="I831" s="102">
        <f t="shared" si="147"/>
        <v>0</v>
      </c>
      <c r="J831" s="37"/>
      <c r="K831" s="7"/>
      <c r="L831" s="61">
        <f t="shared" si="150"/>
        <v>818</v>
      </c>
      <c r="M831" s="112" t="str">
        <f t="shared" si="148"/>
        <v/>
      </c>
      <c r="N831" s="73">
        <f t="shared" si="158"/>
        <v>0</v>
      </c>
      <c r="O831" s="74"/>
      <c r="P831" s="75"/>
      <c r="R831" s="76"/>
      <c r="S831" s="76"/>
      <c r="T831" s="268" t="str">
        <f t="shared" si="151"/>
        <v/>
      </c>
      <c r="AM831">
        <f t="shared" si="152"/>
        <v>0</v>
      </c>
      <c r="AN831">
        <f t="shared" si="153"/>
        <v>0</v>
      </c>
      <c r="AO831">
        <f t="shared" si="154"/>
        <v>0</v>
      </c>
      <c r="AP831">
        <f t="shared" si="155"/>
        <v>0</v>
      </c>
      <c r="AQ831">
        <f t="shared" si="156"/>
        <v>0</v>
      </c>
      <c r="AR831">
        <f t="shared" si="149"/>
        <v>0</v>
      </c>
    </row>
    <row r="832" spans="1:44" ht="18" hidden="1" outlineLevel="1" x14ac:dyDescent="0.35">
      <c r="A832" s="13" t="s">
        <v>184</v>
      </c>
      <c r="B832" s="35">
        <f t="shared" si="157"/>
        <v>819</v>
      </c>
      <c r="C832" s="247"/>
      <c r="D832" s="42"/>
      <c r="E832" s="42"/>
      <c r="F832" s="37"/>
      <c r="G832" s="248">
        <v>0</v>
      </c>
      <c r="H832" s="101">
        <v>0.1</v>
      </c>
      <c r="I832" s="102">
        <f t="shared" si="147"/>
        <v>0</v>
      </c>
      <c r="J832" s="37"/>
      <c r="K832" s="7"/>
      <c r="L832" s="61">
        <f t="shared" si="150"/>
        <v>819</v>
      </c>
      <c r="M832" s="112" t="str">
        <f t="shared" si="148"/>
        <v/>
      </c>
      <c r="N832" s="73">
        <f t="shared" si="158"/>
        <v>0</v>
      </c>
      <c r="O832" s="74"/>
      <c r="P832" s="75"/>
      <c r="R832" s="76"/>
      <c r="S832" s="76"/>
      <c r="T832" s="268" t="str">
        <f t="shared" si="151"/>
        <v/>
      </c>
      <c r="AM832">
        <f t="shared" si="152"/>
        <v>0</v>
      </c>
      <c r="AN832">
        <f t="shared" si="153"/>
        <v>0</v>
      </c>
      <c r="AO832">
        <f t="shared" si="154"/>
        <v>0</v>
      </c>
      <c r="AP832">
        <f t="shared" si="155"/>
        <v>0</v>
      </c>
      <c r="AQ832">
        <f t="shared" si="156"/>
        <v>0</v>
      </c>
      <c r="AR832">
        <f t="shared" si="149"/>
        <v>0</v>
      </c>
    </row>
    <row r="833" spans="1:44" ht="18" hidden="1" outlineLevel="1" x14ac:dyDescent="0.35">
      <c r="A833" s="13" t="s">
        <v>184</v>
      </c>
      <c r="B833" s="35">
        <f t="shared" si="157"/>
        <v>820</v>
      </c>
      <c r="C833" s="247"/>
      <c r="D833" s="42"/>
      <c r="E833" s="42"/>
      <c r="F833" s="37"/>
      <c r="G833" s="248">
        <v>0</v>
      </c>
      <c r="H833" s="101">
        <v>0.1</v>
      </c>
      <c r="I833" s="102">
        <f t="shared" si="147"/>
        <v>0</v>
      </c>
      <c r="J833" s="37"/>
      <c r="K833" s="7"/>
      <c r="L833" s="61">
        <f t="shared" si="150"/>
        <v>820</v>
      </c>
      <c r="M833" s="112" t="str">
        <f t="shared" si="148"/>
        <v/>
      </c>
      <c r="N833" s="73">
        <f t="shared" si="158"/>
        <v>0</v>
      </c>
      <c r="O833" s="74"/>
      <c r="P833" s="75"/>
      <c r="R833" s="76"/>
      <c r="S833" s="76"/>
      <c r="T833" s="268" t="str">
        <f t="shared" si="151"/>
        <v/>
      </c>
      <c r="AM833">
        <f t="shared" si="152"/>
        <v>0</v>
      </c>
      <c r="AN833">
        <f t="shared" si="153"/>
        <v>0</v>
      </c>
      <c r="AO833">
        <f t="shared" si="154"/>
        <v>0</v>
      </c>
      <c r="AP833">
        <f t="shared" si="155"/>
        <v>0</v>
      </c>
      <c r="AQ833">
        <f t="shared" si="156"/>
        <v>0</v>
      </c>
      <c r="AR833">
        <f t="shared" si="149"/>
        <v>0</v>
      </c>
    </row>
    <row r="834" spans="1:44" ht="18" hidden="1" outlineLevel="1" x14ac:dyDescent="0.35">
      <c r="A834" s="13" t="s">
        <v>184</v>
      </c>
      <c r="B834" s="35">
        <f t="shared" si="157"/>
        <v>821</v>
      </c>
      <c r="C834" s="247"/>
      <c r="D834" s="42"/>
      <c r="E834" s="42"/>
      <c r="F834" s="37"/>
      <c r="G834" s="248">
        <v>0</v>
      </c>
      <c r="H834" s="101">
        <v>0.1</v>
      </c>
      <c r="I834" s="102">
        <f t="shared" ref="I834:I897" si="159">IFERROR(ROUNDDOWN(G834/(1+H834),0),G834)</f>
        <v>0</v>
      </c>
      <c r="J834" s="37"/>
      <c r="K834" s="7"/>
      <c r="L834" s="61">
        <f t="shared" si="150"/>
        <v>821</v>
      </c>
      <c r="M834" s="112" t="str">
        <f t="shared" ref="M834:M897" si="160">IF(C834="","",C834)</f>
        <v/>
      </c>
      <c r="N834" s="73">
        <f t="shared" si="158"/>
        <v>0</v>
      </c>
      <c r="O834" s="74"/>
      <c r="P834" s="75"/>
      <c r="R834" s="76"/>
      <c r="S834" s="76"/>
      <c r="T834" s="268" t="str">
        <f t="shared" si="151"/>
        <v/>
      </c>
      <c r="AM834">
        <f t="shared" si="152"/>
        <v>0</v>
      </c>
      <c r="AN834">
        <f t="shared" si="153"/>
        <v>0</v>
      </c>
      <c r="AO834">
        <f t="shared" si="154"/>
        <v>0</v>
      </c>
      <c r="AP834">
        <f t="shared" si="155"/>
        <v>0</v>
      </c>
      <c r="AQ834">
        <f t="shared" si="156"/>
        <v>0</v>
      </c>
      <c r="AR834">
        <f t="shared" si="149"/>
        <v>0</v>
      </c>
    </row>
    <row r="835" spans="1:44" ht="18" hidden="1" outlineLevel="1" x14ac:dyDescent="0.35">
      <c r="A835" s="13" t="s">
        <v>184</v>
      </c>
      <c r="B835" s="35">
        <f t="shared" si="157"/>
        <v>822</v>
      </c>
      <c r="C835" s="247"/>
      <c r="D835" s="42"/>
      <c r="E835" s="42"/>
      <c r="F835" s="37"/>
      <c r="G835" s="248">
        <v>0</v>
      </c>
      <c r="H835" s="101">
        <v>0.1</v>
      </c>
      <c r="I835" s="102">
        <f t="shared" si="159"/>
        <v>0</v>
      </c>
      <c r="J835" s="37"/>
      <c r="K835" s="7"/>
      <c r="L835" s="61">
        <f t="shared" si="150"/>
        <v>822</v>
      </c>
      <c r="M835" s="112" t="str">
        <f t="shared" si="160"/>
        <v/>
      </c>
      <c r="N835" s="73">
        <f t="shared" si="158"/>
        <v>0</v>
      </c>
      <c r="O835" s="74"/>
      <c r="P835" s="75"/>
      <c r="R835" s="76"/>
      <c r="S835" s="76"/>
      <c r="T835" s="268" t="str">
        <f t="shared" si="151"/>
        <v/>
      </c>
      <c r="AM835">
        <f t="shared" si="152"/>
        <v>0</v>
      </c>
      <c r="AN835">
        <f t="shared" si="153"/>
        <v>0</v>
      </c>
      <c r="AO835">
        <f t="shared" si="154"/>
        <v>0</v>
      </c>
      <c r="AP835">
        <f t="shared" si="155"/>
        <v>0</v>
      </c>
      <c r="AQ835">
        <f t="shared" si="156"/>
        <v>0</v>
      </c>
      <c r="AR835">
        <f t="shared" si="149"/>
        <v>0</v>
      </c>
    </row>
    <row r="836" spans="1:44" ht="18" hidden="1" outlineLevel="1" x14ac:dyDescent="0.35">
      <c r="A836" s="13" t="s">
        <v>184</v>
      </c>
      <c r="B836" s="35">
        <f t="shared" si="157"/>
        <v>823</v>
      </c>
      <c r="C836" s="247"/>
      <c r="D836" s="42"/>
      <c r="E836" s="42"/>
      <c r="F836" s="37"/>
      <c r="G836" s="248">
        <v>0</v>
      </c>
      <c r="H836" s="101">
        <v>0.1</v>
      </c>
      <c r="I836" s="102">
        <f t="shared" si="159"/>
        <v>0</v>
      </c>
      <c r="J836" s="37"/>
      <c r="K836" s="7"/>
      <c r="L836" s="61">
        <f t="shared" si="150"/>
        <v>823</v>
      </c>
      <c r="M836" s="112" t="str">
        <f t="shared" si="160"/>
        <v/>
      </c>
      <c r="N836" s="73">
        <f t="shared" si="158"/>
        <v>0</v>
      </c>
      <c r="O836" s="74"/>
      <c r="P836" s="75"/>
      <c r="R836" s="76"/>
      <c r="S836" s="76"/>
      <c r="T836" s="268" t="str">
        <f t="shared" si="151"/>
        <v/>
      </c>
      <c r="AM836">
        <f t="shared" si="152"/>
        <v>0</v>
      </c>
      <c r="AN836">
        <f t="shared" si="153"/>
        <v>0</v>
      </c>
      <c r="AO836">
        <f t="shared" si="154"/>
        <v>0</v>
      </c>
      <c r="AP836">
        <f t="shared" si="155"/>
        <v>0</v>
      </c>
      <c r="AQ836">
        <f t="shared" si="156"/>
        <v>0</v>
      </c>
      <c r="AR836">
        <f t="shared" si="149"/>
        <v>0</v>
      </c>
    </row>
    <row r="837" spans="1:44" ht="18" hidden="1" outlineLevel="1" x14ac:dyDescent="0.35">
      <c r="A837" s="13" t="s">
        <v>184</v>
      </c>
      <c r="B837" s="35">
        <f t="shared" si="157"/>
        <v>824</v>
      </c>
      <c r="C837" s="247"/>
      <c r="D837" s="42"/>
      <c r="E837" s="42"/>
      <c r="F837" s="37"/>
      <c r="G837" s="248">
        <v>0</v>
      </c>
      <c r="H837" s="101">
        <v>0.1</v>
      </c>
      <c r="I837" s="102">
        <f t="shared" si="159"/>
        <v>0</v>
      </c>
      <c r="J837" s="37"/>
      <c r="K837" s="7"/>
      <c r="L837" s="61">
        <f t="shared" si="150"/>
        <v>824</v>
      </c>
      <c r="M837" s="112" t="str">
        <f t="shared" si="160"/>
        <v/>
      </c>
      <c r="N837" s="73">
        <f t="shared" si="158"/>
        <v>0</v>
      </c>
      <c r="O837" s="74"/>
      <c r="P837" s="75"/>
      <c r="R837" s="76"/>
      <c r="S837" s="76"/>
      <c r="T837" s="268" t="str">
        <f t="shared" si="151"/>
        <v/>
      </c>
      <c r="AM837">
        <f t="shared" si="152"/>
        <v>0</v>
      </c>
      <c r="AN837">
        <f t="shared" si="153"/>
        <v>0</v>
      </c>
      <c r="AO837">
        <f t="shared" si="154"/>
        <v>0</v>
      </c>
      <c r="AP837">
        <f t="shared" si="155"/>
        <v>0</v>
      </c>
      <c r="AQ837">
        <f t="shared" si="156"/>
        <v>0</v>
      </c>
      <c r="AR837">
        <f t="shared" si="149"/>
        <v>0</v>
      </c>
    </row>
    <row r="838" spans="1:44" ht="18" hidden="1" outlineLevel="1" x14ac:dyDescent="0.35">
      <c r="A838" s="13" t="s">
        <v>184</v>
      </c>
      <c r="B838" s="35">
        <f t="shared" si="157"/>
        <v>825</v>
      </c>
      <c r="C838" s="247"/>
      <c r="D838" s="42"/>
      <c r="E838" s="42"/>
      <c r="F838" s="37"/>
      <c r="G838" s="248">
        <v>0</v>
      </c>
      <c r="H838" s="101">
        <v>0.1</v>
      </c>
      <c r="I838" s="102">
        <f t="shared" si="159"/>
        <v>0</v>
      </c>
      <c r="J838" s="37"/>
      <c r="K838" s="7"/>
      <c r="L838" s="61">
        <f t="shared" si="150"/>
        <v>825</v>
      </c>
      <c r="M838" s="112" t="str">
        <f t="shared" si="160"/>
        <v/>
      </c>
      <c r="N838" s="73">
        <f t="shared" si="158"/>
        <v>0</v>
      </c>
      <c r="O838" s="74"/>
      <c r="P838" s="75"/>
      <c r="R838" s="76"/>
      <c r="S838" s="76"/>
      <c r="T838" s="268" t="str">
        <f t="shared" si="151"/>
        <v/>
      </c>
      <c r="AM838">
        <f t="shared" si="152"/>
        <v>0</v>
      </c>
      <c r="AN838">
        <f t="shared" si="153"/>
        <v>0</v>
      </c>
      <c r="AO838">
        <f t="shared" si="154"/>
        <v>0</v>
      </c>
      <c r="AP838">
        <f t="shared" si="155"/>
        <v>0</v>
      </c>
      <c r="AQ838">
        <f t="shared" si="156"/>
        <v>0</v>
      </c>
      <c r="AR838">
        <f t="shared" si="149"/>
        <v>0</v>
      </c>
    </row>
    <row r="839" spans="1:44" ht="18" hidden="1" outlineLevel="1" x14ac:dyDescent="0.35">
      <c r="A839" s="13" t="s">
        <v>184</v>
      </c>
      <c r="B839" s="35">
        <f t="shared" si="157"/>
        <v>826</v>
      </c>
      <c r="C839" s="247"/>
      <c r="D839" s="42"/>
      <c r="E839" s="42"/>
      <c r="F839" s="37"/>
      <c r="G839" s="248">
        <v>0</v>
      </c>
      <c r="H839" s="101">
        <v>0.1</v>
      </c>
      <c r="I839" s="102">
        <f t="shared" si="159"/>
        <v>0</v>
      </c>
      <c r="J839" s="37"/>
      <c r="K839" s="7"/>
      <c r="L839" s="61">
        <f t="shared" si="150"/>
        <v>826</v>
      </c>
      <c r="M839" s="112" t="str">
        <f t="shared" si="160"/>
        <v/>
      </c>
      <c r="N839" s="73">
        <f t="shared" si="158"/>
        <v>0</v>
      </c>
      <c r="O839" s="74"/>
      <c r="P839" s="75"/>
      <c r="R839" s="76"/>
      <c r="S839" s="76"/>
      <c r="T839" s="268" t="str">
        <f t="shared" si="151"/>
        <v/>
      </c>
      <c r="AM839">
        <f t="shared" si="152"/>
        <v>0</v>
      </c>
      <c r="AN839">
        <f t="shared" si="153"/>
        <v>0</v>
      </c>
      <c r="AO839">
        <f t="shared" si="154"/>
        <v>0</v>
      </c>
      <c r="AP839">
        <f t="shared" si="155"/>
        <v>0</v>
      </c>
      <c r="AQ839">
        <f t="shared" si="156"/>
        <v>0</v>
      </c>
      <c r="AR839">
        <f t="shared" si="149"/>
        <v>0</v>
      </c>
    </row>
    <row r="840" spans="1:44" ht="18" hidden="1" outlineLevel="1" x14ac:dyDescent="0.35">
      <c r="A840" s="13" t="s">
        <v>184</v>
      </c>
      <c r="B840" s="35">
        <f t="shared" si="157"/>
        <v>827</v>
      </c>
      <c r="C840" s="247"/>
      <c r="D840" s="42"/>
      <c r="E840" s="42"/>
      <c r="F840" s="37"/>
      <c r="G840" s="248">
        <v>0</v>
      </c>
      <c r="H840" s="101">
        <v>0.1</v>
      </c>
      <c r="I840" s="102">
        <f t="shared" si="159"/>
        <v>0</v>
      </c>
      <c r="J840" s="37"/>
      <c r="K840" s="7"/>
      <c r="L840" s="61">
        <f t="shared" si="150"/>
        <v>827</v>
      </c>
      <c r="M840" s="112" t="str">
        <f t="shared" si="160"/>
        <v/>
      </c>
      <c r="N840" s="73">
        <f t="shared" si="158"/>
        <v>0</v>
      </c>
      <c r="O840" s="74"/>
      <c r="P840" s="75"/>
      <c r="R840" s="76"/>
      <c r="S840" s="76"/>
      <c r="T840" s="268" t="str">
        <f t="shared" si="151"/>
        <v/>
      </c>
      <c r="AM840">
        <f t="shared" si="152"/>
        <v>0</v>
      </c>
      <c r="AN840">
        <f t="shared" si="153"/>
        <v>0</v>
      </c>
      <c r="AO840">
        <f t="shared" si="154"/>
        <v>0</v>
      </c>
      <c r="AP840">
        <f t="shared" si="155"/>
        <v>0</v>
      </c>
      <c r="AQ840">
        <f t="shared" si="156"/>
        <v>0</v>
      </c>
      <c r="AR840">
        <f t="shared" si="149"/>
        <v>0</v>
      </c>
    </row>
    <row r="841" spans="1:44" ht="18" hidden="1" outlineLevel="1" x14ac:dyDescent="0.35">
      <c r="A841" s="13" t="s">
        <v>184</v>
      </c>
      <c r="B841" s="35">
        <f t="shared" si="157"/>
        <v>828</v>
      </c>
      <c r="C841" s="247"/>
      <c r="D841" s="42"/>
      <c r="E841" s="42"/>
      <c r="F841" s="37"/>
      <c r="G841" s="248">
        <v>0</v>
      </c>
      <c r="H841" s="101">
        <v>0.1</v>
      </c>
      <c r="I841" s="102">
        <f t="shared" si="159"/>
        <v>0</v>
      </c>
      <c r="J841" s="37"/>
      <c r="K841" s="7"/>
      <c r="L841" s="61">
        <f t="shared" si="150"/>
        <v>828</v>
      </c>
      <c r="M841" s="112" t="str">
        <f t="shared" si="160"/>
        <v/>
      </c>
      <c r="N841" s="73">
        <f t="shared" si="158"/>
        <v>0</v>
      </c>
      <c r="O841" s="74"/>
      <c r="P841" s="75"/>
      <c r="R841" s="76"/>
      <c r="S841" s="76"/>
      <c r="T841" s="268" t="str">
        <f t="shared" si="151"/>
        <v/>
      </c>
      <c r="AM841">
        <f t="shared" si="152"/>
        <v>0</v>
      </c>
      <c r="AN841">
        <f t="shared" si="153"/>
        <v>0</v>
      </c>
      <c r="AO841">
        <f t="shared" si="154"/>
        <v>0</v>
      </c>
      <c r="AP841">
        <f t="shared" si="155"/>
        <v>0</v>
      </c>
      <c r="AQ841">
        <f t="shared" si="156"/>
        <v>0</v>
      </c>
      <c r="AR841">
        <f t="shared" si="149"/>
        <v>0</v>
      </c>
    </row>
    <row r="842" spans="1:44" ht="18" hidden="1" outlineLevel="1" x14ac:dyDescent="0.35">
      <c r="A842" s="13" t="s">
        <v>184</v>
      </c>
      <c r="B842" s="35">
        <f t="shared" si="157"/>
        <v>829</v>
      </c>
      <c r="C842" s="247"/>
      <c r="D842" s="42"/>
      <c r="E842" s="42"/>
      <c r="F842" s="37"/>
      <c r="G842" s="248">
        <v>0</v>
      </c>
      <c r="H842" s="101">
        <v>0.1</v>
      </c>
      <c r="I842" s="102">
        <f t="shared" si="159"/>
        <v>0</v>
      </c>
      <c r="J842" s="37"/>
      <c r="K842" s="7"/>
      <c r="L842" s="61">
        <f t="shared" si="150"/>
        <v>829</v>
      </c>
      <c r="M842" s="112" t="str">
        <f t="shared" si="160"/>
        <v/>
      </c>
      <c r="N842" s="73">
        <f t="shared" si="158"/>
        <v>0</v>
      </c>
      <c r="O842" s="74"/>
      <c r="P842" s="75"/>
      <c r="R842" s="76"/>
      <c r="S842" s="76"/>
      <c r="T842" s="268" t="str">
        <f t="shared" si="151"/>
        <v/>
      </c>
      <c r="AM842">
        <f t="shared" si="152"/>
        <v>0</v>
      </c>
      <c r="AN842">
        <f t="shared" si="153"/>
        <v>0</v>
      </c>
      <c r="AO842">
        <f t="shared" si="154"/>
        <v>0</v>
      </c>
      <c r="AP842">
        <f t="shared" si="155"/>
        <v>0</v>
      </c>
      <c r="AQ842">
        <f t="shared" si="156"/>
        <v>0</v>
      </c>
      <c r="AR842">
        <f t="shared" si="149"/>
        <v>0</v>
      </c>
    </row>
    <row r="843" spans="1:44" ht="18" hidden="1" outlineLevel="1" x14ac:dyDescent="0.35">
      <c r="A843" s="13" t="s">
        <v>184</v>
      </c>
      <c r="B843" s="35">
        <f t="shared" si="157"/>
        <v>830</v>
      </c>
      <c r="C843" s="247"/>
      <c r="D843" s="42"/>
      <c r="E843" s="42"/>
      <c r="F843" s="37"/>
      <c r="G843" s="248">
        <v>0</v>
      </c>
      <c r="H843" s="101">
        <v>0.1</v>
      </c>
      <c r="I843" s="102">
        <f t="shared" si="159"/>
        <v>0</v>
      </c>
      <c r="J843" s="37"/>
      <c r="K843" s="7"/>
      <c r="L843" s="61">
        <f t="shared" si="150"/>
        <v>830</v>
      </c>
      <c r="M843" s="112" t="str">
        <f t="shared" si="160"/>
        <v/>
      </c>
      <c r="N843" s="73">
        <f t="shared" si="158"/>
        <v>0</v>
      </c>
      <c r="O843" s="74"/>
      <c r="P843" s="75"/>
      <c r="R843" s="76"/>
      <c r="S843" s="76"/>
      <c r="T843" s="268" t="str">
        <f t="shared" si="151"/>
        <v/>
      </c>
      <c r="AM843">
        <f t="shared" si="152"/>
        <v>0</v>
      </c>
      <c r="AN843">
        <f t="shared" si="153"/>
        <v>0</v>
      </c>
      <c r="AO843">
        <f t="shared" si="154"/>
        <v>0</v>
      </c>
      <c r="AP843">
        <f t="shared" si="155"/>
        <v>0</v>
      </c>
      <c r="AQ843">
        <f t="shared" si="156"/>
        <v>0</v>
      </c>
      <c r="AR843">
        <f t="shared" ref="AR843:AR906" si="161">IF(OR(E843="その他",COUNTIF(E843,"*(詳細備考)*")),1,0)</f>
        <v>0</v>
      </c>
    </row>
    <row r="844" spans="1:44" ht="18" hidden="1" outlineLevel="1" x14ac:dyDescent="0.35">
      <c r="A844" s="13" t="s">
        <v>184</v>
      </c>
      <c r="B844" s="35">
        <f t="shared" si="157"/>
        <v>831</v>
      </c>
      <c r="C844" s="247"/>
      <c r="D844" s="42"/>
      <c r="E844" s="42"/>
      <c r="F844" s="37"/>
      <c r="G844" s="248">
        <v>0</v>
      </c>
      <c r="H844" s="101">
        <v>0.1</v>
      </c>
      <c r="I844" s="102">
        <f t="shared" si="159"/>
        <v>0</v>
      </c>
      <c r="J844" s="37"/>
      <c r="K844" s="7"/>
      <c r="L844" s="61">
        <f t="shared" ref="L844:L907" si="162">$B844</f>
        <v>831</v>
      </c>
      <c r="M844" s="112" t="str">
        <f t="shared" si="160"/>
        <v/>
      </c>
      <c r="N844" s="73">
        <f t="shared" si="158"/>
        <v>0</v>
      </c>
      <c r="O844" s="74"/>
      <c r="P844" s="75"/>
      <c r="R844" s="76"/>
      <c r="S844" s="76"/>
      <c r="T844" s="268" t="str">
        <f t="shared" ref="T844:T907" si="163">IF($Q844="","","No."&amp;$L844&amp;"："&amp;$Q844&amp;IF($O844="OK","",IF($O844="対象外","（"&amp;TEXT($N844,"#,##0")&amp;"円/"&amp;P844&amp;"）","（"&amp;TEXT($N844,"#,##0")&amp;"円/"&amp;$P844&amp;"）")))</f>
        <v/>
      </c>
      <c r="AM844">
        <f t="shared" ref="AM844:AM907" si="164">IF(C844="",IF(OR(D844&lt;&gt;"",E844&lt;&gt;"",,F844&lt;&gt;"",G844&lt;&gt;0)=TRUE,1,0),0)</f>
        <v>0</v>
      </c>
      <c r="AN844">
        <f t="shared" ref="AN844:AN907" si="165">IF(D844="",IF(OR(C844&lt;&gt;"",E844&lt;&gt;"",F844&lt;&gt;"",G844&lt;&gt;0)=TRUE,1,0),0)</f>
        <v>0</v>
      </c>
      <c r="AO844">
        <f t="shared" ref="AO844:AO907" si="166">IF(E844="",IF(OR(C844&lt;&gt;"",D844&lt;&gt;"",F844&lt;&gt;"",G844&lt;&gt;0)=TRUE,1,0),0)</f>
        <v>0</v>
      </c>
      <c r="AP844">
        <f t="shared" ref="AP844:AP907" si="167">IF(F844="",IF(OR(C844&lt;&gt;"",D844&lt;&gt;"",E844&lt;&gt;"",G844&lt;&gt;0)=TRUE,1,0),0)</f>
        <v>0</v>
      </c>
      <c r="AQ844">
        <f t="shared" ref="AQ844:AQ907" si="168">IF(G844=0,IF(OR(C844&lt;&gt;"",D844&lt;&gt;"",E844&lt;&gt;"",F844&lt;&gt;"")=TRUE,1,0),0)</f>
        <v>0</v>
      </c>
      <c r="AR844">
        <f t="shared" si="161"/>
        <v>0</v>
      </c>
    </row>
    <row r="845" spans="1:44" ht="18" hidden="1" outlineLevel="1" x14ac:dyDescent="0.35">
      <c r="A845" s="13" t="s">
        <v>184</v>
      </c>
      <c r="B845" s="35">
        <f t="shared" ref="B845:B908" si="169">B844+1</f>
        <v>832</v>
      </c>
      <c r="C845" s="247"/>
      <c r="D845" s="42"/>
      <c r="E845" s="42"/>
      <c r="F845" s="37"/>
      <c r="G845" s="248">
        <v>0</v>
      </c>
      <c r="H845" s="101">
        <v>0.1</v>
      </c>
      <c r="I845" s="102">
        <f t="shared" si="159"/>
        <v>0</v>
      </c>
      <c r="J845" s="37"/>
      <c r="K845" s="7"/>
      <c r="L845" s="61">
        <f t="shared" si="162"/>
        <v>832</v>
      </c>
      <c r="M845" s="112" t="str">
        <f t="shared" si="160"/>
        <v/>
      </c>
      <c r="N845" s="73">
        <f t="shared" si="158"/>
        <v>0</v>
      </c>
      <c r="O845" s="74"/>
      <c r="P845" s="75"/>
      <c r="R845" s="76"/>
      <c r="S845" s="76"/>
      <c r="T845" s="268" t="str">
        <f t="shared" si="163"/>
        <v/>
      </c>
      <c r="AM845">
        <f t="shared" si="164"/>
        <v>0</v>
      </c>
      <c r="AN845">
        <f t="shared" si="165"/>
        <v>0</v>
      </c>
      <c r="AO845">
        <f t="shared" si="166"/>
        <v>0</v>
      </c>
      <c r="AP845">
        <f t="shared" si="167"/>
        <v>0</v>
      </c>
      <c r="AQ845">
        <f t="shared" si="168"/>
        <v>0</v>
      </c>
      <c r="AR845">
        <f t="shared" si="161"/>
        <v>0</v>
      </c>
    </row>
    <row r="846" spans="1:44" ht="18" hidden="1" outlineLevel="1" x14ac:dyDescent="0.35">
      <c r="A846" s="13" t="s">
        <v>184</v>
      </c>
      <c r="B846" s="35">
        <f t="shared" si="169"/>
        <v>833</v>
      </c>
      <c r="C846" s="247"/>
      <c r="D846" s="42"/>
      <c r="E846" s="42"/>
      <c r="F846" s="37"/>
      <c r="G846" s="248">
        <v>0</v>
      </c>
      <c r="H846" s="101">
        <v>0.1</v>
      </c>
      <c r="I846" s="102">
        <f t="shared" si="159"/>
        <v>0</v>
      </c>
      <c r="J846" s="37"/>
      <c r="K846" s="7"/>
      <c r="L846" s="61">
        <f t="shared" si="162"/>
        <v>833</v>
      </c>
      <c r="M846" s="112" t="str">
        <f t="shared" si="160"/>
        <v/>
      </c>
      <c r="N846" s="73">
        <f t="shared" si="158"/>
        <v>0</v>
      </c>
      <c r="O846" s="74"/>
      <c r="P846" s="75"/>
      <c r="R846" s="76"/>
      <c r="S846" s="76"/>
      <c r="T846" s="268" t="str">
        <f t="shared" si="163"/>
        <v/>
      </c>
      <c r="AM846">
        <f t="shared" si="164"/>
        <v>0</v>
      </c>
      <c r="AN846">
        <f t="shared" si="165"/>
        <v>0</v>
      </c>
      <c r="AO846">
        <f t="shared" si="166"/>
        <v>0</v>
      </c>
      <c r="AP846">
        <f t="shared" si="167"/>
        <v>0</v>
      </c>
      <c r="AQ846">
        <f t="shared" si="168"/>
        <v>0</v>
      </c>
      <c r="AR846">
        <f t="shared" si="161"/>
        <v>0</v>
      </c>
    </row>
    <row r="847" spans="1:44" ht="18" hidden="1" outlineLevel="1" x14ac:dyDescent="0.35">
      <c r="A847" s="13" t="s">
        <v>184</v>
      </c>
      <c r="B847" s="35">
        <f t="shared" si="169"/>
        <v>834</v>
      </c>
      <c r="C847" s="247"/>
      <c r="D847" s="42"/>
      <c r="E847" s="42"/>
      <c r="F847" s="37"/>
      <c r="G847" s="248">
        <v>0</v>
      </c>
      <c r="H847" s="101">
        <v>0.1</v>
      </c>
      <c r="I847" s="102">
        <f t="shared" si="159"/>
        <v>0</v>
      </c>
      <c r="J847" s="37"/>
      <c r="K847" s="7"/>
      <c r="L847" s="61">
        <f t="shared" si="162"/>
        <v>834</v>
      </c>
      <c r="M847" s="112" t="str">
        <f t="shared" si="160"/>
        <v/>
      </c>
      <c r="N847" s="73">
        <f t="shared" si="158"/>
        <v>0</v>
      </c>
      <c r="O847" s="74"/>
      <c r="P847" s="75"/>
      <c r="R847" s="76"/>
      <c r="S847" s="76"/>
      <c r="T847" s="268" t="str">
        <f t="shared" si="163"/>
        <v/>
      </c>
      <c r="AM847">
        <f t="shared" si="164"/>
        <v>0</v>
      </c>
      <c r="AN847">
        <f t="shared" si="165"/>
        <v>0</v>
      </c>
      <c r="AO847">
        <f t="shared" si="166"/>
        <v>0</v>
      </c>
      <c r="AP847">
        <f t="shared" si="167"/>
        <v>0</v>
      </c>
      <c r="AQ847">
        <f t="shared" si="168"/>
        <v>0</v>
      </c>
      <c r="AR847">
        <f t="shared" si="161"/>
        <v>0</v>
      </c>
    </row>
    <row r="848" spans="1:44" ht="18" hidden="1" outlineLevel="1" x14ac:dyDescent="0.35">
      <c r="A848" s="13" t="s">
        <v>184</v>
      </c>
      <c r="B848" s="35">
        <f t="shared" si="169"/>
        <v>835</v>
      </c>
      <c r="C848" s="247"/>
      <c r="D848" s="42"/>
      <c r="E848" s="42"/>
      <c r="F848" s="37"/>
      <c r="G848" s="248">
        <v>0</v>
      </c>
      <c r="H848" s="101">
        <v>0.1</v>
      </c>
      <c r="I848" s="102">
        <f t="shared" si="159"/>
        <v>0</v>
      </c>
      <c r="J848" s="37"/>
      <c r="K848" s="7"/>
      <c r="L848" s="61">
        <f t="shared" si="162"/>
        <v>835</v>
      </c>
      <c r="M848" s="112" t="str">
        <f t="shared" si="160"/>
        <v/>
      </c>
      <c r="N848" s="73">
        <f t="shared" si="158"/>
        <v>0</v>
      </c>
      <c r="O848" s="74"/>
      <c r="P848" s="75"/>
      <c r="R848" s="76"/>
      <c r="S848" s="76"/>
      <c r="T848" s="268" t="str">
        <f t="shared" si="163"/>
        <v/>
      </c>
      <c r="AM848">
        <f t="shared" si="164"/>
        <v>0</v>
      </c>
      <c r="AN848">
        <f t="shared" si="165"/>
        <v>0</v>
      </c>
      <c r="AO848">
        <f t="shared" si="166"/>
        <v>0</v>
      </c>
      <c r="AP848">
        <f t="shared" si="167"/>
        <v>0</v>
      </c>
      <c r="AQ848">
        <f t="shared" si="168"/>
        <v>0</v>
      </c>
      <c r="AR848">
        <f t="shared" si="161"/>
        <v>0</v>
      </c>
    </row>
    <row r="849" spans="1:44" ht="18" hidden="1" outlineLevel="1" x14ac:dyDescent="0.35">
      <c r="A849" s="13" t="s">
        <v>184</v>
      </c>
      <c r="B849" s="35">
        <f t="shared" si="169"/>
        <v>836</v>
      </c>
      <c r="C849" s="247"/>
      <c r="D849" s="42"/>
      <c r="E849" s="42"/>
      <c r="F849" s="37"/>
      <c r="G849" s="248">
        <v>0</v>
      </c>
      <c r="H849" s="101">
        <v>0.1</v>
      </c>
      <c r="I849" s="102">
        <f t="shared" si="159"/>
        <v>0</v>
      </c>
      <c r="J849" s="37"/>
      <c r="K849" s="7"/>
      <c r="L849" s="61">
        <f t="shared" si="162"/>
        <v>836</v>
      </c>
      <c r="M849" s="112" t="str">
        <f t="shared" si="160"/>
        <v/>
      </c>
      <c r="N849" s="73">
        <f t="shared" si="158"/>
        <v>0</v>
      </c>
      <c r="O849" s="74"/>
      <c r="P849" s="75"/>
      <c r="R849" s="76"/>
      <c r="S849" s="76"/>
      <c r="T849" s="268" t="str">
        <f t="shared" si="163"/>
        <v/>
      </c>
      <c r="AM849">
        <f t="shared" si="164"/>
        <v>0</v>
      </c>
      <c r="AN849">
        <f t="shared" si="165"/>
        <v>0</v>
      </c>
      <c r="AO849">
        <f t="shared" si="166"/>
        <v>0</v>
      </c>
      <c r="AP849">
        <f t="shared" si="167"/>
        <v>0</v>
      </c>
      <c r="AQ849">
        <f t="shared" si="168"/>
        <v>0</v>
      </c>
      <c r="AR849">
        <f t="shared" si="161"/>
        <v>0</v>
      </c>
    </row>
    <row r="850" spans="1:44" ht="18" hidden="1" outlineLevel="1" x14ac:dyDescent="0.35">
      <c r="A850" s="13" t="s">
        <v>184</v>
      </c>
      <c r="B850" s="35">
        <f t="shared" si="169"/>
        <v>837</v>
      </c>
      <c r="C850" s="247"/>
      <c r="D850" s="42"/>
      <c r="E850" s="42"/>
      <c r="F850" s="37"/>
      <c r="G850" s="248">
        <v>0</v>
      </c>
      <c r="H850" s="101">
        <v>0.1</v>
      </c>
      <c r="I850" s="102">
        <f t="shared" si="159"/>
        <v>0</v>
      </c>
      <c r="J850" s="37"/>
      <c r="K850" s="7"/>
      <c r="L850" s="61">
        <f t="shared" si="162"/>
        <v>837</v>
      </c>
      <c r="M850" s="112" t="str">
        <f t="shared" si="160"/>
        <v/>
      </c>
      <c r="N850" s="73">
        <f t="shared" si="158"/>
        <v>0</v>
      </c>
      <c r="O850" s="74"/>
      <c r="P850" s="75"/>
      <c r="R850" s="76"/>
      <c r="S850" s="76"/>
      <c r="T850" s="268" t="str">
        <f t="shared" si="163"/>
        <v/>
      </c>
      <c r="AM850">
        <f t="shared" si="164"/>
        <v>0</v>
      </c>
      <c r="AN850">
        <f t="shared" si="165"/>
        <v>0</v>
      </c>
      <c r="AO850">
        <f t="shared" si="166"/>
        <v>0</v>
      </c>
      <c r="AP850">
        <f t="shared" si="167"/>
        <v>0</v>
      </c>
      <c r="AQ850">
        <f t="shared" si="168"/>
        <v>0</v>
      </c>
      <c r="AR850">
        <f t="shared" si="161"/>
        <v>0</v>
      </c>
    </row>
    <row r="851" spans="1:44" ht="18" hidden="1" outlineLevel="1" x14ac:dyDescent="0.35">
      <c r="A851" s="13" t="s">
        <v>184</v>
      </c>
      <c r="B851" s="35">
        <f t="shared" si="169"/>
        <v>838</v>
      </c>
      <c r="C851" s="247"/>
      <c r="D851" s="42"/>
      <c r="E851" s="42"/>
      <c r="F851" s="37"/>
      <c r="G851" s="248">
        <v>0</v>
      </c>
      <c r="H851" s="101">
        <v>0.1</v>
      </c>
      <c r="I851" s="102">
        <f t="shared" si="159"/>
        <v>0</v>
      </c>
      <c r="J851" s="37"/>
      <c r="K851" s="7"/>
      <c r="L851" s="61">
        <f t="shared" si="162"/>
        <v>838</v>
      </c>
      <c r="M851" s="112" t="str">
        <f t="shared" si="160"/>
        <v/>
      </c>
      <c r="N851" s="73">
        <f t="shared" si="158"/>
        <v>0</v>
      </c>
      <c r="O851" s="74"/>
      <c r="P851" s="75"/>
      <c r="R851" s="76"/>
      <c r="S851" s="76"/>
      <c r="T851" s="268" t="str">
        <f t="shared" si="163"/>
        <v/>
      </c>
      <c r="AM851">
        <f t="shared" si="164"/>
        <v>0</v>
      </c>
      <c r="AN851">
        <f t="shared" si="165"/>
        <v>0</v>
      </c>
      <c r="AO851">
        <f t="shared" si="166"/>
        <v>0</v>
      </c>
      <c r="AP851">
        <f t="shared" si="167"/>
        <v>0</v>
      </c>
      <c r="AQ851">
        <f t="shared" si="168"/>
        <v>0</v>
      </c>
      <c r="AR851">
        <f t="shared" si="161"/>
        <v>0</v>
      </c>
    </row>
    <row r="852" spans="1:44" ht="18" hidden="1" outlineLevel="1" x14ac:dyDescent="0.35">
      <c r="A852" s="13" t="s">
        <v>184</v>
      </c>
      <c r="B852" s="35">
        <f t="shared" si="169"/>
        <v>839</v>
      </c>
      <c r="C852" s="247"/>
      <c r="D852" s="42"/>
      <c r="E852" s="42"/>
      <c r="F852" s="37"/>
      <c r="G852" s="248">
        <v>0</v>
      </c>
      <c r="H852" s="101">
        <v>0.1</v>
      </c>
      <c r="I852" s="102">
        <f t="shared" si="159"/>
        <v>0</v>
      </c>
      <c r="J852" s="37"/>
      <c r="K852" s="7"/>
      <c r="L852" s="61">
        <f t="shared" si="162"/>
        <v>839</v>
      </c>
      <c r="M852" s="112" t="str">
        <f t="shared" si="160"/>
        <v/>
      </c>
      <c r="N852" s="73">
        <f t="shared" si="158"/>
        <v>0</v>
      </c>
      <c r="O852" s="74"/>
      <c r="P852" s="75"/>
      <c r="R852" s="76"/>
      <c r="S852" s="76"/>
      <c r="T852" s="268" t="str">
        <f t="shared" si="163"/>
        <v/>
      </c>
      <c r="AM852">
        <f t="shared" si="164"/>
        <v>0</v>
      </c>
      <c r="AN852">
        <f t="shared" si="165"/>
        <v>0</v>
      </c>
      <c r="AO852">
        <f t="shared" si="166"/>
        <v>0</v>
      </c>
      <c r="AP852">
        <f t="shared" si="167"/>
        <v>0</v>
      </c>
      <c r="AQ852">
        <f t="shared" si="168"/>
        <v>0</v>
      </c>
      <c r="AR852">
        <f t="shared" si="161"/>
        <v>0</v>
      </c>
    </row>
    <row r="853" spans="1:44" ht="18" hidden="1" outlineLevel="1" x14ac:dyDescent="0.35">
      <c r="A853" s="13" t="s">
        <v>184</v>
      </c>
      <c r="B853" s="35">
        <f t="shared" si="169"/>
        <v>840</v>
      </c>
      <c r="C853" s="247"/>
      <c r="D853" s="42"/>
      <c r="E853" s="42"/>
      <c r="F853" s="37"/>
      <c r="G853" s="248">
        <v>0</v>
      </c>
      <c r="H853" s="101">
        <v>0.1</v>
      </c>
      <c r="I853" s="102">
        <f t="shared" si="159"/>
        <v>0</v>
      </c>
      <c r="J853" s="37"/>
      <c r="K853" s="7"/>
      <c r="L853" s="61">
        <f t="shared" si="162"/>
        <v>840</v>
      </c>
      <c r="M853" s="112" t="str">
        <f t="shared" si="160"/>
        <v/>
      </c>
      <c r="N853" s="73">
        <f t="shared" si="158"/>
        <v>0</v>
      </c>
      <c r="O853" s="74"/>
      <c r="P853" s="75"/>
      <c r="R853" s="76"/>
      <c r="S853" s="76"/>
      <c r="T853" s="268" t="str">
        <f t="shared" si="163"/>
        <v/>
      </c>
      <c r="AM853">
        <f t="shared" si="164"/>
        <v>0</v>
      </c>
      <c r="AN853">
        <f t="shared" si="165"/>
        <v>0</v>
      </c>
      <c r="AO853">
        <f t="shared" si="166"/>
        <v>0</v>
      </c>
      <c r="AP853">
        <f t="shared" si="167"/>
        <v>0</v>
      </c>
      <c r="AQ853">
        <f t="shared" si="168"/>
        <v>0</v>
      </c>
      <c r="AR853">
        <f t="shared" si="161"/>
        <v>0</v>
      </c>
    </row>
    <row r="854" spans="1:44" ht="18" hidden="1" outlineLevel="1" x14ac:dyDescent="0.35">
      <c r="A854" s="13" t="s">
        <v>184</v>
      </c>
      <c r="B854" s="35">
        <f t="shared" si="169"/>
        <v>841</v>
      </c>
      <c r="C854" s="247"/>
      <c r="D854" s="42"/>
      <c r="E854" s="42"/>
      <c r="F854" s="37"/>
      <c r="G854" s="248">
        <v>0</v>
      </c>
      <c r="H854" s="101">
        <v>0.1</v>
      </c>
      <c r="I854" s="102">
        <f t="shared" si="159"/>
        <v>0</v>
      </c>
      <c r="J854" s="37"/>
      <c r="K854" s="7"/>
      <c r="L854" s="61">
        <f t="shared" si="162"/>
        <v>841</v>
      </c>
      <c r="M854" s="112" t="str">
        <f t="shared" si="160"/>
        <v/>
      </c>
      <c r="N854" s="73">
        <f t="shared" si="158"/>
        <v>0</v>
      </c>
      <c r="O854" s="74"/>
      <c r="P854" s="75"/>
      <c r="R854" s="76"/>
      <c r="S854" s="76"/>
      <c r="T854" s="268" t="str">
        <f t="shared" si="163"/>
        <v/>
      </c>
      <c r="AM854">
        <f t="shared" si="164"/>
        <v>0</v>
      </c>
      <c r="AN854">
        <f t="shared" si="165"/>
        <v>0</v>
      </c>
      <c r="AO854">
        <f t="shared" si="166"/>
        <v>0</v>
      </c>
      <c r="AP854">
        <f t="shared" si="167"/>
        <v>0</v>
      </c>
      <c r="AQ854">
        <f t="shared" si="168"/>
        <v>0</v>
      </c>
      <c r="AR854">
        <f t="shared" si="161"/>
        <v>0</v>
      </c>
    </row>
    <row r="855" spans="1:44" ht="18" hidden="1" outlineLevel="1" x14ac:dyDescent="0.35">
      <c r="A855" s="13" t="s">
        <v>184</v>
      </c>
      <c r="B855" s="35">
        <f t="shared" si="169"/>
        <v>842</v>
      </c>
      <c r="C855" s="247"/>
      <c r="D855" s="42"/>
      <c r="E855" s="42"/>
      <c r="F855" s="37"/>
      <c r="G855" s="248">
        <v>0</v>
      </c>
      <c r="H855" s="101">
        <v>0.1</v>
      </c>
      <c r="I855" s="102">
        <f t="shared" si="159"/>
        <v>0</v>
      </c>
      <c r="J855" s="37"/>
      <c r="K855" s="7"/>
      <c r="L855" s="61">
        <f t="shared" si="162"/>
        <v>842</v>
      </c>
      <c r="M855" s="112" t="str">
        <f t="shared" si="160"/>
        <v/>
      </c>
      <c r="N855" s="73">
        <f t="shared" si="158"/>
        <v>0</v>
      </c>
      <c r="O855" s="74"/>
      <c r="P855" s="75"/>
      <c r="R855" s="76"/>
      <c r="S855" s="76"/>
      <c r="T855" s="268" t="str">
        <f t="shared" si="163"/>
        <v/>
      </c>
      <c r="AM855">
        <f t="shared" si="164"/>
        <v>0</v>
      </c>
      <c r="AN855">
        <f t="shared" si="165"/>
        <v>0</v>
      </c>
      <c r="AO855">
        <f t="shared" si="166"/>
        <v>0</v>
      </c>
      <c r="AP855">
        <f t="shared" si="167"/>
        <v>0</v>
      </c>
      <c r="AQ855">
        <f t="shared" si="168"/>
        <v>0</v>
      </c>
      <c r="AR855">
        <f t="shared" si="161"/>
        <v>0</v>
      </c>
    </row>
    <row r="856" spans="1:44" ht="18" hidden="1" outlineLevel="1" x14ac:dyDescent="0.35">
      <c r="A856" s="13" t="s">
        <v>184</v>
      </c>
      <c r="B856" s="35">
        <f t="shared" si="169"/>
        <v>843</v>
      </c>
      <c r="C856" s="247"/>
      <c r="D856" s="42"/>
      <c r="E856" s="42"/>
      <c r="F856" s="37"/>
      <c r="G856" s="248">
        <v>0</v>
      </c>
      <c r="H856" s="101">
        <v>0.1</v>
      </c>
      <c r="I856" s="102">
        <f t="shared" si="159"/>
        <v>0</v>
      </c>
      <c r="J856" s="37"/>
      <c r="K856" s="7"/>
      <c r="L856" s="61">
        <f t="shared" si="162"/>
        <v>843</v>
      </c>
      <c r="M856" s="112" t="str">
        <f t="shared" si="160"/>
        <v/>
      </c>
      <c r="N856" s="73">
        <f t="shared" si="158"/>
        <v>0</v>
      </c>
      <c r="O856" s="74"/>
      <c r="P856" s="75"/>
      <c r="R856" s="76"/>
      <c r="S856" s="76"/>
      <c r="T856" s="268" t="str">
        <f t="shared" si="163"/>
        <v/>
      </c>
      <c r="AM856">
        <f t="shared" si="164"/>
        <v>0</v>
      </c>
      <c r="AN856">
        <f t="shared" si="165"/>
        <v>0</v>
      </c>
      <c r="AO856">
        <f t="shared" si="166"/>
        <v>0</v>
      </c>
      <c r="AP856">
        <f t="shared" si="167"/>
        <v>0</v>
      </c>
      <c r="AQ856">
        <f t="shared" si="168"/>
        <v>0</v>
      </c>
      <c r="AR856">
        <f t="shared" si="161"/>
        <v>0</v>
      </c>
    </row>
    <row r="857" spans="1:44" ht="18" hidden="1" outlineLevel="1" x14ac:dyDescent="0.35">
      <c r="A857" s="13" t="s">
        <v>184</v>
      </c>
      <c r="B857" s="35">
        <f t="shared" si="169"/>
        <v>844</v>
      </c>
      <c r="C857" s="247"/>
      <c r="D857" s="42"/>
      <c r="E857" s="42"/>
      <c r="F857" s="37"/>
      <c r="G857" s="248">
        <v>0</v>
      </c>
      <c r="H857" s="101">
        <v>0.1</v>
      </c>
      <c r="I857" s="102">
        <f t="shared" si="159"/>
        <v>0</v>
      </c>
      <c r="J857" s="37"/>
      <c r="K857" s="7"/>
      <c r="L857" s="61">
        <f t="shared" si="162"/>
        <v>844</v>
      </c>
      <c r="M857" s="112" t="str">
        <f t="shared" si="160"/>
        <v/>
      </c>
      <c r="N857" s="73">
        <f t="shared" si="158"/>
        <v>0</v>
      </c>
      <c r="O857" s="74"/>
      <c r="P857" s="75"/>
      <c r="R857" s="76"/>
      <c r="S857" s="76"/>
      <c r="T857" s="268" t="str">
        <f t="shared" si="163"/>
        <v/>
      </c>
      <c r="AM857">
        <f t="shared" si="164"/>
        <v>0</v>
      </c>
      <c r="AN857">
        <f t="shared" si="165"/>
        <v>0</v>
      </c>
      <c r="AO857">
        <f t="shared" si="166"/>
        <v>0</v>
      </c>
      <c r="AP857">
        <f t="shared" si="167"/>
        <v>0</v>
      </c>
      <c r="AQ857">
        <f t="shared" si="168"/>
        <v>0</v>
      </c>
      <c r="AR857">
        <f t="shared" si="161"/>
        <v>0</v>
      </c>
    </row>
    <row r="858" spans="1:44" ht="18" hidden="1" outlineLevel="1" x14ac:dyDescent="0.35">
      <c r="A858" s="13" t="s">
        <v>184</v>
      </c>
      <c r="B858" s="35">
        <f t="shared" si="169"/>
        <v>845</v>
      </c>
      <c r="C858" s="247"/>
      <c r="D858" s="42"/>
      <c r="E858" s="42"/>
      <c r="F858" s="37"/>
      <c r="G858" s="248">
        <v>0</v>
      </c>
      <c r="H858" s="101">
        <v>0.1</v>
      </c>
      <c r="I858" s="102">
        <f t="shared" si="159"/>
        <v>0</v>
      </c>
      <c r="J858" s="37"/>
      <c r="K858" s="7"/>
      <c r="L858" s="61">
        <f t="shared" si="162"/>
        <v>845</v>
      </c>
      <c r="M858" s="112" t="str">
        <f t="shared" si="160"/>
        <v/>
      </c>
      <c r="N858" s="73">
        <f t="shared" si="158"/>
        <v>0</v>
      </c>
      <c r="O858" s="74"/>
      <c r="P858" s="75"/>
      <c r="R858" s="76"/>
      <c r="S858" s="76"/>
      <c r="T858" s="268" t="str">
        <f t="shared" si="163"/>
        <v/>
      </c>
      <c r="AM858">
        <f t="shared" si="164"/>
        <v>0</v>
      </c>
      <c r="AN858">
        <f t="shared" si="165"/>
        <v>0</v>
      </c>
      <c r="AO858">
        <f t="shared" si="166"/>
        <v>0</v>
      </c>
      <c r="AP858">
        <f t="shared" si="167"/>
        <v>0</v>
      </c>
      <c r="AQ858">
        <f t="shared" si="168"/>
        <v>0</v>
      </c>
      <c r="AR858">
        <f t="shared" si="161"/>
        <v>0</v>
      </c>
    </row>
    <row r="859" spans="1:44" ht="18" hidden="1" outlineLevel="1" x14ac:dyDescent="0.35">
      <c r="A859" s="13" t="s">
        <v>184</v>
      </c>
      <c r="B859" s="35">
        <f t="shared" si="169"/>
        <v>846</v>
      </c>
      <c r="C859" s="247"/>
      <c r="D859" s="42"/>
      <c r="E859" s="42"/>
      <c r="F859" s="37"/>
      <c r="G859" s="248">
        <v>0</v>
      </c>
      <c r="H859" s="101">
        <v>0.1</v>
      </c>
      <c r="I859" s="102">
        <f t="shared" si="159"/>
        <v>0</v>
      </c>
      <c r="J859" s="37"/>
      <c r="K859" s="7"/>
      <c r="L859" s="61">
        <f t="shared" si="162"/>
        <v>846</v>
      </c>
      <c r="M859" s="112" t="str">
        <f t="shared" si="160"/>
        <v/>
      </c>
      <c r="N859" s="73">
        <f t="shared" si="158"/>
        <v>0</v>
      </c>
      <c r="O859" s="74"/>
      <c r="P859" s="75"/>
      <c r="R859" s="76"/>
      <c r="S859" s="76"/>
      <c r="T859" s="268" t="str">
        <f t="shared" si="163"/>
        <v/>
      </c>
      <c r="AM859">
        <f t="shared" si="164"/>
        <v>0</v>
      </c>
      <c r="AN859">
        <f t="shared" si="165"/>
        <v>0</v>
      </c>
      <c r="AO859">
        <f t="shared" si="166"/>
        <v>0</v>
      </c>
      <c r="AP859">
        <f t="shared" si="167"/>
        <v>0</v>
      </c>
      <c r="AQ859">
        <f t="shared" si="168"/>
        <v>0</v>
      </c>
      <c r="AR859">
        <f t="shared" si="161"/>
        <v>0</v>
      </c>
    </row>
    <row r="860" spans="1:44" ht="18" hidden="1" outlineLevel="1" x14ac:dyDescent="0.35">
      <c r="A860" s="13" t="s">
        <v>184</v>
      </c>
      <c r="B860" s="35">
        <f t="shared" si="169"/>
        <v>847</v>
      </c>
      <c r="C860" s="247"/>
      <c r="D860" s="42"/>
      <c r="E860" s="42"/>
      <c r="F860" s="37"/>
      <c r="G860" s="248">
        <v>0</v>
      </c>
      <c r="H860" s="101">
        <v>0.1</v>
      </c>
      <c r="I860" s="102">
        <f t="shared" si="159"/>
        <v>0</v>
      </c>
      <c r="J860" s="37"/>
      <c r="K860" s="7"/>
      <c r="L860" s="61">
        <f t="shared" si="162"/>
        <v>847</v>
      </c>
      <c r="M860" s="112" t="str">
        <f t="shared" si="160"/>
        <v/>
      </c>
      <c r="N860" s="73">
        <f t="shared" si="158"/>
        <v>0</v>
      </c>
      <c r="O860" s="74"/>
      <c r="P860" s="75"/>
      <c r="R860" s="76"/>
      <c r="S860" s="76"/>
      <c r="T860" s="268" t="str">
        <f t="shared" si="163"/>
        <v/>
      </c>
      <c r="AM860">
        <f t="shared" si="164"/>
        <v>0</v>
      </c>
      <c r="AN860">
        <f t="shared" si="165"/>
        <v>0</v>
      </c>
      <c r="AO860">
        <f t="shared" si="166"/>
        <v>0</v>
      </c>
      <c r="AP860">
        <f t="shared" si="167"/>
        <v>0</v>
      </c>
      <c r="AQ860">
        <f t="shared" si="168"/>
        <v>0</v>
      </c>
      <c r="AR860">
        <f t="shared" si="161"/>
        <v>0</v>
      </c>
    </row>
    <row r="861" spans="1:44" ht="18" hidden="1" outlineLevel="1" x14ac:dyDescent="0.35">
      <c r="A861" s="13" t="s">
        <v>184</v>
      </c>
      <c r="B861" s="35">
        <f t="shared" si="169"/>
        <v>848</v>
      </c>
      <c r="C861" s="247"/>
      <c r="D861" s="42"/>
      <c r="E861" s="42"/>
      <c r="F861" s="37"/>
      <c r="G861" s="248">
        <v>0</v>
      </c>
      <c r="H861" s="101">
        <v>0.1</v>
      </c>
      <c r="I861" s="102">
        <f t="shared" si="159"/>
        <v>0</v>
      </c>
      <c r="J861" s="37"/>
      <c r="K861" s="7"/>
      <c r="L861" s="61">
        <f t="shared" si="162"/>
        <v>848</v>
      </c>
      <c r="M861" s="112" t="str">
        <f t="shared" si="160"/>
        <v/>
      </c>
      <c r="N861" s="73">
        <f t="shared" si="158"/>
        <v>0</v>
      </c>
      <c r="O861" s="74"/>
      <c r="P861" s="75"/>
      <c r="R861" s="76"/>
      <c r="S861" s="76"/>
      <c r="T861" s="268" t="str">
        <f t="shared" si="163"/>
        <v/>
      </c>
      <c r="AM861">
        <f t="shared" si="164"/>
        <v>0</v>
      </c>
      <c r="AN861">
        <f t="shared" si="165"/>
        <v>0</v>
      </c>
      <c r="AO861">
        <f t="shared" si="166"/>
        <v>0</v>
      </c>
      <c r="AP861">
        <f t="shared" si="167"/>
        <v>0</v>
      </c>
      <c r="AQ861">
        <f t="shared" si="168"/>
        <v>0</v>
      </c>
      <c r="AR861">
        <f t="shared" si="161"/>
        <v>0</v>
      </c>
    </row>
    <row r="862" spans="1:44" ht="18" hidden="1" outlineLevel="1" x14ac:dyDescent="0.35">
      <c r="A862" s="13" t="s">
        <v>184</v>
      </c>
      <c r="B862" s="35">
        <f t="shared" si="169"/>
        <v>849</v>
      </c>
      <c r="C862" s="247"/>
      <c r="D862" s="42"/>
      <c r="E862" s="42"/>
      <c r="F862" s="37"/>
      <c r="G862" s="248">
        <v>0</v>
      </c>
      <c r="H862" s="101">
        <v>0.1</v>
      </c>
      <c r="I862" s="102">
        <f t="shared" si="159"/>
        <v>0</v>
      </c>
      <c r="J862" s="37"/>
      <c r="K862" s="7"/>
      <c r="L862" s="61">
        <f t="shared" si="162"/>
        <v>849</v>
      </c>
      <c r="M862" s="112" t="str">
        <f t="shared" si="160"/>
        <v/>
      </c>
      <c r="N862" s="73">
        <f t="shared" si="158"/>
        <v>0</v>
      </c>
      <c r="O862" s="74"/>
      <c r="P862" s="75"/>
      <c r="R862" s="76"/>
      <c r="S862" s="76"/>
      <c r="T862" s="268" t="str">
        <f t="shared" si="163"/>
        <v/>
      </c>
      <c r="AM862">
        <f t="shared" si="164"/>
        <v>0</v>
      </c>
      <c r="AN862">
        <f t="shared" si="165"/>
        <v>0</v>
      </c>
      <c r="AO862">
        <f t="shared" si="166"/>
        <v>0</v>
      </c>
      <c r="AP862">
        <f t="shared" si="167"/>
        <v>0</v>
      </c>
      <c r="AQ862">
        <f t="shared" si="168"/>
        <v>0</v>
      </c>
      <c r="AR862">
        <f t="shared" si="161"/>
        <v>0</v>
      </c>
    </row>
    <row r="863" spans="1:44" ht="18" hidden="1" outlineLevel="1" x14ac:dyDescent="0.35">
      <c r="A863" s="13" t="s">
        <v>184</v>
      </c>
      <c r="B863" s="35">
        <f t="shared" si="169"/>
        <v>850</v>
      </c>
      <c r="C863" s="247"/>
      <c r="D863" s="42"/>
      <c r="E863" s="42"/>
      <c r="F863" s="37"/>
      <c r="G863" s="248">
        <v>0</v>
      </c>
      <c r="H863" s="101">
        <v>0.1</v>
      </c>
      <c r="I863" s="102">
        <f t="shared" si="159"/>
        <v>0</v>
      </c>
      <c r="J863" s="37"/>
      <c r="K863" s="7"/>
      <c r="L863" s="61">
        <f t="shared" si="162"/>
        <v>850</v>
      </c>
      <c r="M863" s="112" t="str">
        <f t="shared" si="160"/>
        <v/>
      </c>
      <c r="N863" s="73">
        <f t="shared" si="158"/>
        <v>0</v>
      </c>
      <c r="O863" s="74"/>
      <c r="P863" s="75"/>
      <c r="R863" s="76"/>
      <c r="S863" s="76"/>
      <c r="T863" s="268" t="str">
        <f t="shared" si="163"/>
        <v/>
      </c>
      <c r="AM863">
        <f t="shared" si="164"/>
        <v>0</v>
      </c>
      <c r="AN863">
        <f t="shared" si="165"/>
        <v>0</v>
      </c>
      <c r="AO863">
        <f t="shared" si="166"/>
        <v>0</v>
      </c>
      <c r="AP863">
        <f t="shared" si="167"/>
        <v>0</v>
      </c>
      <c r="AQ863">
        <f t="shared" si="168"/>
        <v>0</v>
      </c>
      <c r="AR863">
        <f t="shared" si="161"/>
        <v>0</v>
      </c>
    </row>
    <row r="864" spans="1:44" ht="18" hidden="1" outlineLevel="1" x14ac:dyDescent="0.35">
      <c r="A864" s="13" t="s">
        <v>184</v>
      </c>
      <c r="B864" s="35">
        <f t="shared" si="169"/>
        <v>851</v>
      </c>
      <c r="C864" s="247"/>
      <c r="D864" s="42"/>
      <c r="E864" s="42"/>
      <c r="F864" s="37"/>
      <c r="G864" s="248">
        <v>0</v>
      </c>
      <c r="H864" s="101">
        <v>0.1</v>
      </c>
      <c r="I864" s="102">
        <f t="shared" si="159"/>
        <v>0</v>
      </c>
      <c r="J864" s="37"/>
      <c r="K864" s="7"/>
      <c r="L864" s="61">
        <f t="shared" si="162"/>
        <v>851</v>
      </c>
      <c r="M864" s="112" t="str">
        <f t="shared" si="160"/>
        <v/>
      </c>
      <c r="N864" s="73">
        <f t="shared" si="158"/>
        <v>0</v>
      </c>
      <c r="O864" s="74"/>
      <c r="P864" s="75"/>
      <c r="R864" s="76"/>
      <c r="S864" s="76"/>
      <c r="T864" s="268" t="str">
        <f t="shared" si="163"/>
        <v/>
      </c>
      <c r="AM864">
        <f t="shared" si="164"/>
        <v>0</v>
      </c>
      <c r="AN864">
        <f t="shared" si="165"/>
        <v>0</v>
      </c>
      <c r="AO864">
        <f t="shared" si="166"/>
        <v>0</v>
      </c>
      <c r="AP864">
        <f t="shared" si="167"/>
        <v>0</v>
      </c>
      <c r="AQ864">
        <f t="shared" si="168"/>
        <v>0</v>
      </c>
      <c r="AR864">
        <f t="shared" si="161"/>
        <v>0</v>
      </c>
    </row>
    <row r="865" spans="1:44" ht="18" hidden="1" outlineLevel="1" x14ac:dyDescent="0.35">
      <c r="A865" s="13" t="s">
        <v>184</v>
      </c>
      <c r="B865" s="35">
        <f t="shared" si="169"/>
        <v>852</v>
      </c>
      <c r="C865" s="247"/>
      <c r="D865" s="42"/>
      <c r="E865" s="42"/>
      <c r="F865" s="37"/>
      <c r="G865" s="248">
        <v>0</v>
      </c>
      <c r="H865" s="101">
        <v>0.1</v>
      </c>
      <c r="I865" s="102">
        <f t="shared" si="159"/>
        <v>0</v>
      </c>
      <c r="J865" s="37"/>
      <c r="K865" s="7"/>
      <c r="L865" s="61">
        <f t="shared" si="162"/>
        <v>852</v>
      </c>
      <c r="M865" s="112" t="str">
        <f t="shared" si="160"/>
        <v/>
      </c>
      <c r="N865" s="73">
        <f t="shared" si="158"/>
        <v>0</v>
      </c>
      <c r="O865" s="74"/>
      <c r="P865" s="75"/>
      <c r="R865" s="76"/>
      <c r="S865" s="76"/>
      <c r="T865" s="268" t="str">
        <f t="shared" si="163"/>
        <v/>
      </c>
      <c r="AM865">
        <f t="shared" si="164"/>
        <v>0</v>
      </c>
      <c r="AN865">
        <f t="shared" si="165"/>
        <v>0</v>
      </c>
      <c r="AO865">
        <f t="shared" si="166"/>
        <v>0</v>
      </c>
      <c r="AP865">
        <f t="shared" si="167"/>
        <v>0</v>
      </c>
      <c r="AQ865">
        <f t="shared" si="168"/>
        <v>0</v>
      </c>
      <c r="AR865">
        <f t="shared" si="161"/>
        <v>0</v>
      </c>
    </row>
    <row r="866" spans="1:44" ht="18" hidden="1" outlineLevel="1" x14ac:dyDescent="0.35">
      <c r="A866" s="13" t="s">
        <v>184</v>
      </c>
      <c r="B866" s="35">
        <f t="shared" si="169"/>
        <v>853</v>
      </c>
      <c r="C866" s="247"/>
      <c r="D866" s="42"/>
      <c r="E866" s="42"/>
      <c r="F866" s="37"/>
      <c r="G866" s="248">
        <v>0</v>
      </c>
      <c r="H866" s="101">
        <v>0.1</v>
      </c>
      <c r="I866" s="102">
        <f t="shared" si="159"/>
        <v>0</v>
      </c>
      <c r="J866" s="37"/>
      <c r="K866" s="7"/>
      <c r="L866" s="61">
        <f t="shared" si="162"/>
        <v>853</v>
      </c>
      <c r="M866" s="112" t="str">
        <f t="shared" si="160"/>
        <v/>
      </c>
      <c r="N866" s="73">
        <f t="shared" si="158"/>
        <v>0</v>
      </c>
      <c r="O866" s="74"/>
      <c r="P866" s="75"/>
      <c r="R866" s="76"/>
      <c r="S866" s="76"/>
      <c r="T866" s="268" t="str">
        <f t="shared" si="163"/>
        <v/>
      </c>
      <c r="AM866">
        <f t="shared" si="164"/>
        <v>0</v>
      </c>
      <c r="AN866">
        <f t="shared" si="165"/>
        <v>0</v>
      </c>
      <c r="AO866">
        <f t="shared" si="166"/>
        <v>0</v>
      </c>
      <c r="AP866">
        <f t="shared" si="167"/>
        <v>0</v>
      </c>
      <c r="AQ866">
        <f t="shared" si="168"/>
        <v>0</v>
      </c>
      <c r="AR866">
        <f t="shared" si="161"/>
        <v>0</v>
      </c>
    </row>
    <row r="867" spans="1:44" ht="18" hidden="1" outlineLevel="1" x14ac:dyDescent="0.35">
      <c r="A867" s="13" t="s">
        <v>184</v>
      </c>
      <c r="B867" s="35">
        <f t="shared" si="169"/>
        <v>854</v>
      </c>
      <c r="C867" s="247"/>
      <c r="D867" s="42"/>
      <c r="E867" s="42"/>
      <c r="F867" s="37"/>
      <c r="G867" s="248">
        <v>0</v>
      </c>
      <c r="H867" s="101">
        <v>0.1</v>
      </c>
      <c r="I867" s="102">
        <f t="shared" si="159"/>
        <v>0</v>
      </c>
      <c r="J867" s="37"/>
      <c r="K867" s="7"/>
      <c r="L867" s="61">
        <f t="shared" si="162"/>
        <v>854</v>
      </c>
      <c r="M867" s="112" t="str">
        <f t="shared" si="160"/>
        <v/>
      </c>
      <c r="N867" s="73">
        <f t="shared" si="158"/>
        <v>0</v>
      </c>
      <c r="O867" s="74"/>
      <c r="P867" s="75"/>
      <c r="R867" s="76"/>
      <c r="S867" s="76"/>
      <c r="T867" s="268" t="str">
        <f t="shared" si="163"/>
        <v/>
      </c>
      <c r="AM867">
        <f t="shared" si="164"/>
        <v>0</v>
      </c>
      <c r="AN867">
        <f t="shared" si="165"/>
        <v>0</v>
      </c>
      <c r="AO867">
        <f t="shared" si="166"/>
        <v>0</v>
      </c>
      <c r="AP867">
        <f t="shared" si="167"/>
        <v>0</v>
      </c>
      <c r="AQ867">
        <f t="shared" si="168"/>
        <v>0</v>
      </c>
      <c r="AR867">
        <f t="shared" si="161"/>
        <v>0</v>
      </c>
    </row>
    <row r="868" spans="1:44" ht="18" hidden="1" outlineLevel="1" x14ac:dyDescent="0.35">
      <c r="A868" s="13" t="s">
        <v>184</v>
      </c>
      <c r="B868" s="35">
        <f t="shared" si="169"/>
        <v>855</v>
      </c>
      <c r="C868" s="247"/>
      <c r="D868" s="42"/>
      <c r="E868" s="42"/>
      <c r="F868" s="37"/>
      <c r="G868" s="248">
        <v>0</v>
      </c>
      <c r="H868" s="101">
        <v>0.1</v>
      </c>
      <c r="I868" s="102">
        <f t="shared" si="159"/>
        <v>0</v>
      </c>
      <c r="J868" s="37"/>
      <c r="K868" s="7"/>
      <c r="L868" s="61">
        <f t="shared" si="162"/>
        <v>855</v>
      </c>
      <c r="M868" s="112" t="str">
        <f t="shared" si="160"/>
        <v/>
      </c>
      <c r="N868" s="73">
        <f t="shared" si="158"/>
        <v>0</v>
      </c>
      <c r="O868" s="74"/>
      <c r="P868" s="75"/>
      <c r="R868" s="76"/>
      <c r="S868" s="76"/>
      <c r="T868" s="268" t="str">
        <f t="shared" si="163"/>
        <v/>
      </c>
      <c r="AM868">
        <f t="shared" si="164"/>
        <v>0</v>
      </c>
      <c r="AN868">
        <f t="shared" si="165"/>
        <v>0</v>
      </c>
      <c r="AO868">
        <f t="shared" si="166"/>
        <v>0</v>
      </c>
      <c r="AP868">
        <f t="shared" si="167"/>
        <v>0</v>
      </c>
      <c r="AQ868">
        <f t="shared" si="168"/>
        <v>0</v>
      </c>
      <c r="AR868">
        <f t="shared" si="161"/>
        <v>0</v>
      </c>
    </row>
    <row r="869" spans="1:44" ht="18" hidden="1" outlineLevel="1" x14ac:dyDescent="0.35">
      <c r="A869" s="13" t="s">
        <v>184</v>
      </c>
      <c r="B869" s="35">
        <f t="shared" si="169"/>
        <v>856</v>
      </c>
      <c r="C869" s="247"/>
      <c r="D869" s="42"/>
      <c r="E869" s="42"/>
      <c r="F869" s="37"/>
      <c r="G869" s="248">
        <v>0</v>
      </c>
      <c r="H869" s="101">
        <v>0.1</v>
      </c>
      <c r="I869" s="102">
        <f t="shared" si="159"/>
        <v>0</v>
      </c>
      <c r="J869" s="37"/>
      <c r="K869" s="7"/>
      <c r="L869" s="61">
        <f t="shared" si="162"/>
        <v>856</v>
      </c>
      <c r="M869" s="112" t="str">
        <f t="shared" si="160"/>
        <v/>
      </c>
      <c r="N869" s="73">
        <f t="shared" si="158"/>
        <v>0</v>
      </c>
      <c r="O869" s="74"/>
      <c r="P869" s="75"/>
      <c r="R869" s="76"/>
      <c r="S869" s="76"/>
      <c r="T869" s="268" t="str">
        <f t="shared" si="163"/>
        <v/>
      </c>
      <c r="AM869">
        <f t="shared" si="164"/>
        <v>0</v>
      </c>
      <c r="AN869">
        <f t="shared" si="165"/>
        <v>0</v>
      </c>
      <c r="AO869">
        <f t="shared" si="166"/>
        <v>0</v>
      </c>
      <c r="AP869">
        <f t="shared" si="167"/>
        <v>0</v>
      </c>
      <c r="AQ869">
        <f t="shared" si="168"/>
        <v>0</v>
      </c>
      <c r="AR869">
        <f t="shared" si="161"/>
        <v>0</v>
      </c>
    </row>
    <row r="870" spans="1:44" ht="18" hidden="1" outlineLevel="1" x14ac:dyDescent="0.35">
      <c r="A870" s="13" t="s">
        <v>184</v>
      </c>
      <c r="B870" s="35">
        <f t="shared" si="169"/>
        <v>857</v>
      </c>
      <c r="C870" s="247"/>
      <c r="D870" s="42"/>
      <c r="E870" s="42"/>
      <c r="F870" s="37"/>
      <c r="G870" s="248">
        <v>0</v>
      </c>
      <c r="H870" s="101">
        <v>0.1</v>
      </c>
      <c r="I870" s="102">
        <f t="shared" si="159"/>
        <v>0</v>
      </c>
      <c r="J870" s="37"/>
      <c r="K870" s="7"/>
      <c r="L870" s="61">
        <f t="shared" si="162"/>
        <v>857</v>
      </c>
      <c r="M870" s="112" t="str">
        <f t="shared" si="160"/>
        <v/>
      </c>
      <c r="N870" s="73">
        <f t="shared" si="158"/>
        <v>0</v>
      </c>
      <c r="O870" s="74"/>
      <c r="P870" s="75"/>
      <c r="R870" s="76"/>
      <c r="S870" s="76"/>
      <c r="T870" s="268" t="str">
        <f t="shared" si="163"/>
        <v/>
      </c>
      <c r="AM870">
        <f t="shared" si="164"/>
        <v>0</v>
      </c>
      <c r="AN870">
        <f t="shared" si="165"/>
        <v>0</v>
      </c>
      <c r="AO870">
        <f t="shared" si="166"/>
        <v>0</v>
      </c>
      <c r="AP870">
        <f t="shared" si="167"/>
        <v>0</v>
      </c>
      <c r="AQ870">
        <f t="shared" si="168"/>
        <v>0</v>
      </c>
      <c r="AR870">
        <f t="shared" si="161"/>
        <v>0</v>
      </c>
    </row>
    <row r="871" spans="1:44" ht="18" hidden="1" outlineLevel="1" x14ac:dyDescent="0.35">
      <c r="A871" s="13" t="s">
        <v>184</v>
      </c>
      <c r="B871" s="35">
        <f t="shared" si="169"/>
        <v>858</v>
      </c>
      <c r="C871" s="247"/>
      <c r="D871" s="42"/>
      <c r="E871" s="42"/>
      <c r="F871" s="37"/>
      <c r="G871" s="248">
        <v>0</v>
      </c>
      <c r="H871" s="101">
        <v>0.1</v>
      </c>
      <c r="I871" s="102">
        <f t="shared" si="159"/>
        <v>0</v>
      </c>
      <c r="J871" s="37"/>
      <c r="K871" s="7"/>
      <c r="L871" s="61">
        <f t="shared" si="162"/>
        <v>858</v>
      </c>
      <c r="M871" s="112" t="str">
        <f t="shared" si="160"/>
        <v/>
      </c>
      <c r="N871" s="73">
        <f t="shared" si="158"/>
        <v>0</v>
      </c>
      <c r="O871" s="74"/>
      <c r="P871" s="75"/>
      <c r="R871" s="76"/>
      <c r="S871" s="76"/>
      <c r="T871" s="268" t="str">
        <f t="shared" si="163"/>
        <v/>
      </c>
      <c r="AM871">
        <f t="shared" si="164"/>
        <v>0</v>
      </c>
      <c r="AN871">
        <f t="shared" si="165"/>
        <v>0</v>
      </c>
      <c r="AO871">
        <f t="shared" si="166"/>
        <v>0</v>
      </c>
      <c r="AP871">
        <f t="shared" si="167"/>
        <v>0</v>
      </c>
      <c r="AQ871">
        <f t="shared" si="168"/>
        <v>0</v>
      </c>
      <c r="AR871">
        <f t="shared" si="161"/>
        <v>0</v>
      </c>
    </row>
    <row r="872" spans="1:44" ht="18" hidden="1" outlineLevel="1" x14ac:dyDescent="0.35">
      <c r="A872" s="13" t="s">
        <v>184</v>
      </c>
      <c r="B872" s="35">
        <f t="shared" si="169"/>
        <v>859</v>
      </c>
      <c r="C872" s="247"/>
      <c r="D872" s="42"/>
      <c r="E872" s="42"/>
      <c r="F872" s="37"/>
      <c r="G872" s="248">
        <v>0</v>
      </c>
      <c r="H872" s="101">
        <v>0.1</v>
      </c>
      <c r="I872" s="102">
        <f t="shared" si="159"/>
        <v>0</v>
      </c>
      <c r="J872" s="37"/>
      <c r="K872" s="7"/>
      <c r="L872" s="61">
        <f t="shared" si="162"/>
        <v>859</v>
      </c>
      <c r="M872" s="112" t="str">
        <f t="shared" si="160"/>
        <v/>
      </c>
      <c r="N872" s="73">
        <f t="shared" si="158"/>
        <v>0</v>
      </c>
      <c r="O872" s="74"/>
      <c r="P872" s="75"/>
      <c r="R872" s="76"/>
      <c r="S872" s="76"/>
      <c r="T872" s="268" t="str">
        <f t="shared" si="163"/>
        <v/>
      </c>
      <c r="AM872">
        <f t="shared" si="164"/>
        <v>0</v>
      </c>
      <c r="AN872">
        <f t="shared" si="165"/>
        <v>0</v>
      </c>
      <c r="AO872">
        <f t="shared" si="166"/>
        <v>0</v>
      </c>
      <c r="AP872">
        <f t="shared" si="167"/>
        <v>0</v>
      </c>
      <c r="AQ872">
        <f t="shared" si="168"/>
        <v>0</v>
      </c>
      <c r="AR872">
        <f t="shared" si="161"/>
        <v>0</v>
      </c>
    </row>
    <row r="873" spans="1:44" ht="18" hidden="1" outlineLevel="1" x14ac:dyDescent="0.35">
      <c r="A873" s="13" t="s">
        <v>184</v>
      </c>
      <c r="B873" s="35">
        <f t="shared" si="169"/>
        <v>860</v>
      </c>
      <c r="C873" s="247"/>
      <c r="D873" s="42"/>
      <c r="E873" s="42"/>
      <c r="F873" s="37"/>
      <c r="G873" s="248">
        <v>0</v>
      </c>
      <c r="H873" s="101">
        <v>0.1</v>
      </c>
      <c r="I873" s="102">
        <f t="shared" si="159"/>
        <v>0</v>
      </c>
      <c r="J873" s="37"/>
      <c r="K873" s="7"/>
      <c r="L873" s="61">
        <f t="shared" si="162"/>
        <v>860</v>
      </c>
      <c r="M873" s="112" t="str">
        <f t="shared" si="160"/>
        <v/>
      </c>
      <c r="N873" s="73">
        <f t="shared" si="158"/>
        <v>0</v>
      </c>
      <c r="O873" s="74"/>
      <c r="P873" s="75"/>
      <c r="R873" s="76"/>
      <c r="S873" s="76"/>
      <c r="T873" s="268" t="str">
        <f t="shared" si="163"/>
        <v/>
      </c>
      <c r="AM873">
        <f t="shared" si="164"/>
        <v>0</v>
      </c>
      <c r="AN873">
        <f t="shared" si="165"/>
        <v>0</v>
      </c>
      <c r="AO873">
        <f t="shared" si="166"/>
        <v>0</v>
      </c>
      <c r="AP873">
        <f t="shared" si="167"/>
        <v>0</v>
      </c>
      <c r="AQ873">
        <f t="shared" si="168"/>
        <v>0</v>
      </c>
      <c r="AR873">
        <f t="shared" si="161"/>
        <v>0</v>
      </c>
    </row>
    <row r="874" spans="1:44" ht="18" hidden="1" outlineLevel="1" x14ac:dyDescent="0.35">
      <c r="A874" s="13" t="s">
        <v>184</v>
      </c>
      <c r="B874" s="35">
        <f t="shared" si="169"/>
        <v>861</v>
      </c>
      <c r="C874" s="247"/>
      <c r="D874" s="42"/>
      <c r="E874" s="42"/>
      <c r="F874" s="37"/>
      <c r="G874" s="248">
        <v>0</v>
      </c>
      <c r="H874" s="101">
        <v>0.1</v>
      </c>
      <c r="I874" s="102">
        <f t="shared" si="159"/>
        <v>0</v>
      </c>
      <c r="J874" s="37"/>
      <c r="K874" s="7"/>
      <c r="L874" s="61">
        <f t="shared" si="162"/>
        <v>861</v>
      </c>
      <c r="M874" s="112" t="str">
        <f t="shared" si="160"/>
        <v/>
      </c>
      <c r="N874" s="73">
        <f t="shared" si="158"/>
        <v>0</v>
      </c>
      <c r="O874" s="74"/>
      <c r="P874" s="75"/>
      <c r="R874" s="76"/>
      <c r="S874" s="76"/>
      <c r="T874" s="268" t="str">
        <f t="shared" si="163"/>
        <v/>
      </c>
      <c r="AM874">
        <f t="shared" si="164"/>
        <v>0</v>
      </c>
      <c r="AN874">
        <f t="shared" si="165"/>
        <v>0</v>
      </c>
      <c r="AO874">
        <f t="shared" si="166"/>
        <v>0</v>
      </c>
      <c r="AP874">
        <f t="shared" si="167"/>
        <v>0</v>
      </c>
      <c r="AQ874">
        <f t="shared" si="168"/>
        <v>0</v>
      </c>
      <c r="AR874">
        <f t="shared" si="161"/>
        <v>0</v>
      </c>
    </row>
    <row r="875" spans="1:44" ht="18" hidden="1" outlineLevel="1" x14ac:dyDescent="0.35">
      <c r="A875" s="13" t="s">
        <v>184</v>
      </c>
      <c r="B875" s="35">
        <f t="shared" si="169"/>
        <v>862</v>
      </c>
      <c r="C875" s="247"/>
      <c r="D875" s="42"/>
      <c r="E875" s="42"/>
      <c r="F875" s="37"/>
      <c r="G875" s="248">
        <v>0</v>
      </c>
      <c r="H875" s="101">
        <v>0.1</v>
      </c>
      <c r="I875" s="102">
        <f t="shared" si="159"/>
        <v>0</v>
      </c>
      <c r="J875" s="37"/>
      <c r="K875" s="7"/>
      <c r="L875" s="61">
        <f t="shared" si="162"/>
        <v>862</v>
      </c>
      <c r="M875" s="112" t="str">
        <f t="shared" si="160"/>
        <v/>
      </c>
      <c r="N875" s="73">
        <f t="shared" si="158"/>
        <v>0</v>
      </c>
      <c r="O875" s="74"/>
      <c r="P875" s="75"/>
      <c r="R875" s="76"/>
      <c r="S875" s="76"/>
      <c r="T875" s="268" t="str">
        <f t="shared" si="163"/>
        <v/>
      </c>
      <c r="AM875">
        <f t="shared" si="164"/>
        <v>0</v>
      </c>
      <c r="AN875">
        <f t="shared" si="165"/>
        <v>0</v>
      </c>
      <c r="AO875">
        <f t="shared" si="166"/>
        <v>0</v>
      </c>
      <c r="AP875">
        <f t="shared" si="167"/>
        <v>0</v>
      </c>
      <c r="AQ875">
        <f t="shared" si="168"/>
        <v>0</v>
      </c>
      <c r="AR875">
        <f t="shared" si="161"/>
        <v>0</v>
      </c>
    </row>
    <row r="876" spans="1:44" ht="18" hidden="1" outlineLevel="1" x14ac:dyDescent="0.35">
      <c r="A876" s="13" t="s">
        <v>184</v>
      </c>
      <c r="B876" s="35">
        <f t="shared" si="169"/>
        <v>863</v>
      </c>
      <c r="C876" s="247"/>
      <c r="D876" s="42"/>
      <c r="E876" s="42"/>
      <c r="F876" s="37"/>
      <c r="G876" s="248">
        <v>0</v>
      </c>
      <c r="H876" s="101">
        <v>0.1</v>
      </c>
      <c r="I876" s="102">
        <f t="shared" si="159"/>
        <v>0</v>
      </c>
      <c r="J876" s="37"/>
      <c r="K876" s="7"/>
      <c r="L876" s="61">
        <f t="shared" si="162"/>
        <v>863</v>
      </c>
      <c r="M876" s="112" t="str">
        <f t="shared" si="160"/>
        <v/>
      </c>
      <c r="N876" s="73">
        <f t="shared" si="158"/>
        <v>0</v>
      </c>
      <c r="O876" s="74"/>
      <c r="P876" s="75"/>
      <c r="R876" s="76"/>
      <c r="S876" s="76"/>
      <c r="T876" s="268" t="str">
        <f t="shared" si="163"/>
        <v/>
      </c>
      <c r="AM876">
        <f t="shared" si="164"/>
        <v>0</v>
      </c>
      <c r="AN876">
        <f t="shared" si="165"/>
        <v>0</v>
      </c>
      <c r="AO876">
        <f t="shared" si="166"/>
        <v>0</v>
      </c>
      <c r="AP876">
        <f t="shared" si="167"/>
        <v>0</v>
      </c>
      <c r="AQ876">
        <f t="shared" si="168"/>
        <v>0</v>
      </c>
      <c r="AR876">
        <f t="shared" si="161"/>
        <v>0</v>
      </c>
    </row>
    <row r="877" spans="1:44" ht="18" hidden="1" outlineLevel="1" x14ac:dyDescent="0.35">
      <c r="A877" s="13" t="s">
        <v>184</v>
      </c>
      <c r="B877" s="35">
        <f t="shared" si="169"/>
        <v>864</v>
      </c>
      <c r="C877" s="247"/>
      <c r="D877" s="42"/>
      <c r="E877" s="42"/>
      <c r="F877" s="37"/>
      <c r="G877" s="248">
        <v>0</v>
      </c>
      <c r="H877" s="101">
        <v>0.1</v>
      </c>
      <c r="I877" s="102">
        <f t="shared" si="159"/>
        <v>0</v>
      </c>
      <c r="J877" s="37"/>
      <c r="K877" s="7"/>
      <c r="L877" s="61">
        <f t="shared" si="162"/>
        <v>864</v>
      </c>
      <c r="M877" s="112" t="str">
        <f t="shared" si="160"/>
        <v/>
      </c>
      <c r="N877" s="73">
        <f t="shared" si="158"/>
        <v>0</v>
      </c>
      <c r="O877" s="74"/>
      <c r="P877" s="75"/>
      <c r="R877" s="76"/>
      <c r="S877" s="76"/>
      <c r="T877" s="268" t="str">
        <f t="shared" si="163"/>
        <v/>
      </c>
      <c r="AM877">
        <f t="shared" si="164"/>
        <v>0</v>
      </c>
      <c r="AN877">
        <f t="shared" si="165"/>
        <v>0</v>
      </c>
      <c r="AO877">
        <f t="shared" si="166"/>
        <v>0</v>
      </c>
      <c r="AP877">
        <f t="shared" si="167"/>
        <v>0</v>
      </c>
      <c r="AQ877">
        <f t="shared" si="168"/>
        <v>0</v>
      </c>
      <c r="AR877">
        <f t="shared" si="161"/>
        <v>0</v>
      </c>
    </row>
    <row r="878" spans="1:44" ht="18" hidden="1" outlineLevel="1" x14ac:dyDescent="0.35">
      <c r="A878" s="13" t="s">
        <v>184</v>
      </c>
      <c r="B878" s="35">
        <f t="shared" si="169"/>
        <v>865</v>
      </c>
      <c r="C878" s="247"/>
      <c r="D878" s="42"/>
      <c r="E878" s="42"/>
      <c r="F878" s="37"/>
      <c r="G878" s="248">
        <v>0</v>
      </c>
      <c r="H878" s="101">
        <v>0.1</v>
      </c>
      <c r="I878" s="102">
        <f t="shared" si="159"/>
        <v>0</v>
      </c>
      <c r="J878" s="37"/>
      <c r="K878" s="7"/>
      <c r="L878" s="61">
        <f t="shared" si="162"/>
        <v>865</v>
      </c>
      <c r="M878" s="112" t="str">
        <f t="shared" si="160"/>
        <v/>
      </c>
      <c r="N878" s="73">
        <f t="shared" si="158"/>
        <v>0</v>
      </c>
      <c r="O878" s="74"/>
      <c r="P878" s="75"/>
      <c r="R878" s="76"/>
      <c r="S878" s="76"/>
      <c r="T878" s="268" t="str">
        <f t="shared" si="163"/>
        <v/>
      </c>
      <c r="AM878">
        <f t="shared" si="164"/>
        <v>0</v>
      </c>
      <c r="AN878">
        <f t="shared" si="165"/>
        <v>0</v>
      </c>
      <c r="AO878">
        <f t="shared" si="166"/>
        <v>0</v>
      </c>
      <c r="AP878">
        <f t="shared" si="167"/>
        <v>0</v>
      </c>
      <c r="AQ878">
        <f t="shared" si="168"/>
        <v>0</v>
      </c>
      <c r="AR878">
        <f t="shared" si="161"/>
        <v>0</v>
      </c>
    </row>
    <row r="879" spans="1:44" ht="18" hidden="1" outlineLevel="1" x14ac:dyDescent="0.35">
      <c r="A879" s="13" t="s">
        <v>184</v>
      </c>
      <c r="B879" s="35">
        <f t="shared" si="169"/>
        <v>866</v>
      </c>
      <c r="C879" s="247"/>
      <c r="D879" s="42"/>
      <c r="E879" s="42"/>
      <c r="F879" s="37"/>
      <c r="G879" s="248">
        <v>0</v>
      </c>
      <c r="H879" s="101">
        <v>0.1</v>
      </c>
      <c r="I879" s="102">
        <f t="shared" si="159"/>
        <v>0</v>
      </c>
      <c r="J879" s="37"/>
      <c r="K879" s="7"/>
      <c r="L879" s="61">
        <f t="shared" si="162"/>
        <v>866</v>
      </c>
      <c r="M879" s="112" t="str">
        <f t="shared" si="160"/>
        <v/>
      </c>
      <c r="N879" s="73">
        <f t="shared" si="158"/>
        <v>0</v>
      </c>
      <c r="O879" s="74"/>
      <c r="P879" s="75"/>
      <c r="R879" s="76"/>
      <c r="S879" s="76"/>
      <c r="T879" s="268" t="str">
        <f t="shared" si="163"/>
        <v/>
      </c>
      <c r="AM879">
        <f t="shared" si="164"/>
        <v>0</v>
      </c>
      <c r="AN879">
        <f t="shared" si="165"/>
        <v>0</v>
      </c>
      <c r="AO879">
        <f t="shared" si="166"/>
        <v>0</v>
      </c>
      <c r="AP879">
        <f t="shared" si="167"/>
        <v>0</v>
      </c>
      <c r="AQ879">
        <f t="shared" si="168"/>
        <v>0</v>
      </c>
      <c r="AR879">
        <f t="shared" si="161"/>
        <v>0</v>
      </c>
    </row>
    <row r="880" spans="1:44" ht="18" hidden="1" outlineLevel="1" x14ac:dyDescent="0.35">
      <c r="A880" s="13" t="s">
        <v>184</v>
      </c>
      <c r="B880" s="35">
        <f t="shared" si="169"/>
        <v>867</v>
      </c>
      <c r="C880" s="247"/>
      <c r="D880" s="42"/>
      <c r="E880" s="42"/>
      <c r="F880" s="37"/>
      <c r="G880" s="248">
        <v>0</v>
      </c>
      <c r="H880" s="101">
        <v>0.1</v>
      </c>
      <c r="I880" s="102">
        <f t="shared" si="159"/>
        <v>0</v>
      </c>
      <c r="J880" s="37"/>
      <c r="K880" s="7"/>
      <c r="L880" s="61">
        <f t="shared" si="162"/>
        <v>867</v>
      </c>
      <c r="M880" s="112" t="str">
        <f t="shared" si="160"/>
        <v/>
      </c>
      <c r="N880" s="73">
        <f t="shared" si="158"/>
        <v>0</v>
      </c>
      <c r="O880" s="74"/>
      <c r="P880" s="75"/>
      <c r="R880" s="76"/>
      <c r="S880" s="76"/>
      <c r="T880" s="268" t="str">
        <f t="shared" si="163"/>
        <v/>
      </c>
      <c r="AM880">
        <f t="shared" si="164"/>
        <v>0</v>
      </c>
      <c r="AN880">
        <f t="shared" si="165"/>
        <v>0</v>
      </c>
      <c r="AO880">
        <f t="shared" si="166"/>
        <v>0</v>
      </c>
      <c r="AP880">
        <f t="shared" si="167"/>
        <v>0</v>
      </c>
      <c r="AQ880">
        <f t="shared" si="168"/>
        <v>0</v>
      </c>
      <c r="AR880">
        <f t="shared" si="161"/>
        <v>0</v>
      </c>
    </row>
    <row r="881" spans="1:44" ht="18" hidden="1" outlineLevel="1" x14ac:dyDescent="0.35">
      <c r="A881" s="13" t="s">
        <v>184</v>
      </c>
      <c r="B881" s="35">
        <f t="shared" si="169"/>
        <v>868</v>
      </c>
      <c r="C881" s="247"/>
      <c r="D881" s="42"/>
      <c r="E881" s="42"/>
      <c r="F881" s="37"/>
      <c r="G881" s="248">
        <v>0</v>
      </c>
      <c r="H881" s="101">
        <v>0.1</v>
      </c>
      <c r="I881" s="102">
        <f t="shared" si="159"/>
        <v>0</v>
      </c>
      <c r="J881" s="37"/>
      <c r="K881" s="7"/>
      <c r="L881" s="61">
        <f t="shared" si="162"/>
        <v>868</v>
      </c>
      <c r="M881" s="112" t="str">
        <f t="shared" si="160"/>
        <v/>
      </c>
      <c r="N881" s="73">
        <f t="shared" ref="N881:N944" si="170">IF($Q$3="対象外",$I881,$G881)</f>
        <v>0</v>
      </c>
      <c r="O881" s="74"/>
      <c r="P881" s="75"/>
      <c r="R881" s="76"/>
      <c r="S881" s="76"/>
      <c r="T881" s="268" t="str">
        <f t="shared" si="163"/>
        <v/>
      </c>
      <c r="AM881">
        <f t="shared" si="164"/>
        <v>0</v>
      </c>
      <c r="AN881">
        <f t="shared" si="165"/>
        <v>0</v>
      </c>
      <c r="AO881">
        <f t="shared" si="166"/>
        <v>0</v>
      </c>
      <c r="AP881">
        <f t="shared" si="167"/>
        <v>0</v>
      </c>
      <c r="AQ881">
        <f t="shared" si="168"/>
        <v>0</v>
      </c>
      <c r="AR881">
        <f t="shared" si="161"/>
        <v>0</v>
      </c>
    </row>
    <row r="882" spans="1:44" ht="18" hidden="1" outlineLevel="1" x14ac:dyDescent="0.35">
      <c r="A882" s="13" t="s">
        <v>184</v>
      </c>
      <c r="B882" s="35">
        <f t="shared" si="169"/>
        <v>869</v>
      </c>
      <c r="C882" s="247"/>
      <c r="D882" s="42"/>
      <c r="E882" s="42"/>
      <c r="F882" s="37"/>
      <c r="G882" s="248">
        <v>0</v>
      </c>
      <c r="H882" s="101">
        <v>0.1</v>
      </c>
      <c r="I882" s="102">
        <f t="shared" si="159"/>
        <v>0</v>
      </c>
      <c r="J882" s="37"/>
      <c r="K882" s="7"/>
      <c r="L882" s="61">
        <f t="shared" si="162"/>
        <v>869</v>
      </c>
      <c r="M882" s="112" t="str">
        <f t="shared" si="160"/>
        <v/>
      </c>
      <c r="N882" s="73">
        <f t="shared" si="170"/>
        <v>0</v>
      </c>
      <c r="O882" s="74"/>
      <c r="P882" s="75"/>
      <c r="R882" s="76"/>
      <c r="S882" s="76"/>
      <c r="T882" s="268" t="str">
        <f t="shared" si="163"/>
        <v/>
      </c>
      <c r="AM882">
        <f t="shared" si="164"/>
        <v>0</v>
      </c>
      <c r="AN882">
        <f t="shared" si="165"/>
        <v>0</v>
      </c>
      <c r="AO882">
        <f t="shared" si="166"/>
        <v>0</v>
      </c>
      <c r="AP882">
        <f t="shared" si="167"/>
        <v>0</v>
      </c>
      <c r="AQ882">
        <f t="shared" si="168"/>
        <v>0</v>
      </c>
      <c r="AR882">
        <f t="shared" si="161"/>
        <v>0</v>
      </c>
    </row>
    <row r="883" spans="1:44" ht="18" hidden="1" outlineLevel="1" x14ac:dyDescent="0.35">
      <c r="A883" s="13" t="s">
        <v>184</v>
      </c>
      <c r="B883" s="35">
        <f t="shared" si="169"/>
        <v>870</v>
      </c>
      <c r="C883" s="247"/>
      <c r="D883" s="42"/>
      <c r="E883" s="42"/>
      <c r="F883" s="37"/>
      <c r="G883" s="248">
        <v>0</v>
      </c>
      <c r="H883" s="101">
        <v>0.1</v>
      </c>
      <c r="I883" s="102">
        <f t="shared" si="159"/>
        <v>0</v>
      </c>
      <c r="J883" s="37"/>
      <c r="K883" s="7"/>
      <c r="L883" s="61">
        <f t="shared" si="162"/>
        <v>870</v>
      </c>
      <c r="M883" s="112" t="str">
        <f t="shared" si="160"/>
        <v/>
      </c>
      <c r="N883" s="73">
        <f t="shared" si="170"/>
        <v>0</v>
      </c>
      <c r="O883" s="74"/>
      <c r="P883" s="75"/>
      <c r="R883" s="76"/>
      <c r="S883" s="76"/>
      <c r="T883" s="268" t="str">
        <f t="shared" si="163"/>
        <v/>
      </c>
      <c r="AM883">
        <f t="shared" si="164"/>
        <v>0</v>
      </c>
      <c r="AN883">
        <f t="shared" si="165"/>
        <v>0</v>
      </c>
      <c r="AO883">
        <f t="shared" si="166"/>
        <v>0</v>
      </c>
      <c r="AP883">
        <f t="shared" si="167"/>
        <v>0</v>
      </c>
      <c r="AQ883">
        <f t="shared" si="168"/>
        <v>0</v>
      </c>
      <c r="AR883">
        <f t="shared" si="161"/>
        <v>0</v>
      </c>
    </row>
    <row r="884" spans="1:44" ht="18" hidden="1" outlineLevel="1" x14ac:dyDescent="0.35">
      <c r="A884" s="13" t="s">
        <v>184</v>
      </c>
      <c r="B884" s="35">
        <f t="shared" si="169"/>
        <v>871</v>
      </c>
      <c r="C884" s="247"/>
      <c r="D884" s="42"/>
      <c r="E884" s="42"/>
      <c r="F884" s="37"/>
      <c r="G884" s="248">
        <v>0</v>
      </c>
      <c r="H884" s="101">
        <v>0.1</v>
      </c>
      <c r="I884" s="102">
        <f t="shared" si="159"/>
        <v>0</v>
      </c>
      <c r="J884" s="37"/>
      <c r="K884" s="7"/>
      <c r="L884" s="61">
        <f t="shared" si="162"/>
        <v>871</v>
      </c>
      <c r="M884" s="112" t="str">
        <f t="shared" si="160"/>
        <v/>
      </c>
      <c r="N884" s="73">
        <f t="shared" si="170"/>
        <v>0</v>
      </c>
      <c r="O884" s="74"/>
      <c r="P884" s="75"/>
      <c r="R884" s="76"/>
      <c r="S884" s="76"/>
      <c r="T884" s="268" t="str">
        <f t="shared" si="163"/>
        <v/>
      </c>
      <c r="AM884">
        <f t="shared" si="164"/>
        <v>0</v>
      </c>
      <c r="AN884">
        <f t="shared" si="165"/>
        <v>0</v>
      </c>
      <c r="AO884">
        <f t="shared" si="166"/>
        <v>0</v>
      </c>
      <c r="AP884">
        <f t="shared" si="167"/>
        <v>0</v>
      </c>
      <c r="AQ884">
        <f t="shared" si="168"/>
        <v>0</v>
      </c>
      <c r="AR884">
        <f t="shared" si="161"/>
        <v>0</v>
      </c>
    </row>
    <row r="885" spans="1:44" ht="18" hidden="1" outlineLevel="1" x14ac:dyDescent="0.35">
      <c r="A885" s="13" t="s">
        <v>184</v>
      </c>
      <c r="B885" s="35">
        <f t="shared" si="169"/>
        <v>872</v>
      </c>
      <c r="C885" s="247"/>
      <c r="D885" s="42"/>
      <c r="E885" s="42"/>
      <c r="F885" s="37"/>
      <c r="G885" s="248">
        <v>0</v>
      </c>
      <c r="H885" s="101">
        <v>0.1</v>
      </c>
      <c r="I885" s="102">
        <f t="shared" si="159"/>
        <v>0</v>
      </c>
      <c r="J885" s="37"/>
      <c r="K885" s="7"/>
      <c r="L885" s="61">
        <f t="shared" si="162"/>
        <v>872</v>
      </c>
      <c r="M885" s="112" t="str">
        <f t="shared" si="160"/>
        <v/>
      </c>
      <c r="N885" s="73">
        <f t="shared" si="170"/>
        <v>0</v>
      </c>
      <c r="O885" s="74"/>
      <c r="P885" s="75"/>
      <c r="R885" s="76"/>
      <c r="S885" s="76"/>
      <c r="T885" s="268" t="str">
        <f t="shared" si="163"/>
        <v/>
      </c>
      <c r="AM885">
        <f t="shared" si="164"/>
        <v>0</v>
      </c>
      <c r="AN885">
        <f t="shared" si="165"/>
        <v>0</v>
      </c>
      <c r="AO885">
        <f t="shared" si="166"/>
        <v>0</v>
      </c>
      <c r="AP885">
        <f t="shared" si="167"/>
        <v>0</v>
      </c>
      <c r="AQ885">
        <f t="shared" si="168"/>
        <v>0</v>
      </c>
      <c r="AR885">
        <f t="shared" si="161"/>
        <v>0</v>
      </c>
    </row>
    <row r="886" spans="1:44" ht="18" hidden="1" outlineLevel="1" x14ac:dyDescent="0.35">
      <c r="A886" s="13" t="s">
        <v>184</v>
      </c>
      <c r="B886" s="35">
        <f t="shared" si="169"/>
        <v>873</v>
      </c>
      <c r="C886" s="247"/>
      <c r="D886" s="42"/>
      <c r="E886" s="42"/>
      <c r="F886" s="37"/>
      <c r="G886" s="248">
        <v>0</v>
      </c>
      <c r="H886" s="101">
        <v>0.1</v>
      </c>
      <c r="I886" s="102">
        <f t="shared" si="159"/>
        <v>0</v>
      </c>
      <c r="J886" s="37"/>
      <c r="K886" s="7"/>
      <c r="L886" s="61">
        <f t="shared" si="162"/>
        <v>873</v>
      </c>
      <c r="M886" s="112" t="str">
        <f t="shared" si="160"/>
        <v/>
      </c>
      <c r="N886" s="73">
        <f t="shared" si="170"/>
        <v>0</v>
      </c>
      <c r="O886" s="74"/>
      <c r="P886" s="75"/>
      <c r="R886" s="76"/>
      <c r="S886" s="76"/>
      <c r="T886" s="268" t="str">
        <f t="shared" si="163"/>
        <v/>
      </c>
      <c r="AM886">
        <f t="shared" si="164"/>
        <v>0</v>
      </c>
      <c r="AN886">
        <f t="shared" si="165"/>
        <v>0</v>
      </c>
      <c r="AO886">
        <f t="shared" si="166"/>
        <v>0</v>
      </c>
      <c r="AP886">
        <f t="shared" si="167"/>
        <v>0</v>
      </c>
      <c r="AQ886">
        <f t="shared" si="168"/>
        <v>0</v>
      </c>
      <c r="AR886">
        <f t="shared" si="161"/>
        <v>0</v>
      </c>
    </row>
    <row r="887" spans="1:44" ht="18" hidden="1" outlineLevel="1" x14ac:dyDescent="0.35">
      <c r="A887" s="13" t="s">
        <v>184</v>
      </c>
      <c r="B887" s="35">
        <f t="shared" si="169"/>
        <v>874</v>
      </c>
      <c r="C887" s="247"/>
      <c r="D887" s="42"/>
      <c r="E887" s="42"/>
      <c r="F887" s="37"/>
      <c r="G887" s="248">
        <v>0</v>
      </c>
      <c r="H887" s="101">
        <v>0.1</v>
      </c>
      <c r="I887" s="102">
        <f t="shared" si="159"/>
        <v>0</v>
      </c>
      <c r="J887" s="37"/>
      <c r="K887" s="7"/>
      <c r="L887" s="61">
        <f t="shared" si="162"/>
        <v>874</v>
      </c>
      <c r="M887" s="112" t="str">
        <f t="shared" si="160"/>
        <v/>
      </c>
      <c r="N887" s="73">
        <f t="shared" si="170"/>
        <v>0</v>
      </c>
      <c r="O887" s="74"/>
      <c r="P887" s="75"/>
      <c r="R887" s="76"/>
      <c r="S887" s="76"/>
      <c r="T887" s="268" t="str">
        <f t="shared" si="163"/>
        <v/>
      </c>
      <c r="AM887">
        <f t="shared" si="164"/>
        <v>0</v>
      </c>
      <c r="AN887">
        <f t="shared" si="165"/>
        <v>0</v>
      </c>
      <c r="AO887">
        <f t="shared" si="166"/>
        <v>0</v>
      </c>
      <c r="AP887">
        <f t="shared" si="167"/>
        <v>0</v>
      </c>
      <c r="AQ887">
        <f t="shared" si="168"/>
        <v>0</v>
      </c>
      <c r="AR887">
        <f t="shared" si="161"/>
        <v>0</v>
      </c>
    </row>
    <row r="888" spans="1:44" ht="18" hidden="1" outlineLevel="1" x14ac:dyDescent="0.35">
      <c r="A888" s="13" t="s">
        <v>184</v>
      </c>
      <c r="B888" s="35">
        <f t="shared" si="169"/>
        <v>875</v>
      </c>
      <c r="C888" s="247"/>
      <c r="D888" s="42"/>
      <c r="E888" s="42"/>
      <c r="F888" s="37"/>
      <c r="G888" s="248">
        <v>0</v>
      </c>
      <c r="H888" s="101">
        <v>0.1</v>
      </c>
      <c r="I888" s="102">
        <f t="shared" si="159"/>
        <v>0</v>
      </c>
      <c r="J888" s="37"/>
      <c r="K888" s="7"/>
      <c r="L888" s="61">
        <f t="shared" si="162"/>
        <v>875</v>
      </c>
      <c r="M888" s="112" t="str">
        <f t="shared" si="160"/>
        <v/>
      </c>
      <c r="N888" s="73">
        <f t="shared" si="170"/>
        <v>0</v>
      </c>
      <c r="O888" s="74"/>
      <c r="P888" s="75"/>
      <c r="R888" s="76"/>
      <c r="S888" s="76"/>
      <c r="T888" s="268" t="str">
        <f t="shared" si="163"/>
        <v/>
      </c>
      <c r="AM888">
        <f t="shared" si="164"/>
        <v>0</v>
      </c>
      <c r="AN888">
        <f t="shared" si="165"/>
        <v>0</v>
      </c>
      <c r="AO888">
        <f t="shared" si="166"/>
        <v>0</v>
      </c>
      <c r="AP888">
        <f t="shared" si="167"/>
        <v>0</v>
      </c>
      <c r="AQ888">
        <f t="shared" si="168"/>
        <v>0</v>
      </c>
      <c r="AR888">
        <f t="shared" si="161"/>
        <v>0</v>
      </c>
    </row>
    <row r="889" spans="1:44" ht="18" hidden="1" outlineLevel="1" x14ac:dyDescent="0.35">
      <c r="A889" s="13" t="s">
        <v>184</v>
      </c>
      <c r="B889" s="35">
        <f t="shared" si="169"/>
        <v>876</v>
      </c>
      <c r="C889" s="247"/>
      <c r="D889" s="42"/>
      <c r="E889" s="42"/>
      <c r="F889" s="37"/>
      <c r="G889" s="248">
        <v>0</v>
      </c>
      <c r="H889" s="101">
        <v>0.1</v>
      </c>
      <c r="I889" s="102">
        <f t="shared" si="159"/>
        <v>0</v>
      </c>
      <c r="J889" s="37"/>
      <c r="K889" s="7"/>
      <c r="L889" s="61">
        <f t="shared" si="162"/>
        <v>876</v>
      </c>
      <c r="M889" s="112" t="str">
        <f t="shared" si="160"/>
        <v/>
      </c>
      <c r="N889" s="73">
        <f t="shared" si="170"/>
        <v>0</v>
      </c>
      <c r="O889" s="74"/>
      <c r="P889" s="75"/>
      <c r="R889" s="76"/>
      <c r="S889" s="76"/>
      <c r="T889" s="268" t="str">
        <f t="shared" si="163"/>
        <v/>
      </c>
      <c r="AM889">
        <f t="shared" si="164"/>
        <v>0</v>
      </c>
      <c r="AN889">
        <f t="shared" si="165"/>
        <v>0</v>
      </c>
      <c r="AO889">
        <f t="shared" si="166"/>
        <v>0</v>
      </c>
      <c r="AP889">
        <f t="shared" si="167"/>
        <v>0</v>
      </c>
      <c r="AQ889">
        <f t="shared" si="168"/>
        <v>0</v>
      </c>
      <c r="AR889">
        <f t="shared" si="161"/>
        <v>0</v>
      </c>
    </row>
    <row r="890" spans="1:44" ht="18" hidden="1" outlineLevel="1" x14ac:dyDescent="0.35">
      <c r="A890" s="13" t="s">
        <v>184</v>
      </c>
      <c r="B890" s="35">
        <f t="shared" si="169"/>
        <v>877</v>
      </c>
      <c r="C890" s="247"/>
      <c r="D890" s="42"/>
      <c r="E890" s="42"/>
      <c r="F890" s="37"/>
      <c r="G890" s="248">
        <v>0</v>
      </c>
      <c r="H890" s="101">
        <v>0.1</v>
      </c>
      <c r="I890" s="102">
        <f t="shared" si="159"/>
        <v>0</v>
      </c>
      <c r="J890" s="37"/>
      <c r="K890" s="7"/>
      <c r="L890" s="61">
        <f t="shared" si="162"/>
        <v>877</v>
      </c>
      <c r="M890" s="112" t="str">
        <f t="shared" si="160"/>
        <v/>
      </c>
      <c r="N890" s="73">
        <f t="shared" si="170"/>
        <v>0</v>
      </c>
      <c r="O890" s="74"/>
      <c r="P890" s="75"/>
      <c r="R890" s="76"/>
      <c r="S890" s="76"/>
      <c r="T890" s="268" t="str">
        <f t="shared" si="163"/>
        <v/>
      </c>
      <c r="AM890">
        <f t="shared" si="164"/>
        <v>0</v>
      </c>
      <c r="AN890">
        <f t="shared" si="165"/>
        <v>0</v>
      </c>
      <c r="AO890">
        <f t="shared" si="166"/>
        <v>0</v>
      </c>
      <c r="AP890">
        <f t="shared" si="167"/>
        <v>0</v>
      </c>
      <c r="AQ890">
        <f t="shared" si="168"/>
        <v>0</v>
      </c>
      <c r="AR890">
        <f t="shared" si="161"/>
        <v>0</v>
      </c>
    </row>
    <row r="891" spans="1:44" ht="18" hidden="1" outlineLevel="1" x14ac:dyDescent="0.35">
      <c r="A891" s="13" t="s">
        <v>184</v>
      </c>
      <c r="B891" s="35">
        <f t="shared" si="169"/>
        <v>878</v>
      </c>
      <c r="C891" s="247"/>
      <c r="D891" s="42"/>
      <c r="E891" s="42"/>
      <c r="F891" s="37"/>
      <c r="G891" s="248">
        <v>0</v>
      </c>
      <c r="H891" s="101">
        <v>0.1</v>
      </c>
      <c r="I891" s="102">
        <f t="shared" si="159"/>
        <v>0</v>
      </c>
      <c r="J891" s="37"/>
      <c r="K891" s="7"/>
      <c r="L891" s="61">
        <f t="shared" si="162"/>
        <v>878</v>
      </c>
      <c r="M891" s="112" t="str">
        <f t="shared" si="160"/>
        <v/>
      </c>
      <c r="N891" s="73">
        <f t="shared" si="170"/>
        <v>0</v>
      </c>
      <c r="O891" s="74"/>
      <c r="P891" s="75"/>
      <c r="R891" s="76"/>
      <c r="S891" s="76"/>
      <c r="T891" s="268" t="str">
        <f t="shared" si="163"/>
        <v/>
      </c>
      <c r="AM891">
        <f t="shared" si="164"/>
        <v>0</v>
      </c>
      <c r="AN891">
        <f t="shared" si="165"/>
        <v>0</v>
      </c>
      <c r="AO891">
        <f t="shared" si="166"/>
        <v>0</v>
      </c>
      <c r="AP891">
        <f t="shared" si="167"/>
        <v>0</v>
      </c>
      <c r="AQ891">
        <f t="shared" si="168"/>
        <v>0</v>
      </c>
      <c r="AR891">
        <f t="shared" si="161"/>
        <v>0</v>
      </c>
    </row>
    <row r="892" spans="1:44" ht="18" hidden="1" outlineLevel="1" x14ac:dyDescent="0.35">
      <c r="A892" s="13" t="s">
        <v>184</v>
      </c>
      <c r="B892" s="35">
        <f t="shared" si="169"/>
        <v>879</v>
      </c>
      <c r="C892" s="247"/>
      <c r="D892" s="42"/>
      <c r="E892" s="42"/>
      <c r="F892" s="37"/>
      <c r="G892" s="248">
        <v>0</v>
      </c>
      <c r="H892" s="101">
        <v>0.1</v>
      </c>
      <c r="I892" s="102">
        <f t="shared" si="159"/>
        <v>0</v>
      </c>
      <c r="J892" s="37"/>
      <c r="K892" s="7"/>
      <c r="L892" s="61">
        <f t="shared" si="162"/>
        <v>879</v>
      </c>
      <c r="M892" s="112" t="str">
        <f t="shared" si="160"/>
        <v/>
      </c>
      <c r="N892" s="73">
        <f t="shared" si="170"/>
        <v>0</v>
      </c>
      <c r="O892" s="74"/>
      <c r="P892" s="75"/>
      <c r="R892" s="76"/>
      <c r="S892" s="76"/>
      <c r="T892" s="268" t="str">
        <f t="shared" si="163"/>
        <v/>
      </c>
      <c r="AM892">
        <f t="shared" si="164"/>
        <v>0</v>
      </c>
      <c r="AN892">
        <f t="shared" si="165"/>
        <v>0</v>
      </c>
      <c r="AO892">
        <f t="shared" si="166"/>
        <v>0</v>
      </c>
      <c r="AP892">
        <f t="shared" si="167"/>
        <v>0</v>
      </c>
      <c r="AQ892">
        <f t="shared" si="168"/>
        <v>0</v>
      </c>
      <c r="AR892">
        <f t="shared" si="161"/>
        <v>0</v>
      </c>
    </row>
    <row r="893" spans="1:44" ht="18" hidden="1" outlineLevel="1" x14ac:dyDescent="0.35">
      <c r="A893" s="13" t="s">
        <v>184</v>
      </c>
      <c r="B893" s="35">
        <f t="shared" si="169"/>
        <v>880</v>
      </c>
      <c r="C893" s="247"/>
      <c r="D893" s="42"/>
      <c r="E893" s="42"/>
      <c r="F893" s="37"/>
      <c r="G893" s="248">
        <v>0</v>
      </c>
      <c r="H893" s="101">
        <v>0.1</v>
      </c>
      <c r="I893" s="102">
        <f t="shared" si="159"/>
        <v>0</v>
      </c>
      <c r="J893" s="37"/>
      <c r="K893" s="7"/>
      <c r="L893" s="61">
        <f t="shared" si="162"/>
        <v>880</v>
      </c>
      <c r="M893" s="112" t="str">
        <f t="shared" si="160"/>
        <v/>
      </c>
      <c r="N893" s="73">
        <f t="shared" si="170"/>
        <v>0</v>
      </c>
      <c r="O893" s="74"/>
      <c r="P893" s="75"/>
      <c r="R893" s="76"/>
      <c r="S893" s="76"/>
      <c r="T893" s="268" t="str">
        <f t="shared" si="163"/>
        <v/>
      </c>
      <c r="AM893">
        <f t="shared" si="164"/>
        <v>0</v>
      </c>
      <c r="AN893">
        <f t="shared" si="165"/>
        <v>0</v>
      </c>
      <c r="AO893">
        <f t="shared" si="166"/>
        <v>0</v>
      </c>
      <c r="AP893">
        <f t="shared" si="167"/>
        <v>0</v>
      </c>
      <c r="AQ893">
        <f t="shared" si="168"/>
        <v>0</v>
      </c>
      <c r="AR893">
        <f t="shared" si="161"/>
        <v>0</v>
      </c>
    </row>
    <row r="894" spans="1:44" ht="18" hidden="1" outlineLevel="1" x14ac:dyDescent="0.35">
      <c r="A894" s="13" t="s">
        <v>184</v>
      </c>
      <c r="B894" s="35">
        <f t="shared" si="169"/>
        <v>881</v>
      </c>
      <c r="C894" s="247"/>
      <c r="D894" s="42"/>
      <c r="E894" s="42"/>
      <c r="F894" s="37"/>
      <c r="G894" s="248">
        <v>0</v>
      </c>
      <c r="H894" s="101">
        <v>0.1</v>
      </c>
      <c r="I894" s="102">
        <f t="shared" si="159"/>
        <v>0</v>
      </c>
      <c r="J894" s="37"/>
      <c r="K894" s="7"/>
      <c r="L894" s="61">
        <f t="shared" si="162"/>
        <v>881</v>
      </c>
      <c r="M894" s="112" t="str">
        <f t="shared" si="160"/>
        <v/>
      </c>
      <c r="N894" s="73">
        <f t="shared" si="170"/>
        <v>0</v>
      </c>
      <c r="O894" s="74"/>
      <c r="P894" s="75"/>
      <c r="R894" s="76"/>
      <c r="S894" s="76"/>
      <c r="T894" s="268" t="str">
        <f t="shared" si="163"/>
        <v/>
      </c>
      <c r="AM894">
        <f t="shared" si="164"/>
        <v>0</v>
      </c>
      <c r="AN894">
        <f t="shared" si="165"/>
        <v>0</v>
      </c>
      <c r="AO894">
        <f t="shared" si="166"/>
        <v>0</v>
      </c>
      <c r="AP894">
        <f t="shared" si="167"/>
        <v>0</v>
      </c>
      <c r="AQ894">
        <f t="shared" si="168"/>
        <v>0</v>
      </c>
      <c r="AR894">
        <f t="shared" si="161"/>
        <v>0</v>
      </c>
    </row>
    <row r="895" spans="1:44" ht="18" hidden="1" outlineLevel="1" x14ac:dyDescent="0.35">
      <c r="A895" s="13" t="s">
        <v>184</v>
      </c>
      <c r="B895" s="35">
        <f t="shared" si="169"/>
        <v>882</v>
      </c>
      <c r="C895" s="247"/>
      <c r="D895" s="42"/>
      <c r="E895" s="42"/>
      <c r="F895" s="37"/>
      <c r="G895" s="248">
        <v>0</v>
      </c>
      <c r="H895" s="101">
        <v>0.1</v>
      </c>
      <c r="I895" s="102">
        <f t="shared" si="159"/>
        <v>0</v>
      </c>
      <c r="J895" s="37"/>
      <c r="K895" s="7"/>
      <c r="L895" s="61">
        <f t="shared" si="162"/>
        <v>882</v>
      </c>
      <c r="M895" s="112" t="str">
        <f t="shared" si="160"/>
        <v/>
      </c>
      <c r="N895" s="73">
        <f t="shared" si="170"/>
        <v>0</v>
      </c>
      <c r="O895" s="74"/>
      <c r="P895" s="75"/>
      <c r="R895" s="76"/>
      <c r="S895" s="76"/>
      <c r="T895" s="268" t="str">
        <f t="shared" si="163"/>
        <v/>
      </c>
      <c r="AM895">
        <f t="shared" si="164"/>
        <v>0</v>
      </c>
      <c r="AN895">
        <f t="shared" si="165"/>
        <v>0</v>
      </c>
      <c r="AO895">
        <f t="shared" si="166"/>
        <v>0</v>
      </c>
      <c r="AP895">
        <f t="shared" si="167"/>
        <v>0</v>
      </c>
      <c r="AQ895">
        <f t="shared" si="168"/>
        <v>0</v>
      </c>
      <c r="AR895">
        <f t="shared" si="161"/>
        <v>0</v>
      </c>
    </row>
    <row r="896" spans="1:44" ht="18" hidden="1" outlineLevel="1" x14ac:dyDescent="0.35">
      <c r="A896" s="13" t="s">
        <v>184</v>
      </c>
      <c r="B896" s="35">
        <f t="shared" si="169"/>
        <v>883</v>
      </c>
      <c r="C896" s="247"/>
      <c r="D896" s="42"/>
      <c r="E896" s="42"/>
      <c r="F896" s="37"/>
      <c r="G896" s="248">
        <v>0</v>
      </c>
      <c r="H896" s="101">
        <v>0.1</v>
      </c>
      <c r="I896" s="102">
        <f t="shared" si="159"/>
        <v>0</v>
      </c>
      <c r="J896" s="37"/>
      <c r="K896" s="7"/>
      <c r="L896" s="61">
        <f t="shared" si="162"/>
        <v>883</v>
      </c>
      <c r="M896" s="112" t="str">
        <f t="shared" si="160"/>
        <v/>
      </c>
      <c r="N896" s="73">
        <f t="shared" si="170"/>
        <v>0</v>
      </c>
      <c r="O896" s="74"/>
      <c r="P896" s="75"/>
      <c r="R896" s="76"/>
      <c r="S896" s="76"/>
      <c r="T896" s="268" t="str">
        <f t="shared" si="163"/>
        <v/>
      </c>
      <c r="AM896">
        <f t="shared" si="164"/>
        <v>0</v>
      </c>
      <c r="AN896">
        <f t="shared" si="165"/>
        <v>0</v>
      </c>
      <c r="AO896">
        <f t="shared" si="166"/>
        <v>0</v>
      </c>
      <c r="AP896">
        <f t="shared" si="167"/>
        <v>0</v>
      </c>
      <c r="AQ896">
        <f t="shared" si="168"/>
        <v>0</v>
      </c>
      <c r="AR896">
        <f t="shared" si="161"/>
        <v>0</v>
      </c>
    </row>
    <row r="897" spans="1:44" ht="18" hidden="1" outlineLevel="1" x14ac:dyDescent="0.35">
      <c r="A897" s="13" t="s">
        <v>184</v>
      </c>
      <c r="B897" s="35">
        <f t="shared" si="169"/>
        <v>884</v>
      </c>
      <c r="C897" s="247"/>
      <c r="D897" s="42"/>
      <c r="E897" s="42"/>
      <c r="F897" s="37"/>
      <c r="G897" s="248">
        <v>0</v>
      </c>
      <c r="H897" s="101">
        <v>0.1</v>
      </c>
      <c r="I897" s="102">
        <f t="shared" si="159"/>
        <v>0</v>
      </c>
      <c r="J897" s="37"/>
      <c r="K897" s="7"/>
      <c r="L897" s="61">
        <f t="shared" si="162"/>
        <v>884</v>
      </c>
      <c r="M897" s="112" t="str">
        <f t="shared" si="160"/>
        <v/>
      </c>
      <c r="N897" s="73">
        <f t="shared" si="170"/>
        <v>0</v>
      </c>
      <c r="O897" s="74"/>
      <c r="P897" s="75"/>
      <c r="R897" s="76"/>
      <c r="S897" s="76"/>
      <c r="T897" s="268" t="str">
        <f t="shared" si="163"/>
        <v/>
      </c>
      <c r="AM897">
        <f t="shared" si="164"/>
        <v>0</v>
      </c>
      <c r="AN897">
        <f t="shared" si="165"/>
        <v>0</v>
      </c>
      <c r="AO897">
        <f t="shared" si="166"/>
        <v>0</v>
      </c>
      <c r="AP897">
        <f t="shared" si="167"/>
        <v>0</v>
      </c>
      <c r="AQ897">
        <f t="shared" si="168"/>
        <v>0</v>
      </c>
      <c r="AR897">
        <f t="shared" si="161"/>
        <v>0</v>
      </c>
    </row>
    <row r="898" spans="1:44" ht="18" hidden="1" outlineLevel="1" x14ac:dyDescent="0.35">
      <c r="A898" s="13" t="s">
        <v>184</v>
      </c>
      <c r="B898" s="35">
        <f t="shared" si="169"/>
        <v>885</v>
      </c>
      <c r="C898" s="247"/>
      <c r="D898" s="42"/>
      <c r="E898" s="42"/>
      <c r="F898" s="37"/>
      <c r="G898" s="248">
        <v>0</v>
      </c>
      <c r="H898" s="101">
        <v>0.1</v>
      </c>
      <c r="I898" s="102">
        <f t="shared" ref="I898:I961" si="171">IFERROR(ROUNDDOWN(G898/(1+H898),0),G898)</f>
        <v>0</v>
      </c>
      <c r="J898" s="37"/>
      <c r="K898" s="7"/>
      <c r="L898" s="61">
        <f t="shared" si="162"/>
        <v>885</v>
      </c>
      <c r="M898" s="112" t="str">
        <f t="shared" ref="M898:M961" si="172">IF(C898="","",C898)</f>
        <v/>
      </c>
      <c r="N898" s="73">
        <f t="shared" si="170"/>
        <v>0</v>
      </c>
      <c r="O898" s="74"/>
      <c r="P898" s="75"/>
      <c r="R898" s="76"/>
      <c r="S898" s="76"/>
      <c r="T898" s="268" t="str">
        <f t="shared" si="163"/>
        <v/>
      </c>
      <c r="AM898">
        <f t="shared" si="164"/>
        <v>0</v>
      </c>
      <c r="AN898">
        <f t="shared" si="165"/>
        <v>0</v>
      </c>
      <c r="AO898">
        <f t="shared" si="166"/>
        <v>0</v>
      </c>
      <c r="AP898">
        <f t="shared" si="167"/>
        <v>0</v>
      </c>
      <c r="AQ898">
        <f t="shared" si="168"/>
        <v>0</v>
      </c>
      <c r="AR898">
        <f t="shared" si="161"/>
        <v>0</v>
      </c>
    </row>
    <row r="899" spans="1:44" ht="18" hidden="1" outlineLevel="1" x14ac:dyDescent="0.35">
      <c r="A899" s="13" t="s">
        <v>184</v>
      </c>
      <c r="B899" s="35">
        <f t="shared" si="169"/>
        <v>886</v>
      </c>
      <c r="C899" s="247"/>
      <c r="D899" s="42"/>
      <c r="E899" s="42"/>
      <c r="F899" s="37"/>
      <c r="G899" s="248">
        <v>0</v>
      </c>
      <c r="H899" s="101">
        <v>0.1</v>
      </c>
      <c r="I899" s="102">
        <f t="shared" si="171"/>
        <v>0</v>
      </c>
      <c r="J899" s="37"/>
      <c r="K899" s="7"/>
      <c r="L899" s="61">
        <f t="shared" si="162"/>
        <v>886</v>
      </c>
      <c r="M899" s="112" t="str">
        <f t="shared" si="172"/>
        <v/>
      </c>
      <c r="N899" s="73">
        <f t="shared" si="170"/>
        <v>0</v>
      </c>
      <c r="O899" s="74"/>
      <c r="P899" s="75"/>
      <c r="R899" s="76"/>
      <c r="S899" s="76"/>
      <c r="T899" s="268" t="str">
        <f t="shared" si="163"/>
        <v/>
      </c>
      <c r="AM899">
        <f t="shared" si="164"/>
        <v>0</v>
      </c>
      <c r="AN899">
        <f t="shared" si="165"/>
        <v>0</v>
      </c>
      <c r="AO899">
        <f t="shared" si="166"/>
        <v>0</v>
      </c>
      <c r="AP899">
        <f t="shared" si="167"/>
        <v>0</v>
      </c>
      <c r="AQ899">
        <f t="shared" si="168"/>
        <v>0</v>
      </c>
      <c r="AR899">
        <f t="shared" si="161"/>
        <v>0</v>
      </c>
    </row>
    <row r="900" spans="1:44" ht="18" hidden="1" outlineLevel="1" x14ac:dyDescent="0.35">
      <c r="A900" s="13" t="s">
        <v>184</v>
      </c>
      <c r="B900" s="35">
        <f t="shared" si="169"/>
        <v>887</v>
      </c>
      <c r="C900" s="247"/>
      <c r="D900" s="42"/>
      <c r="E900" s="42"/>
      <c r="F900" s="37"/>
      <c r="G900" s="248">
        <v>0</v>
      </c>
      <c r="H900" s="101">
        <v>0.1</v>
      </c>
      <c r="I900" s="102">
        <f t="shared" si="171"/>
        <v>0</v>
      </c>
      <c r="J900" s="37"/>
      <c r="K900" s="7"/>
      <c r="L900" s="61">
        <f t="shared" si="162"/>
        <v>887</v>
      </c>
      <c r="M900" s="112" t="str">
        <f t="shared" si="172"/>
        <v/>
      </c>
      <c r="N900" s="73">
        <f t="shared" si="170"/>
        <v>0</v>
      </c>
      <c r="O900" s="74"/>
      <c r="P900" s="75"/>
      <c r="R900" s="76"/>
      <c r="S900" s="76"/>
      <c r="T900" s="268" t="str">
        <f t="shared" si="163"/>
        <v/>
      </c>
      <c r="AM900">
        <f t="shared" si="164"/>
        <v>0</v>
      </c>
      <c r="AN900">
        <f t="shared" si="165"/>
        <v>0</v>
      </c>
      <c r="AO900">
        <f t="shared" si="166"/>
        <v>0</v>
      </c>
      <c r="AP900">
        <f t="shared" si="167"/>
        <v>0</v>
      </c>
      <c r="AQ900">
        <f t="shared" si="168"/>
        <v>0</v>
      </c>
      <c r="AR900">
        <f t="shared" si="161"/>
        <v>0</v>
      </c>
    </row>
    <row r="901" spans="1:44" ht="18" hidden="1" outlineLevel="1" x14ac:dyDescent="0.35">
      <c r="A901" s="13" t="s">
        <v>184</v>
      </c>
      <c r="B901" s="35">
        <f t="shared" si="169"/>
        <v>888</v>
      </c>
      <c r="C901" s="247"/>
      <c r="D901" s="42"/>
      <c r="E901" s="42"/>
      <c r="F901" s="37"/>
      <c r="G901" s="248">
        <v>0</v>
      </c>
      <c r="H901" s="101">
        <v>0.1</v>
      </c>
      <c r="I901" s="102">
        <f t="shared" si="171"/>
        <v>0</v>
      </c>
      <c r="J901" s="37"/>
      <c r="K901" s="7"/>
      <c r="L901" s="61">
        <f t="shared" si="162"/>
        <v>888</v>
      </c>
      <c r="M901" s="112" t="str">
        <f t="shared" si="172"/>
        <v/>
      </c>
      <c r="N901" s="73">
        <f t="shared" si="170"/>
        <v>0</v>
      </c>
      <c r="O901" s="74"/>
      <c r="P901" s="75"/>
      <c r="R901" s="76"/>
      <c r="S901" s="76"/>
      <c r="T901" s="268" t="str">
        <f t="shared" si="163"/>
        <v/>
      </c>
      <c r="AM901">
        <f t="shared" si="164"/>
        <v>0</v>
      </c>
      <c r="AN901">
        <f t="shared" si="165"/>
        <v>0</v>
      </c>
      <c r="AO901">
        <f t="shared" si="166"/>
        <v>0</v>
      </c>
      <c r="AP901">
        <f t="shared" si="167"/>
        <v>0</v>
      </c>
      <c r="AQ901">
        <f t="shared" si="168"/>
        <v>0</v>
      </c>
      <c r="AR901">
        <f t="shared" si="161"/>
        <v>0</v>
      </c>
    </row>
    <row r="902" spans="1:44" ht="18" hidden="1" outlineLevel="1" x14ac:dyDescent="0.35">
      <c r="A902" s="13" t="s">
        <v>184</v>
      </c>
      <c r="B902" s="35">
        <f t="shared" si="169"/>
        <v>889</v>
      </c>
      <c r="C902" s="247"/>
      <c r="D902" s="42"/>
      <c r="E902" s="42"/>
      <c r="F902" s="37"/>
      <c r="G902" s="248">
        <v>0</v>
      </c>
      <c r="H902" s="101">
        <v>0.1</v>
      </c>
      <c r="I902" s="102">
        <f t="shared" si="171"/>
        <v>0</v>
      </c>
      <c r="J902" s="37"/>
      <c r="K902" s="7"/>
      <c r="L902" s="61">
        <f t="shared" si="162"/>
        <v>889</v>
      </c>
      <c r="M902" s="112" t="str">
        <f t="shared" si="172"/>
        <v/>
      </c>
      <c r="N902" s="73">
        <f t="shared" si="170"/>
        <v>0</v>
      </c>
      <c r="O902" s="74"/>
      <c r="P902" s="75"/>
      <c r="R902" s="76"/>
      <c r="S902" s="76"/>
      <c r="T902" s="268" t="str">
        <f t="shared" si="163"/>
        <v/>
      </c>
      <c r="AM902">
        <f t="shared" si="164"/>
        <v>0</v>
      </c>
      <c r="AN902">
        <f t="shared" si="165"/>
        <v>0</v>
      </c>
      <c r="AO902">
        <f t="shared" si="166"/>
        <v>0</v>
      </c>
      <c r="AP902">
        <f t="shared" si="167"/>
        <v>0</v>
      </c>
      <c r="AQ902">
        <f t="shared" si="168"/>
        <v>0</v>
      </c>
      <c r="AR902">
        <f t="shared" si="161"/>
        <v>0</v>
      </c>
    </row>
    <row r="903" spans="1:44" ht="18" hidden="1" outlineLevel="1" x14ac:dyDescent="0.35">
      <c r="A903" s="13" t="s">
        <v>184</v>
      </c>
      <c r="B903" s="35">
        <f t="shared" si="169"/>
        <v>890</v>
      </c>
      <c r="C903" s="247"/>
      <c r="D903" s="42"/>
      <c r="E903" s="42"/>
      <c r="F903" s="37"/>
      <c r="G903" s="248">
        <v>0</v>
      </c>
      <c r="H903" s="101">
        <v>0.1</v>
      </c>
      <c r="I903" s="102">
        <f t="shared" si="171"/>
        <v>0</v>
      </c>
      <c r="J903" s="37"/>
      <c r="K903" s="7"/>
      <c r="L903" s="61">
        <f t="shared" si="162"/>
        <v>890</v>
      </c>
      <c r="M903" s="112" t="str">
        <f t="shared" si="172"/>
        <v/>
      </c>
      <c r="N903" s="73">
        <f t="shared" si="170"/>
        <v>0</v>
      </c>
      <c r="O903" s="74"/>
      <c r="P903" s="75"/>
      <c r="R903" s="76"/>
      <c r="S903" s="76"/>
      <c r="T903" s="268" t="str">
        <f t="shared" si="163"/>
        <v/>
      </c>
      <c r="AM903">
        <f t="shared" si="164"/>
        <v>0</v>
      </c>
      <c r="AN903">
        <f t="shared" si="165"/>
        <v>0</v>
      </c>
      <c r="AO903">
        <f t="shared" si="166"/>
        <v>0</v>
      </c>
      <c r="AP903">
        <f t="shared" si="167"/>
        <v>0</v>
      </c>
      <c r="AQ903">
        <f t="shared" si="168"/>
        <v>0</v>
      </c>
      <c r="AR903">
        <f t="shared" si="161"/>
        <v>0</v>
      </c>
    </row>
    <row r="904" spans="1:44" ht="18" hidden="1" outlineLevel="1" x14ac:dyDescent="0.35">
      <c r="A904" s="13" t="s">
        <v>184</v>
      </c>
      <c r="B904" s="35">
        <f t="shared" si="169"/>
        <v>891</v>
      </c>
      <c r="C904" s="247"/>
      <c r="D904" s="42"/>
      <c r="E904" s="42"/>
      <c r="F904" s="37"/>
      <c r="G904" s="248">
        <v>0</v>
      </c>
      <c r="H904" s="101">
        <v>0.1</v>
      </c>
      <c r="I904" s="102">
        <f t="shared" si="171"/>
        <v>0</v>
      </c>
      <c r="J904" s="37"/>
      <c r="K904" s="7"/>
      <c r="L904" s="61">
        <f t="shared" si="162"/>
        <v>891</v>
      </c>
      <c r="M904" s="112" t="str">
        <f t="shared" si="172"/>
        <v/>
      </c>
      <c r="N904" s="73">
        <f t="shared" si="170"/>
        <v>0</v>
      </c>
      <c r="O904" s="74"/>
      <c r="P904" s="75"/>
      <c r="R904" s="76"/>
      <c r="S904" s="76"/>
      <c r="T904" s="268" t="str">
        <f t="shared" si="163"/>
        <v/>
      </c>
      <c r="AM904">
        <f t="shared" si="164"/>
        <v>0</v>
      </c>
      <c r="AN904">
        <f t="shared" si="165"/>
        <v>0</v>
      </c>
      <c r="AO904">
        <f t="shared" si="166"/>
        <v>0</v>
      </c>
      <c r="AP904">
        <f t="shared" si="167"/>
        <v>0</v>
      </c>
      <c r="AQ904">
        <f t="shared" si="168"/>
        <v>0</v>
      </c>
      <c r="AR904">
        <f t="shared" si="161"/>
        <v>0</v>
      </c>
    </row>
    <row r="905" spans="1:44" ht="18" hidden="1" outlineLevel="1" x14ac:dyDescent="0.35">
      <c r="A905" s="13" t="s">
        <v>184</v>
      </c>
      <c r="B905" s="35">
        <f t="shared" si="169"/>
        <v>892</v>
      </c>
      <c r="C905" s="247"/>
      <c r="D905" s="42"/>
      <c r="E905" s="42"/>
      <c r="F905" s="37"/>
      <c r="G905" s="248">
        <v>0</v>
      </c>
      <c r="H905" s="101">
        <v>0.1</v>
      </c>
      <c r="I905" s="102">
        <f t="shared" si="171"/>
        <v>0</v>
      </c>
      <c r="J905" s="37"/>
      <c r="K905" s="7"/>
      <c r="L905" s="61">
        <f t="shared" si="162"/>
        <v>892</v>
      </c>
      <c r="M905" s="112" t="str">
        <f t="shared" si="172"/>
        <v/>
      </c>
      <c r="N905" s="73">
        <f t="shared" si="170"/>
        <v>0</v>
      </c>
      <c r="O905" s="74"/>
      <c r="P905" s="75"/>
      <c r="R905" s="76"/>
      <c r="S905" s="76"/>
      <c r="T905" s="268" t="str">
        <f t="shared" si="163"/>
        <v/>
      </c>
      <c r="AM905">
        <f t="shared" si="164"/>
        <v>0</v>
      </c>
      <c r="AN905">
        <f t="shared" si="165"/>
        <v>0</v>
      </c>
      <c r="AO905">
        <f t="shared" si="166"/>
        <v>0</v>
      </c>
      <c r="AP905">
        <f t="shared" si="167"/>
        <v>0</v>
      </c>
      <c r="AQ905">
        <f t="shared" si="168"/>
        <v>0</v>
      </c>
      <c r="AR905">
        <f t="shared" si="161"/>
        <v>0</v>
      </c>
    </row>
    <row r="906" spans="1:44" ht="18" hidden="1" outlineLevel="1" x14ac:dyDescent="0.35">
      <c r="A906" s="13" t="s">
        <v>184</v>
      </c>
      <c r="B906" s="35">
        <f t="shared" si="169"/>
        <v>893</v>
      </c>
      <c r="C906" s="247"/>
      <c r="D906" s="42"/>
      <c r="E906" s="42"/>
      <c r="F906" s="37"/>
      <c r="G906" s="248">
        <v>0</v>
      </c>
      <c r="H906" s="101">
        <v>0.1</v>
      </c>
      <c r="I906" s="102">
        <f t="shared" si="171"/>
        <v>0</v>
      </c>
      <c r="J906" s="37"/>
      <c r="K906" s="7"/>
      <c r="L906" s="61">
        <f t="shared" si="162"/>
        <v>893</v>
      </c>
      <c r="M906" s="112" t="str">
        <f t="shared" si="172"/>
        <v/>
      </c>
      <c r="N906" s="73">
        <f t="shared" si="170"/>
        <v>0</v>
      </c>
      <c r="O906" s="74"/>
      <c r="P906" s="75"/>
      <c r="R906" s="76"/>
      <c r="S906" s="76"/>
      <c r="T906" s="268" t="str">
        <f t="shared" si="163"/>
        <v/>
      </c>
      <c r="AM906">
        <f t="shared" si="164"/>
        <v>0</v>
      </c>
      <c r="AN906">
        <f t="shared" si="165"/>
        <v>0</v>
      </c>
      <c r="AO906">
        <f t="shared" si="166"/>
        <v>0</v>
      </c>
      <c r="AP906">
        <f t="shared" si="167"/>
        <v>0</v>
      </c>
      <c r="AQ906">
        <f t="shared" si="168"/>
        <v>0</v>
      </c>
      <c r="AR906">
        <f t="shared" si="161"/>
        <v>0</v>
      </c>
    </row>
    <row r="907" spans="1:44" ht="18" hidden="1" outlineLevel="1" x14ac:dyDescent="0.35">
      <c r="A907" s="13" t="s">
        <v>184</v>
      </c>
      <c r="B907" s="35">
        <f t="shared" si="169"/>
        <v>894</v>
      </c>
      <c r="C907" s="247"/>
      <c r="D907" s="42"/>
      <c r="E907" s="42"/>
      <c r="F907" s="37"/>
      <c r="G907" s="248">
        <v>0</v>
      </c>
      <c r="H907" s="101">
        <v>0.1</v>
      </c>
      <c r="I907" s="102">
        <f t="shared" si="171"/>
        <v>0</v>
      </c>
      <c r="J907" s="37"/>
      <c r="K907" s="7"/>
      <c r="L907" s="61">
        <f t="shared" si="162"/>
        <v>894</v>
      </c>
      <c r="M907" s="112" t="str">
        <f t="shared" si="172"/>
        <v/>
      </c>
      <c r="N907" s="73">
        <f t="shared" si="170"/>
        <v>0</v>
      </c>
      <c r="O907" s="74"/>
      <c r="P907" s="75"/>
      <c r="R907" s="76"/>
      <c r="S907" s="76"/>
      <c r="T907" s="268" t="str">
        <f t="shared" si="163"/>
        <v/>
      </c>
      <c r="AM907">
        <f t="shared" si="164"/>
        <v>0</v>
      </c>
      <c r="AN907">
        <f t="shared" si="165"/>
        <v>0</v>
      </c>
      <c r="AO907">
        <f t="shared" si="166"/>
        <v>0</v>
      </c>
      <c r="AP907">
        <f t="shared" si="167"/>
        <v>0</v>
      </c>
      <c r="AQ907">
        <f t="shared" si="168"/>
        <v>0</v>
      </c>
      <c r="AR907">
        <f t="shared" ref="AR907:AR970" si="173">IF(OR(E907="その他",COUNTIF(E907,"*(詳細備考)*")),1,0)</f>
        <v>0</v>
      </c>
    </row>
    <row r="908" spans="1:44" ht="18" hidden="1" outlineLevel="1" x14ac:dyDescent="0.35">
      <c r="A908" s="13" t="s">
        <v>184</v>
      </c>
      <c r="B908" s="35">
        <f t="shared" si="169"/>
        <v>895</v>
      </c>
      <c r="C908" s="247"/>
      <c r="D908" s="42"/>
      <c r="E908" s="42"/>
      <c r="F908" s="37"/>
      <c r="G908" s="248">
        <v>0</v>
      </c>
      <c r="H908" s="101">
        <v>0.1</v>
      </c>
      <c r="I908" s="102">
        <f t="shared" si="171"/>
        <v>0</v>
      </c>
      <c r="J908" s="37"/>
      <c r="K908" s="7"/>
      <c r="L908" s="61">
        <f t="shared" ref="L908:L971" si="174">$B908</f>
        <v>895</v>
      </c>
      <c r="M908" s="112" t="str">
        <f t="shared" si="172"/>
        <v/>
      </c>
      <c r="N908" s="73">
        <f t="shared" si="170"/>
        <v>0</v>
      </c>
      <c r="O908" s="74"/>
      <c r="P908" s="75"/>
      <c r="R908" s="76"/>
      <c r="S908" s="76"/>
      <c r="T908" s="268" t="str">
        <f t="shared" ref="T908:T971" si="175">IF($Q908="","","No."&amp;$L908&amp;"："&amp;$Q908&amp;IF($O908="OK","",IF($O908="対象外","（"&amp;TEXT($N908,"#,##0")&amp;"円/"&amp;P908&amp;"）","（"&amp;TEXT($N908,"#,##0")&amp;"円/"&amp;$P908&amp;"）")))</f>
        <v/>
      </c>
      <c r="AM908">
        <f t="shared" ref="AM908:AM971" si="176">IF(C908="",IF(OR(D908&lt;&gt;"",E908&lt;&gt;"",,F908&lt;&gt;"",G908&lt;&gt;0)=TRUE,1,0),0)</f>
        <v>0</v>
      </c>
      <c r="AN908">
        <f t="shared" ref="AN908:AN971" si="177">IF(D908="",IF(OR(C908&lt;&gt;"",E908&lt;&gt;"",F908&lt;&gt;"",G908&lt;&gt;0)=TRUE,1,0),0)</f>
        <v>0</v>
      </c>
      <c r="AO908">
        <f t="shared" ref="AO908:AO971" si="178">IF(E908="",IF(OR(C908&lt;&gt;"",D908&lt;&gt;"",F908&lt;&gt;"",G908&lt;&gt;0)=TRUE,1,0),0)</f>
        <v>0</v>
      </c>
      <c r="AP908">
        <f t="shared" ref="AP908:AP971" si="179">IF(F908="",IF(OR(C908&lt;&gt;"",D908&lt;&gt;"",E908&lt;&gt;"",G908&lt;&gt;0)=TRUE,1,0),0)</f>
        <v>0</v>
      </c>
      <c r="AQ908">
        <f t="shared" ref="AQ908:AQ971" si="180">IF(G908=0,IF(OR(C908&lt;&gt;"",D908&lt;&gt;"",E908&lt;&gt;"",F908&lt;&gt;"")=TRUE,1,0),0)</f>
        <v>0</v>
      </c>
      <c r="AR908">
        <f t="shared" si="173"/>
        <v>0</v>
      </c>
    </row>
    <row r="909" spans="1:44" ht="18" hidden="1" outlineLevel="1" x14ac:dyDescent="0.35">
      <c r="A909" s="13" t="s">
        <v>184</v>
      </c>
      <c r="B909" s="35">
        <f t="shared" ref="B909:B972" si="181">B908+1</f>
        <v>896</v>
      </c>
      <c r="C909" s="247"/>
      <c r="D909" s="42"/>
      <c r="E909" s="42"/>
      <c r="F909" s="37"/>
      <c r="G909" s="248">
        <v>0</v>
      </c>
      <c r="H909" s="101">
        <v>0.1</v>
      </c>
      <c r="I909" s="102">
        <f t="shared" si="171"/>
        <v>0</v>
      </c>
      <c r="J909" s="37"/>
      <c r="K909" s="7"/>
      <c r="L909" s="61">
        <f t="shared" si="174"/>
        <v>896</v>
      </c>
      <c r="M909" s="112" t="str">
        <f t="shared" si="172"/>
        <v/>
      </c>
      <c r="N909" s="73">
        <f t="shared" si="170"/>
        <v>0</v>
      </c>
      <c r="O909" s="74"/>
      <c r="P909" s="75"/>
      <c r="R909" s="76"/>
      <c r="S909" s="76"/>
      <c r="T909" s="268" t="str">
        <f t="shared" si="175"/>
        <v/>
      </c>
      <c r="AM909">
        <f t="shared" si="176"/>
        <v>0</v>
      </c>
      <c r="AN909">
        <f t="shared" si="177"/>
        <v>0</v>
      </c>
      <c r="AO909">
        <f t="shared" si="178"/>
        <v>0</v>
      </c>
      <c r="AP909">
        <f t="shared" si="179"/>
        <v>0</v>
      </c>
      <c r="AQ909">
        <f t="shared" si="180"/>
        <v>0</v>
      </c>
      <c r="AR909">
        <f t="shared" si="173"/>
        <v>0</v>
      </c>
    </row>
    <row r="910" spans="1:44" ht="18" hidden="1" outlineLevel="1" x14ac:dyDescent="0.35">
      <c r="A910" s="13" t="s">
        <v>184</v>
      </c>
      <c r="B910" s="35">
        <f t="shared" si="181"/>
        <v>897</v>
      </c>
      <c r="C910" s="247"/>
      <c r="D910" s="42"/>
      <c r="E910" s="42"/>
      <c r="F910" s="37"/>
      <c r="G910" s="248">
        <v>0</v>
      </c>
      <c r="H910" s="101">
        <v>0.1</v>
      </c>
      <c r="I910" s="102">
        <f t="shared" si="171"/>
        <v>0</v>
      </c>
      <c r="J910" s="37"/>
      <c r="K910" s="7"/>
      <c r="L910" s="61">
        <f t="shared" si="174"/>
        <v>897</v>
      </c>
      <c r="M910" s="112" t="str">
        <f t="shared" si="172"/>
        <v/>
      </c>
      <c r="N910" s="73">
        <f t="shared" si="170"/>
        <v>0</v>
      </c>
      <c r="O910" s="74"/>
      <c r="P910" s="75"/>
      <c r="R910" s="76"/>
      <c r="S910" s="76"/>
      <c r="T910" s="268" t="str">
        <f t="shared" si="175"/>
        <v/>
      </c>
      <c r="AM910">
        <f t="shared" si="176"/>
        <v>0</v>
      </c>
      <c r="AN910">
        <f t="shared" si="177"/>
        <v>0</v>
      </c>
      <c r="AO910">
        <f t="shared" si="178"/>
        <v>0</v>
      </c>
      <c r="AP910">
        <f t="shared" si="179"/>
        <v>0</v>
      </c>
      <c r="AQ910">
        <f t="shared" si="180"/>
        <v>0</v>
      </c>
      <c r="AR910">
        <f t="shared" si="173"/>
        <v>0</v>
      </c>
    </row>
    <row r="911" spans="1:44" ht="18" hidden="1" outlineLevel="1" x14ac:dyDescent="0.35">
      <c r="A911" s="13" t="s">
        <v>184</v>
      </c>
      <c r="B911" s="35">
        <f t="shared" si="181"/>
        <v>898</v>
      </c>
      <c r="C911" s="247"/>
      <c r="D911" s="42"/>
      <c r="E911" s="42"/>
      <c r="F911" s="37"/>
      <c r="G911" s="248">
        <v>0</v>
      </c>
      <c r="H911" s="101">
        <v>0.1</v>
      </c>
      <c r="I911" s="102">
        <f t="shared" si="171"/>
        <v>0</v>
      </c>
      <c r="J911" s="37"/>
      <c r="K911" s="7"/>
      <c r="L911" s="61">
        <f t="shared" si="174"/>
        <v>898</v>
      </c>
      <c r="M911" s="112" t="str">
        <f t="shared" si="172"/>
        <v/>
      </c>
      <c r="N911" s="73">
        <f t="shared" si="170"/>
        <v>0</v>
      </c>
      <c r="O911" s="74"/>
      <c r="P911" s="75"/>
      <c r="R911" s="76"/>
      <c r="S911" s="76"/>
      <c r="T911" s="268" t="str">
        <f t="shared" si="175"/>
        <v/>
      </c>
      <c r="AM911">
        <f t="shared" si="176"/>
        <v>0</v>
      </c>
      <c r="AN911">
        <f t="shared" si="177"/>
        <v>0</v>
      </c>
      <c r="AO911">
        <f t="shared" si="178"/>
        <v>0</v>
      </c>
      <c r="AP911">
        <f t="shared" si="179"/>
        <v>0</v>
      </c>
      <c r="AQ911">
        <f t="shared" si="180"/>
        <v>0</v>
      </c>
      <c r="AR911">
        <f t="shared" si="173"/>
        <v>0</v>
      </c>
    </row>
    <row r="912" spans="1:44" ht="18" hidden="1" outlineLevel="1" x14ac:dyDescent="0.35">
      <c r="A912" s="13" t="s">
        <v>184</v>
      </c>
      <c r="B912" s="35">
        <f t="shared" si="181"/>
        <v>899</v>
      </c>
      <c r="C912" s="247"/>
      <c r="D912" s="42"/>
      <c r="E912" s="42"/>
      <c r="F912" s="37"/>
      <c r="G912" s="248">
        <v>0</v>
      </c>
      <c r="H912" s="101">
        <v>0.1</v>
      </c>
      <c r="I912" s="102">
        <f t="shared" si="171"/>
        <v>0</v>
      </c>
      <c r="J912" s="37"/>
      <c r="K912" s="7"/>
      <c r="L912" s="61">
        <f t="shared" si="174"/>
        <v>899</v>
      </c>
      <c r="M912" s="112" t="str">
        <f t="shared" si="172"/>
        <v/>
      </c>
      <c r="N912" s="73">
        <f t="shared" si="170"/>
        <v>0</v>
      </c>
      <c r="O912" s="74"/>
      <c r="P912" s="75"/>
      <c r="R912" s="76"/>
      <c r="S912" s="76"/>
      <c r="T912" s="268" t="str">
        <f t="shared" si="175"/>
        <v/>
      </c>
      <c r="AM912">
        <f t="shared" si="176"/>
        <v>0</v>
      </c>
      <c r="AN912">
        <f t="shared" si="177"/>
        <v>0</v>
      </c>
      <c r="AO912">
        <f t="shared" si="178"/>
        <v>0</v>
      </c>
      <c r="AP912">
        <f t="shared" si="179"/>
        <v>0</v>
      </c>
      <c r="AQ912">
        <f t="shared" si="180"/>
        <v>0</v>
      </c>
      <c r="AR912">
        <f t="shared" si="173"/>
        <v>0</v>
      </c>
    </row>
    <row r="913" spans="1:44" ht="18" hidden="1" outlineLevel="1" x14ac:dyDescent="0.35">
      <c r="A913" s="13" t="s">
        <v>184</v>
      </c>
      <c r="B913" s="35">
        <f t="shared" si="181"/>
        <v>900</v>
      </c>
      <c r="C913" s="247"/>
      <c r="D913" s="42"/>
      <c r="E913" s="42"/>
      <c r="F913" s="37"/>
      <c r="G913" s="248">
        <v>0</v>
      </c>
      <c r="H913" s="101">
        <v>0.1</v>
      </c>
      <c r="I913" s="102">
        <f t="shared" si="171"/>
        <v>0</v>
      </c>
      <c r="J913" s="37"/>
      <c r="K913" s="7"/>
      <c r="L913" s="61">
        <f t="shared" si="174"/>
        <v>900</v>
      </c>
      <c r="M913" s="112" t="str">
        <f t="shared" si="172"/>
        <v/>
      </c>
      <c r="N913" s="73">
        <f t="shared" si="170"/>
        <v>0</v>
      </c>
      <c r="O913" s="74"/>
      <c r="P913" s="75"/>
      <c r="R913" s="76"/>
      <c r="S913" s="76"/>
      <c r="T913" s="268" t="str">
        <f t="shared" si="175"/>
        <v/>
      </c>
      <c r="AM913">
        <f t="shared" si="176"/>
        <v>0</v>
      </c>
      <c r="AN913">
        <f t="shared" si="177"/>
        <v>0</v>
      </c>
      <c r="AO913">
        <f t="shared" si="178"/>
        <v>0</v>
      </c>
      <c r="AP913">
        <f t="shared" si="179"/>
        <v>0</v>
      </c>
      <c r="AQ913">
        <f t="shared" si="180"/>
        <v>0</v>
      </c>
      <c r="AR913">
        <f t="shared" si="173"/>
        <v>0</v>
      </c>
    </row>
    <row r="914" spans="1:44" ht="18" hidden="1" outlineLevel="1" x14ac:dyDescent="0.35">
      <c r="A914" s="13" t="s">
        <v>184</v>
      </c>
      <c r="B914" s="35">
        <f t="shared" si="181"/>
        <v>901</v>
      </c>
      <c r="C914" s="247"/>
      <c r="D914" s="42"/>
      <c r="E914" s="42"/>
      <c r="F914" s="37"/>
      <c r="G914" s="248">
        <v>0</v>
      </c>
      <c r="H914" s="101">
        <v>0.1</v>
      </c>
      <c r="I914" s="102">
        <f t="shared" si="171"/>
        <v>0</v>
      </c>
      <c r="J914" s="37"/>
      <c r="K914" s="7"/>
      <c r="L914" s="61">
        <f t="shared" si="174"/>
        <v>901</v>
      </c>
      <c r="M914" s="112" t="str">
        <f t="shared" si="172"/>
        <v/>
      </c>
      <c r="N914" s="73">
        <f t="shared" si="170"/>
        <v>0</v>
      </c>
      <c r="O914" s="74"/>
      <c r="P914" s="75"/>
      <c r="R914" s="76"/>
      <c r="S914" s="76"/>
      <c r="T914" s="268" t="str">
        <f t="shared" si="175"/>
        <v/>
      </c>
      <c r="AM914">
        <f t="shared" si="176"/>
        <v>0</v>
      </c>
      <c r="AN914">
        <f t="shared" si="177"/>
        <v>0</v>
      </c>
      <c r="AO914">
        <f t="shared" si="178"/>
        <v>0</v>
      </c>
      <c r="AP914">
        <f t="shared" si="179"/>
        <v>0</v>
      </c>
      <c r="AQ914">
        <f t="shared" si="180"/>
        <v>0</v>
      </c>
      <c r="AR914">
        <f t="shared" si="173"/>
        <v>0</v>
      </c>
    </row>
    <row r="915" spans="1:44" ht="18" hidden="1" outlineLevel="1" x14ac:dyDescent="0.35">
      <c r="A915" s="13" t="s">
        <v>184</v>
      </c>
      <c r="B915" s="35">
        <f t="shared" si="181"/>
        <v>902</v>
      </c>
      <c r="C915" s="247"/>
      <c r="D915" s="42"/>
      <c r="E915" s="42"/>
      <c r="F915" s="37"/>
      <c r="G915" s="248">
        <v>0</v>
      </c>
      <c r="H915" s="101">
        <v>0.1</v>
      </c>
      <c r="I915" s="102">
        <f t="shared" si="171"/>
        <v>0</v>
      </c>
      <c r="J915" s="37"/>
      <c r="K915" s="7"/>
      <c r="L915" s="61">
        <f t="shared" si="174"/>
        <v>902</v>
      </c>
      <c r="M915" s="112" t="str">
        <f t="shared" si="172"/>
        <v/>
      </c>
      <c r="N915" s="73">
        <f t="shared" si="170"/>
        <v>0</v>
      </c>
      <c r="O915" s="74"/>
      <c r="P915" s="75"/>
      <c r="R915" s="76"/>
      <c r="S915" s="76"/>
      <c r="T915" s="268" t="str">
        <f t="shared" si="175"/>
        <v/>
      </c>
      <c r="AM915">
        <f t="shared" si="176"/>
        <v>0</v>
      </c>
      <c r="AN915">
        <f t="shared" si="177"/>
        <v>0</v>
      </c>
      <c r="AO915">
        <f t="shared" si="178"/>
        <v>0</v>
      </c>
      <c r="AP915">
        <f t="shared" si="179"/>
        <v>0</v>
      </c>
      <c r="AQ915">
        <f t="shared" si="180"/>
        <v>0</v>
      </c>
      <c r="AR915">
        <f t="shared" si="173"/>
        <v>0</v>
      </c>
    </row>
    <row r="916" spans="1:44" ht="18" hidden="1" outlineLevel="1" x14ac:dyDescent="0.35">
      <c r="A916" s="13" t="s">
        <v>184</v>
      </c>
      <c r="B916" s="35">
        <f t="shared" si="181"/>
        <v>903</v>
      </c>
      <c r="C916" s="247"/>
      <c r="D916" s="42"/>
      <c r="E916" s="42"/>
      <c r="F916" s="37"/>
      <c r="G916" s="248">
        <v>0</v>
      </c>
      <c r="H916" s="101">
        <v>0.1</v>
      </c>
      <c r="I916" s="102">
        <f t="shared" si="171"/>
        <v>0</v>
      </c>
      <c r="J916" s="37"/>
      <c r="K916" s="7"/>
      <c r="L916" s="61">
        <f t="shared" si="174"/>
        <v>903</v>
      </c>
      <c r="M916" s="112" t="str">
        <f t="shared" si="172"/>
        <v/>
      </c>
      <c r="N916" s="73">
        <f t="shared" si="170"/>
        <v>0</v>
      </c>
      <c r="O916" s="74"/>
      <c r="P916" s="75"/>
      <c r="R916" s="76"/>
      <c r="S916" s="76"/>
      <c r="T916" s="268" t="str">
        <f t="shared" si="175"/>
        <v/>
      </c>
      <c r="AM916">
        <f t="shared" si="176"/>
        <v>0</v>
      </c>
      <c r="AN916">
        <f t="shared" si="177"/>
        <v>0</v>
      </c>
      <c r="AO916">
        <f t="shared" si="178"/>
        <v>0</v>
      </c>
      <c r="AP916">
        <f t="shared" si="179"/>
        <v>0</v>
      </c>
      <c r="AQ916">
        <f t="shared" si="180"/>
        <v>0</v>
      </c>
      <c r="AR916">
        <f t="shared" si="173"/>
        <v>0</v>
      </c>
    </row>
    <row r="917" spans="1:44" ht="18" hidden="1" outlineLevel="1" x14ac:dyDescent="0.35">
      <c r="A917" s="13" t="s">
        <v>184</v>
      </c>
      <c r="B917" s="35">
        <f t="shared" si="181"/>
        <v>904</v>
      </c>
      <c r="C917" s="247"/>
      <c r="D917" s="42"/>
      <c r="E917" s="42"/>
      <c r="F917" s="37"/>
      <c r="G917" s="248">
        <v>0</v>
      </c>
      <c r="H917" s="101">
        <v>0.1</v>
      </c>
      <c r="I917" s="102">
        <f t="shared" si="171"/>
        <v>0</v>
      </c>
      <c r="J917" s="37"/>
      <c r="K917" s="7"/>
      <c r="L917" s="61">
        <f t="shared" si="174"/>
        <v>904</v>
      </c>
      <c r="M917" s="112" t="str">
        <f t="shared" si="172"/>
        <v/>
      </c>
      <c r="N917" s="73">
        <f t="shared" si="170"/>
        <v>0</v>
      </c>
      <c r="O917" s="74"/>
      <c r="P917" s="75"/>
      <c r="R917" s="76"/>
      <c r="S917" s="76"/>
      <c r="T917" s="268" t="str">
        <f t="shared" si="175"/>
        <v/>
      </c>
      <c r="AM917">
        <f t="shared" si="176"/>
        <v>0</v>
      </c>
      <c r="AN917">
        <f t="shared" si="177"/>
        <v>0</v>
      </c>
      <c r="AO917">
        <f t="shared" si="178"/>
        <v>0</v>
      </c>
      <c r="AP917">
        <f t="shared" si="179"/>
        <v>0</v>
      </c>
      <c r="AQ917">
        <f t="shared" si="180"/>
        <v>0</v>
      </c>
      <c r="AR917">
        <f t="shared" si="173"/>
        <v>0</v>
      </c>
    </row>
    <row r="918" spans="1:44" ht="18" hidden="1" outlineLevel="1" x14ac:dyDescent="0.35">
      <c r="A918" s="13" t="s">
        <v>184</v>
      </c>
      <c r="B918" s="35">
        <f t="shared" si="181"/>
        <v>905</v>
      </c>
      <c r="C918" s="247"/>
      <c r="D918" s="42"/>
      <c r="E918" s="42"/>
      <c r="F918" s="37"/>
      <c r="G918" s="248">
        <v>0</v>
      </c>
      <c r="H918" s="101">
        <v>0.1</v>
      </c>
      <c r="I918" s="102">
        <f t="shared" si="171"/>
        <v>0</v>
      </c>
      <c r="J918" s="37"/>
      <c r="K918" s="7"/>
      <c r="L918" s="61">
        <f t="shared" si="174"/>
        <v>905</v>
      </c>
      <c r="M918" s="112" t="str">
        <f t="shared" si="172"/>
        <v/>
      </c>
      <c r="N918" s="73">
        <f t="shared" si="170"/>
        <v>0</v>
      </c>
      <c r="O918" s="74"/>
      <c r="P918" s="75"/>
      <c r="R918" s="76"/>
      <c r="S918" s="76"/>
      <c r="T918" s="268" t="str">
        <f t="shared" si="175"/>
        <v/>
      </c>
      <c r="AM918">
        <f t="shared" si="176"/>
        <v>0</v>
      </c>
      <c r="AN918">
        <f t="shared" si="177"/>
        <v>0</v>
      </c>
      <c r="AO918">
        <f t="shared" si="178"/>
        <v>0</v>
      </c>
      <c r="AP918">
        <f t="shared" si="179"/>
        <v>0</v>
      </c>
      <c r="AQ918">
        <f t="shared" si="180"/>
        <v>0</v>
      </c>
      <c r="AR918">
        <f t="shared" si="173"/>
        <v>0</v>
      </c>
    </row>
    <row r="919" spans="1:44" ht="18" hidden="1" outlineLevel="1" x14ac:dyDescent="0.35">
      <c r="A919" s="13" t="s">
        <v>184</v>
      </c>
      <c r="B919" s="35">
        <f t="shared" si="181"/>
        <v>906</v>
      </c>
      <c r="C919" s="247"/>
      <c r="D919" s="42"/>
      <c r="E919" s="42"/>
      <c r="F919" s="37"/>
      <c r="G919" s="248">
        <v>0</v>
      </c>
      <c r="H919" s="101">
        <v>0.1</v>
      </c>
      <c r="I919" s="102">
        <f t="shared" si="171"/>
        <v>0</v>
      </c>
      <c r="J919" s="37"/>
      <c r="K919" s="7"/>
      <c r="L919" s="61">
        <f t="shared" si="174"/>
        <v>906</v>
      </c>
      <c r="M919" s="112" t="str">
        <f t="shared" si="172"/>
        <v/>
      </c>
      <c r="N919" s="73">
        <f t="shared" si="170"/>
        <v>0</v>
      </c>
      <c r="O919" s="74"/>
      <c r="P919" s="75"/>
      <c r="R919" s="76"/>
      <c r="S919" s="76"/>
      <c r="T919" s="268" t="str">
        <f t="shared" si="175"/>
        <v/>
      </c>
      <c r="AM919">
        <f t="shared" si="176"/>
        <v>0</v>
      </c>
      <c r="AN919">
        <f t="shared" si="177"/>
        <v>0</v>
      </c>
      <c r="AO919">
        <f t="shared" si="178"/>
        <v>0</v>
      </c>
      <c r="AP919">
        <f t="shared" si="179"/>
        <v>0</v>
      </c>
      <c r="AQ919">
        <f t="shared" si="180"/>
        <v>0</v>
      </c>
      <c r="AR919">
        <f t="shared" si="173"/>
        <v>0</v>
      </c>
    </row>
    <row r="920" spans="1:44" ht="18" hidden="1" outlineLevel="1" x14ac:dyDescent="0.35">
      <c r="A920" s="13" t="s">
        <v>184</v>
      </c>
      <c r="B920" s="35">
        <f t="shared" si="181"/>
        <v>907</v>
      </c>
      <c r="C920" s="247"/>
      <c r="D920" s="42"/>
      <c r="E920" s="42"/>
      <c r="F920" s="37"/>
      <c r="G920" s="248">
        <v>0</v>
      </c>
      <c r="H920" s="101">
        <v>0.1</v>
      </c>
      <c r="I920" s="102">
        <f t="shared" si="171"/>
        <v>0</v>
      </c>
      <c r="J920" s="37"/>
      <c r="K920" s="7"/>
      <c r="L920" s="61">
        <f t="shared" si="174"/>
        <v>907</v>
      </c>
      <c r="M920" s="112" t="str">
        <f t="shared" si="172"/>
        <v/>
      </c>
      <c r="N920" s="73">
        <f t="shared" si="170"/>
        <v>0</v>
      </c>
      <c r="O920" s="74"/>
      <c r="P920" s="75"/>
      <c r="R920" s="76"/>
      <c r="S920" s="76"/>
      <c r="T920" s="268" t="str">
        <f t="shared" si="175"/>
        <v/>
      </c>
      <c r="AM920">
        <f t="shared" si="176"/>
        <v>0</v>
      </c>
      <c r="AN920">
        <f t="shared" si="177"/>
        <v>0</v>
      </c>
      <c r="AO920">
        <f t="shared" si="178"/>
        <v>0</v>
      </c>
      <c r="AP920">
        <f t="shared" si="179"/>
        <v>0</v>
      </c>
      <c r="AQ920">
        <f t="shared" si="180"/>
        <v>0</v>
      </c>
      <c r="AR920">
        <f t="shared" si="173"/>
        <v>0</v>
      </c>
    </row>
    <row r="921" spans="1:44" ht="18" hidden="1" outlineLevel="1" x14ac:dyDescent="0.35">
      <c r="A921" s="13" t="s">
        <v>184</v>
      </c>
      <c r="B921" s="35">
        <f t="shared" si="181"/>
        <v>908</v>
      </c>
      <c r="C921" s="247"/>
      <c r="D921" s="42"/>
      <c r="E921" s="42"/>
      <c r="F921" s="37"/>
      <c r="G921" s="248">
        <v>0</v>
      </c>
      <c r="H921" s="101">
        <v>0.1</v>
      </c>
      <c r="I921" s="102">
        <f t="shared" si="171"/>
        <v>0</v>
      </c>
      <c r="J921" s="37"/>
      <c r="K921" s="7"/>
      <c r="L921" s="61">
        <f t="shared" si="174"/>
        <v>908</v>
      </c>
      <c r="M921" s="112" t="str">
        <f t="shared" si="172"/>
        <v/>
      </c>
      <c r="N921" s="73">
        <f t="shared" si="170"/>
        <v>0</v>
      </c>
      <c r="O921" s="74"/>
      <c r="P921" s="75"/>
      <c r="R921" s="76"/>
      <c r="S921" s="76"/>
      <c r="T921" s="268" t="str">
        <f t="shared" si="175"/>
        <v/>
      </c>
      <c r="AM921">
        <f t="shared" si="176"/>
        <v>0</v>
      </c>
      <c r="AN921">
        <f t="shared" si="177"/>
        <v>0</v>
      </c>
      <c r="AO921">
        <f t="shared" si="178"/>
        <v>0</v>
      </c>
      <c r="AP921">
        <f t="shared" si="179"/>
        <v>0</v>
      </c>
      <c r="AQ921">
        <f t="shared" si="180"/>
        <v>0</v>
      </c>
      <c r="AR921">
        <f t="shared" si="173"/>
        <v>0</v>
      </c>
    </row>
    <row r="922" spans="1:44" ht="18" hidden="1" outlineLevel="1" x14ac:dyDescent="0.35">
      <c r="A922" s="13" t="s">
        <v>184</v>
      </c>
      <c r="B922" s="35">
        <f t="shared" si="181"/>
        <v>909</v>
      </c>
      <c r="C922" s="247"/>
      <c r="D922" s="42"/>
      <c r="E922" s="42"/>
      <c r="F922" s="37"/>
      <c r="G922" s="248">
        <v>0</v>
      </c>
      <c r="H922" s="101">
        <v>0.1</v>
      </c>
      <c r="I922" s="102">
        <f t="shared" si="171"/>
        <v>0</v>
      </c>
      <c r="J922" s="37"/>
      <c r="K922" s="7"/>
      <c r="L922" s="61">
        <f t="shared" si="174"/>
        <v>909</v>
      </c>
      <c r="M922" s="112" t="str">
        <f t="shared" si="172"/>
        <v/>
      </c>
      <c r="N922" s="73">
        <f t="shared" si="170"/>
        <v>0</v>
      </c>
      <c r="O922" s="74"/>
      <c r="P922" s="75"/>
      <c r="R922" s="76"/>
      <c r="S922" s="76"/>
      <c r="T922" s="268" t="str">
        <f t="shared" si="175"/>
        <v/>
      </c>
      <c r="AM922">
        <f t="shared" si="176"/>
        <v>0</v>
      </c>
      <c r="AN922">
        <f t="shared" si="177"/>
        <v>0</v>
      </c>
      <c r="AO922">
        <f t="shared" si="178"/>
        <v>0</v>
      </c>
      <c r="AP922">
        <f t="shared" si="179"/>
        <v>0</v>
      </c>
      <c r="AQ922">
        <f t="shared" si="180"/>
        <v>0</v>
      </c>
      <c r="AR922">
        <f t="shared" si="173"/>
        <v>0</v>
      </c>
    </row>
    <row r="923" spans="1:44" ht="18" hidden="1" outlineLevel="1" x14ac:dyDescent="0.35">
      <c r="A923" s="13" t="s">
        <v>184</v>
      </c>
      <c r="B923" s="35">
        <f t="shared" si="181"/>
        <v>910</v>
      </c>
      <c r="C923" s="247"/>
      <c r="D923" s="42"/>
      <c r="E923" s="42"/>
      <c r="F923" s="37"/>
      <c r="G923" s="248">
        <v>0</v>
      </c>
      <c r="H923" s="101">
        <v>0.1</v>
      </c>
      <c r="I923" s="102">
        <f t="shared" si="171"/>
        <v>0</v>
      </c>
      <c r="J923" s="37"/>
      <c r="K923" s="7"/>
      <c r="L923" s="61">
        <f t="shared" si="174"/>
        <v>910</v>
      </c>
      <c r="M923" s="112" t="str">
        <f t="shared" si="172"/>
        <v/>
      </c>
      <c r="N923" s="73">
        <f t="shared" si="170"/>
        <v>0</v>
      </c>
      <c r="O923" s="74"/>
      <c r="P923" s="75"/>
      <c r="R923" s="76"/>
      <c r="S923" s="76"/>
      <c r="T923" s="268" t="str">
        <f t="shared" si="175"/>
        <v/>
      </c>
      <c r="AM923">
        <f t="shared" si="176"/>
        <v>0</v>
      </c>
      <c r="AN923">
        <f t="shared" si="177"/>
        <v>0</v>
      </c>
      <c r="AO923">
        <f t="shared" si="178"/>
        <v>0</v>
      </c>
      <c r="AP923">
        <f t="shared" si="179"/>
        <v>0</v>
      </c>
      <c r="AQ923">
        <f t="shared" si="180"/>
        <v>0</v>
      </c>
      <c r="AR923">
        <f t="shared" si="173"/>
        <v>0</v>
      </c>
    </row>
    <row r="924" spans="1:44" ht="18" hidden="1" outlineLevel="1" x14ac:dyDescent="0.35">
      <c r="A924" s="13" t="s">
        <v>184</v>
      </c>
      <c r="B924" s="35">
        <f t="shared" si="181"/>
        <v>911</v>
      </c>
      <c r="C924" s="247"/>
      <c r="D924" s="42"/>
      <c r="E924" s="42"/>
      <c r="F924" s="37"/>
      <c r="G924" s="248">
        <v>0</v>
      </c>
      <c r="H924" s="101">
        <v>0.1</v>
      </c>
      <c r="I924" s="102">
        <f t="shared" si="171"/>
        <v>0</v>
      </c>
      <c r="J924" s="37"/>
      <c r="K924" s="7"/>
      <c r="L924" s="61">
        <f t="shared" si="174"/>
        <v>911</v>
      </c>
      <c r="M924" s="112" t="str">
        <f t="shared" si="172"/>
        <v/>
      </c>
      <c r="N924" s="73">
        <f t="shared" si="170"/>
        <v>0</v>
      </c>
      <c r="O924" s="74"/>
      <c r="P924" s="75"/>
      <c r="R924" s="76"/>
      <c r="S924" s="76"/>
      <c r="T924" s="268" t="str">
        <f t="shared" si="175"/>
        <v/>
      </c>
      <c r="AM924">
        <f t="shared" si="176"/>
        <v>0</v>
      </c>
      <c r="AN924">
        <f t="shared" si="177"/>
        <v>0</v>
      </c>
      <c r="AO924">
        <f t="shared" si="178"/>
        <v>0</v>
      </c>
      <c r="AP924">
        <f t="shared" si="179"/>
        <v>0</v>
      </c>
      <c r="AQ924">
        <f t="shared" si="180"/>
        <v>0</v>
      </c>
      <c r="AR924">
        <f t="shared" si="173"/>
        <v>0</v>
      </c>
    </row>
    <row r="925" spans="1:44" ht="18" hidden="1" outlineLevel="1" x14ac:dyDescent="0.35">
      <c r="A925" s="13" t="s">
        <v>184</v>
      </c>
      <c r="B925" s="35">
        <f t="shared" si="181"/>
        <v>912</v>
      </c>
      <c r="C925" s="247"/>
      <c r="D925" s="42"/>
      <c r="E925" s="42"/>
      <c r="F925" s="37"/>
      <c r="G925" s="248">
        <v>0</v>
      </c>
      <c r="H925" s="101">
        <v>0.1</v>
      </c>
      <c r="I925" s="102">
        <f t="shared" si="171"/>
        <v>0</v>
      </c>
      <c r="J925" s="37"/>
      <c r="K925" s="7"/>
      <c r="L925" s="61">
        <f t="shared" si="174"/>
        <v>912</v>
      </c>
      <c r="M925" s="112" t="str">
        <f t="shared" si="172"/>
        <v/>
      </c>
      <c r="N925" s="73">
        <f t="shared" si="170"/>
        <v>0</v>
      </c>
      <c r="O925" s="74"/>
      <c r="P925" s="75"/>
      <c r="R925" s="76"/>
      <c r="S925" s="76"/>
      <c r="T925" s="268" t="str">
        <f t="shared" si="175"/>
        <v/>
      </c>
      <c r="AM925">
        <f t="shared" si="176"/>
        <v>0</v>
      </c>
      <c r="AN925">
        <f t="shared" si="177"/>
        <v>0</v>
      </c>
      <c r="AO925">
        <f t="shared" si="178"/>
        <v>0</v>
      </c>
      <c r="AP925">
        <f t="shared" si="179"/>
        <v>0</v>
      </c>
      <c r="AQ925">
        <f t="shared" si="180"/>
        <v>0</v>
      </c>
      <c r="AR925">
        <f t="shared" si="173"/>
        <v>0</v>
      </c>
    </row>
    <row r="926" spans="1:44" ht="18" hidden="1" outlineLevel="1" x14ac:dyDescent="0.35">
      <c r="A926" s="13" t="s">
        <v>184</v>
      </c>
      <c r="B926" s="35">
        <f t="shared" si="181"/>
        <v>913</v>
      </c>
      <c r="C926" s="247"/>
      <c r="D926" s="42"/>
      <c r="E926" s="42"/>
      <c r="F926" s="37"/>
      <c r="G926" s="248">
        <v>0</v>
      </c>
      <c r="H926" s="101">
        <v>0.1</v>
      </c>
      <c r="I926" s="102">
        <f t="shared" si="171"/>
        <v>0</v>
      </c>
      <c r="J926" s="37"/>
      <c r="K926" s="7"/>
      <c r="L926" s="61">
        <f t="shared" si="174"/>
        <v>913</v>
      </c>
      <c r="M926" s="112" t="str">
        <f t="shared" si="172"/>
        <v/>
      </c>
      <c r="N926" s="73">
        <f t="shared" si="170"/>
        <v>0</v>
      </c>
      <c r="O926" s="74"/>
      <c r="P926" s="75"/>
      <c r="R926" s="76"/>
      <c r="S926" s="76"/>
      <c r="T926" s="268" t="str">
        <f t="shared" si="175"/>
        <v/>
      </c>
      <c r="AM926">
        <f t="shared" si="176"/>
        <v>0</v>
      </c>
      <c r="AN926">
        <f t="shared" si="177"/>
        <v>0</v>
      </c>
      <c r="AO926">
        <f t="shared" si="178"/>
        <v>0</v>
      </c>
      <c r="AP926">
        <f t="shared" si="179"/>
        <v>0</v>
      </c>
      <c r="AQ926">
        <f t="shared" si="180"/>
        <v>0</v>
      </c>
      <c r="AR926">
        <f t="shared" si="173"/>
        <v>0</v>
      </c>
    </row>
    <row r="927" spans="1:44" ht="18" hidden="1" outlineLevel="1" x14ac:dyDescent="0.35">
      <c r="A927" s="13" t="s">
        <v>184</v>
      </c>
      <c r="B927" s="35">
        <f t="shared" si="181"/>
        <v>914</v>
      </c>
      <c r="C927" s="247"/>
      <c r="D927" s="42"/>
      <c r="E927" s="42"/>
      <c r="F927" s="37"/>
      <c r="G927" s="248">
        <v>0</v>
      </c>
      <c r="H927" s="101">
        <v>0.1</v>
      </c>
      <c r="I927" s="102">
        <f t="shared" si="171"/>
        <v>0</v>
      </c>
      <c r="J927" s="37"/>
      <c r="K927" s="7"/>
      <c r="L927" s="61">
        <f t="shared" si="174"/>
        <v>914</v>
      </c>
      <c r="M927" s="112" t="str">
        <f t="shared" si="172"/>
        <v/>
      </c>
      <c r="N927" s="73">
        <f t="shared" si="170"/>
        <v>0</v>
      </c>
      <c r="O927" s="74"/>
      <c r="P927" s="75"/>
      <c r="R927" s="76"/>
      <c r="S927" s="76"/>
      <c r="T927" s="268" t="str">
        <f t="shared" si="175"/>
        <v/>
      </c>
      <c r="AM927">
        <f t="shared" si="176"/>
        <v>0</v>
      </c>
      <c r="AN927">
        <f t="shared" si="177"/>
        <v>0</v>
      </c>
      <c r="AO927">
        <f t="shared" si="178"/>
        <v>0</v>
      </c>
      <c r="AP927">
        <f t="shared" si="179"/>
        <v>0</v>
      </c>
      <c r="AQ927">
        <f t="shared" si="180"/>
        <v>0</v>
      </c>
      <c r="AR927">
        <f t="shared" si="173"/>
        <v>0</v>
      </c>
    </row>
    <row r="928" spans="1:44" ht="18" hidden="1" outlineLevel="1" x14ac:dyDescent="0.35">
      <c r="A928" s="13" t="s">
        <v>184</v>
      </c>
      <c r="B928" s="35">
        <f t="shared" si="181"/>
        <v>915</v>
      </c>
      <c r="C928" s="247"/>
      <c r="D928" s="42"/>
      <c r="E928" s="42"/>
      <c r="F928" s="37"/>
      <c r="G928" s="248">
        <v>0</v>
      </c>
      <c r="H928" s="101">
        <v>0.1</v>
      </c>
      <c r="I928" s="102">
        <f t="shared" si="171"/>
        <v>0</v>
      </c>
      <c r="J928" s="37"/>
      <c r="K928" s="7"/>
      <c r="L928" s="61">
        <f t="shared" si="174"/>
        <v>915</v>
      </c>
      <c r="M928" s="112" t="str">
        <f t="shared" si="172"/>
        <v/>
      </c>
      <c r="N928" s="73">
        <f t="shared" si="170"/>
        <v>0</v>
      </c>
      <c r="O928" s="74"/>
      <c r="P928" s="75"/>
      <c r="R928" s="76"/>
      <c r="S928" s="76"/>
      <c r="T928" s="268" t="str">
        <f t="shared" si="175"/>
        <v/>
      </c>
      <c r="AM928">
        <f t="shared" si="176"/>
        <v>0</v>
      </c>
      <c r="AN928">
        <f t="shared" si="177"/>
        <v>0</v>
      </c>
      <c r="AO928">
        <f t="shared" si="178"/>
        <v>0</v>
      </c>
      <c r="AP928">
        <f t="shared" si="179"/>
        <v>0</v>
      </c>
      <c r="AQ928">
        <f t="shared" si="180"/>
        <v>0</v>
      </c>
      <c r="AR928">
        <f t="shared" si="173"/>
        <v>0</v>
      </c>
    </row>
    <row r="929" spans="1:44" ht="18" hidden="1" outlineLevel="1" x14ac:dyDescent="0.35">
      <c r="A929" s="13" t="s">
        <v>184</v>
      </c>
      <c r="B929" s="35">
        <f t="shared" si="181"/>
        <v>916</v>
      </c>
      <c r="C929" s="247"/>
      <c r="D929" s="42"/>
      <c r="E929" s="42"/>
      <c r="F929" s="37"/>
      <c r="G929" s="248">
        <v>0</v>
      </c>
      <c r="H929" s="101">
        <v>0.1</v>
      </c>
      <c r="I929" s="102">
        <f t="shared" si="171"/>
        <v>0</v>
      </c>
      <c r="J929" s="37"/>
      <c r="K929" s="7"/>
      <c r="L929" s="61">
        <f t="shared" si="174"/>
        <v>916</v>
      </c>
      <c r="M929" s="112" t="str">
        <f t="shared" si="172"/>
        <v/>
      </c>
      <c r="N929" s="73">
        <f t="shared" si="170"/>
        <v>0</v>
      </c>
      <c r="O929" s="74"/>
      <c r="P929" s="75"/>
      <c r="R929" s="76"/>
      <c r="S929" s="76"/>
      <c r="T929" s="268" t="str">
        <f t="shared" si="175"/>
        <v/>
      </c>
      <c r="AM929">
        <f t="shared" si="176"/>
        <v>0</v>
      </c>
      <c r="AN929">
        <f t="shared" si="177"/>
        <v>0</v>
      </c>
      <c r="AO929">
        <f t="shared" si="178"/>
        <v>0</v>
      </c>
      <c r="AP929">
        <f t="shared" si="179"/>
        <v>0</v>
      </c>
      <c r="AQ929">
        <f t="shared" si="180"/>
        <v>0</v>
      </c>
      <c r="AR929">
        <f t="shared" si="173"/>
        <v>0</v>
      </c>
    </row>
    <row r="930" spans="1:44" ht="18" hidden="1" outlineLevel="1" x14ac:dyDescent="0.35">
      <c r="A930" s="13" t="s">
        <v>184</v>
      </c>
      <c r="B930" s="35">
        <f t="shared" si="181"/>
        <v>917</v>
      </c>
      <c r="C930" s="247"/>
      <c r="D930" s="42"/>
      <c r="E930" s="42"/>
      <c r="F930" s="37"/>
      <c r="G930" s="248">
        <v>0</v>
      </c>
      <c r="H930" s="101">
        <v>0.1</v>
      </c>
      <c r="I930" s="102">
        <f t="shared" si="171"/>
        <v>0</v>
      </c>
      <c r="J930" s="37"/>
      <c r="K930" s="7"/>
      <c r="L930" s="61">
        <f t="shared" si="174"/>
        <v>917</v>
      </c>
      <c r="M930" s="112" t="str">
        <f t="shared" si="172"/>
        <v/>
      </c>
      <c r="N930" s="73">
        <f t="shared" si="170"/>
        <v>0</v>
      </c>
      <c r="O930" s="74"/>
      <c r="P930" s="75"/>
      <c r="R930" s="76"/>
      <c r="S930" s="76"/>
      <c r="T930" s="268" t="str">
        <f t="shared" si="175"/>
        <v/>
      </c>
      <c r="AM930">
        <f t="shared" si="176"/>
        <v>0</v>
      </c>
      <c r="AN930">
        <f t="shared" si="177"/>
        <v>0</v>
      </c>
      <c r="AO930">
        <f t="shared" si="178"/>
        <v>0</v>
      </c>
      <c r="AP930">
        <f t="shared" si="179"/>
        <v>0</v>
      </c>
      <c r="AQ930">
        <f t="shared" si="180"/>
        <v>0</v>
      </c>
      <c r="AR930">
        <f t="shared" si="173"/>
        <v>0</v>
      </c>
    </row>
    <row r="931" spans="1:44" ht="18" hidden="1" outlineLevel="1" x14ac:dyDescent="0.35">
      <c r="A931" s="13" t="s">
        <v>184</v>
      </c>
      <c r="B931" s="35">
        <f t="shared" si="181"/>
        <v>918</v>
      </c>
      <c r="C931" s="247"/>
      <c r="D931" s="42"/>
      <c r="E931" s="42"/>
      <c r="F931" s="37"/>
      <c r="G931" s="248">
        <v>0</v>
      </c>
      <c r="H931" s="101">
        <v>0.1</v>
      </c>
      <c r="I931" s="102">
        <f t="shared" si="171"/>
        <v>0</v>
      </c>
      <c r="J931" s="37"/>
      <c r="K931" s="7"/>
      <c r="L931" s="61">
        <f t="shared" si="174"/>
        <v>918</v>
      </c>
      <c r="M931" s="112" t="str">
        <f t="shared" si="172"/>
        <v/>
      </c>
      <c r="N931" s="73">
        <f t="shared" si="170"/>
        <v>0</v>
      </c>
      <c r="O931" s="74"/>
      <c r="P931" s="75"/>
      <c r="R931" s="76"/>
      <c r="S931" s="76"/>
      <c r="T931" s="268" t="str">
        <f t="shared" si="175"/>
        <v/>
      </c>
      <c r="AM931">
        <f t="shared" si="176"/>
        <v>0</v>
      </c>
      <c r="AN931">
        <f t="shared" si="177"/>
        <v>0</v>
      </c>
      <c r="AO931">
        <f t="shared" si="178"/>
        <v>0</v>
      </c>
      <c r="AP931">
        <f t="shared" si="179"/>
        <v>0</v>
      </c>
      <c r="AQ931">
        <f t="shared" si="180"/>
        <v>0</v>
      </c>
      <c r="AR931">
        <f t="shared" si="173"/>
        <v>0</v>
      </c>
    </row>
    <row r="932" spans="1:44" ht="18" hidden="1" outlineLevel="1" x14ac:dyDescent="0.35">
      <c r="A932" s="13" t="s">
        <v>184</v>
      </c>
      <c r="B932" s="35">
        <f t="shared" si="181"/>
        <v>919</v>
      </c>
      <c r="C932" s="247"/>
      <c r="D932" s="42"/>
      <c r="E932" s="42"/>
      <c r="F932" s="37"/>
      <c r="G932" s="248">
        <v>0</v>
      </c>
      <c r="H932" s="101">
        <v>0.1</v>
      </c>
      <c r="I932" s="102">
        <f t="shared" si="171"/>
        <v>0</v>
      </c>
      <c r="J932" s="37"/>
      <c r="K932" s="7"/>
      <c r="L932" s="61">
        <f t="shared" si="174"/>
        <v>919</v>
      </c>
      <c r="M932" s="112" t="str">
        <f t="shared" si="172"/>
        <v/>
      </c>
      <c r="N932" s="73">
        <f t="shared" si="170"/>
        <v>0</v>
      </c>
      <c r="O932" s="74"/>
      <c r="P932" s="75"/>
      <c r="R932" s="76"/>
      <c r="S932" s="76"/>
      <c r="T932" s="268" t="str">
        <f t="shared" si="175"/>
        <v/>
      </c>
      <c r="AM932">
        <f t="shared" si="176"/>
        <v>0</v>
      </c>
      <c r="AN932">
        <f t="shared" si="177"/>
        <v>0</v>
      </c>
      <c r="AO932">
        <f t="shared" si="178"/>
        <v>0</v>
      </c>
      <c r="AP932">
        <f t="shared" si="179"/>
        <v>0</v>
      </c>
      <c r="AQ932">
        <f t="shared" si="180"/>
        <v>0</v>
      </c>
      <c r="AR932">
        <f t="shared" si="173"/>
        <v>0</v>
      </c>
    </row>
    <row r="933" spans="1:44" ht="18" hidden="1" outlineLevel="1" x14ac:dyDescent="0.35">
      <c r="A933" s="13" t="s">
        <v>184</v>
      </c>
      <c r="B933" s="35">
        <f t="shared" si="181"/>
        <v>920</v>
      </c>
      <c r="C933" s="247"/>
      <c r="D933" s="42"/>
      <c r="E933" s="42"/>
      <c r="F933" s="37"/>
      <c r="G933" s="248">
        <v>0</v>
      </c>
      <c r="H933" s="101">
        <v>0.1</v>
      </c>
      <c r="I933" s="102">
        <f t="shared" si="171"/>
        <v>0</v>
      </c>
      <c r="J933" s="37"/>
      <c r="K933" s="7"/>
      <c r="L933" s="61">
        <f t="shared" si="174"/>
        <v>920</v>
      </c>
      <c r="M933" s="112" t="str">
        <f t="shared" si="172"/>
        <v/>
      </c>
      <c r="N933" s="73">
        <f t="shared" si="170"/>
        <v>0</v>
      </c>
      <c r="O933" s="74"/>
      <c r="P933" s="75"/>
      <c r="R933" s="76"/>
      <c r="S933" s="76"/>
      <c r="T933" s="268" t="str">
        <f t="shared" si="175"/>
        <v/>
      </c>
      <c r="AM933">
        <f t="shared" si="176"/>
        <v>0</v>
      </c>
      <c r="AN933">
        <f t="shared" si="177"/>
        <v>0</v>
      </c>
      <c r="AO933">
        <f t="shared" si="178"/>
        <v>0</v>
      </c>
      <c r="AP933">
        <f t="shared" si="179"/>
        <v>0</v>
      </c>
      <c r="AQ933">
        <f t="shared" si="180"/>
        <v>0</v>
      </c>
      <c r="AR933">
        <f t="shared" si="173"/>
        <v>0</v>
      </c>
    </row>
    <row r="934" spans="1:44" ht="18" hidden="1" outlineLevel="1" x14ac:dyDescent="0.35">
      <c r="A934" s="13" t="s">
        <v>184</v>
      </c>
      <c r="B934" s="35">
        <f t="shared" si="181"/>
        <v>921</v>
      </c>
      <c r="C934" s="247"/>
      <c r="D934" s="42"/>
      <c r="E934" s="42"/>
      <c r="F934" s="37"/>
      <c r="G934" s="248">
        <v>0</v>
      </c>
      <c r="H934" s="101">
        <v>0.1</v>
      </c>
      <c r="I934" s="102">
        <f t="shared" si="171"/>
        <v>0</v>
      </c>
      <c r="J934" s="37"/>
      <c r="K934" s="7"/>
      <c r="L934" s="61">
        <f t="shared" si="174"/>
        <v>921</v>
      </c>
      <c r="M934" s="112" t="str">
        <f t="shared" si="172"/>
        <v/>
      </c>
      <c r="N934" s="73">
        <f t="shared" si="170"/>
        <v>0</v>
      </c>
      <c r="O934" s="74"/>
      <c r="P934" s="75"/>
      <c r="R934" s="76"/>
      <c r="S934" s="76"/>
      <c r="T934" s="268" t="str">
        <f t="shared" si="175"/>
        <v/>
      </c>
      <c r="AM934">
        <f t="shared" si="176"/>
        <v>0</v>
      </c>
      <c r="AN934">
        <f t="shared" si="177"/>
        <v>0</v>
      </c>
      <c r="AO934">
        <f t="shared" si="178"/>
        <v>0</v>
      </c>
      <c r="AP934">
        <f t="shared" si="179"/>
        <v>0</v>
      </c>
      <c r="AQ934">
        <f t="shared" si="180"/>
        <v>0</v>
      </c>
      <c r="AR934">
        <f t="shared" si="173"/>
        <v>0</v>
      </c>
    </row>
    <row r="935" spans="1:44" ht="18" hidden="1" outlineLevel="1" x14ac:dyDescent="0.35">
      <c r="A935" s="13" t="s">
        <v>184</v>
      </c>
      <c r="B935" s="35">
        <f t="shared" si="181"/>
        <v>922</v>
      </c>
      <c r="C935" s="247"/>
      <c r="D935" s="42"/>
      <c r="E935" s="42"/>
      <c r="F935" s="37"/>
      <c r="G935" s="248">
        <v>0</v>
      </c>
      <c r="H935" s="101">
        <v>0.1</v>
      </c>
      <c r="I935" s="102">
        <f t="shared" si="171"/>
        <v>0</v>
      </c>
      <c r="J935" s="37"/>
      <c r="K935" s="7"/>
      <c r="L935" s="61">
        <f t="shared" si="174"/>
        <v>922</v>
      </c>
      <c r="M935" s="112" t="str">
        <f t="shared" si="172"/>
        <v/>
      </c>
      <c r="N935" s="73">
        <f t="shared" si="170"/>
        <v>0</v>
      </c>
      <c r="O935" s="74"/>
      <c r="P935" s="75"/>
      <c r="R935" s="76"/>
      <c r="S935" s="76"/>
      <c r="T935" s="268" t="str">
        <f t="shared" si="175"/>
        <v/>
      </c>
      <c r="AM935">
        <f t="shared" si="176"/>
        <v>0</v>
      </c>
      <c r="AN935">
        <f t="shared" si="177"/>
        <v>0</v>
      </c>
      <c r="AO935">
        <f t="shared" si="178"/>
        <v>0</v>
      </c>
      <c r="AP935">
        <f t="shared" si="179"/>
        <v>0</v>
      </c>
      <c r="AQ935">
        <f t="shared" si="180"/>
        <v>0</v>
      </c>
      <c r="AR935">
        <f t="shared" si="173"/>
        <v>0</v>
      </c>
    </row>
    <row r="936" spans="1:44" ht="18" hidden="1" outlineLevel="1" x14ac:dyDescent="0.35">
      <c r="A936" s="13" t="s">
        <v>184</v>
      </c>
      <c r="B936" s="35">
        <f t="shared" si="181"/>
        <v>923</v>
      </c>
      <c r="C936" s="247"/>
      <c r="D936" s="42"/>
      <c r="E936" s="42"/>
      <c r="F936" s="37"/>
      <c r="G936" s="248">
        <v>0</v>
      </c>
      <c r="H936" s="101">
        <v>0.1</v>
      </c>
      <c r="I936" s="102">
        <f t="shared" si="171"/>
        <v>0</v>
      </c>
      <c r="J936" s="37"/>
      <c r="K936" s="7"/>
      <c r="L936" s="61">
        <f t="shared" si="174"/>
        <v>923</v>
      </c>
      <c r="M936" s="112" t="str">
        <f t="shared" si="172"/>
        <v/>
      </c>
      <c r="N936" s="73">
        <f t="shared" si="170"/>
        <v>0</v>
      </c>
      <c r="O936" s="74"/>
      <c r="P936" s="75"/>
      <c r="R936" s="76"/>
      <c r="S936" s="76"/>
      <c r="T936" s="268" t="str">
        <f t="shared" si="175"/>
        <v/>
      </c>
      <c r="AM936">
        <f t="shared" si="176"/>
        <v>0</v>
      </c>
      <c r="AN936">
        <f t="shared" si="177"/>
        <v>0</v>
      </c>
      <c r="AO936">
        <f t="shared" si="178"/>
        <v>0</v>
      </c>
      <c r="AP936">
        <f t="shared" si="179"/>
        <v>0</v>
      </c>
      <c r="AQ936">
        <f t="shared" si="180"/>
        <v>0</v>
      </c>
      <c r="AR936">
        <f t="shared" si="173"/>
        <v>0</v>
      </c>
    </row>
    <row r="937" spans="1:44" ht="18" hidden="1" outlineLevel="1" x14ac:dyDescent="0.35">
      <c r="A937" s="13" t="s">
        <v>184</v>
      </c>
      <c r="B937" s="35">
        <f t="shared" si="181"/>
        <v>924</v>
      </c>
      <c r="C937" s="247"/>
      <c r="D937" s="42"/>
      <c r="E937" s="42"/>
      <c r="F937" s="37"/>
      <c r="G937" s="248">
        <v>0</v>
      </c>
      <c r="H937" s="101">
        <v>0.1</v>
      </c>
      <c r="I937" s="102">
        <f t="shared" si="171"/>
        <v>0</v>
      </c>
      <c r="J937" s="37"/>
      <c r="K937" s="7"/>
      <c r="L937" s="61">
        <f t="shared" si="174"/>
        <v>924</v>
      </c>
      <c r="M937" s="112" t="str">
        <f t="shared" si="172"/>
        <v/>
      </c>
      <c r="N937" s="73">
        <f t="shared" si="170"/>
        <v>0</v>
      </c>
      <c r="O937" s="74"/>
      <c r="P937" s="75"/>
      <c r="R937" s="76"/>
      <c r="S937" s="76"/>
      <c r="T937" s="268" t="str">
        <f t="shared" si="175"/>
        <v/>
      </c>
      <c r="AM937">
        <f t="shared" si="176"/>
        <v>0</v>
      </c>
      <c r="AN937">
        <f t="shared" si="177"/>
        <v>0</v>
      </c>
      <c r="AO937">
        <f t="shared" si="178"/>
        <v>0</v>
      </c>
      <c r="AP937">
        <f t="shared" si="179"/>
        <v>0</v>
      </c>
      <c r="AQ937">
        <f t="shared" si="180"/>
        <v>0</v>
      </c>
      <c r="AR937">
        <f t="shared" si="173"/>
        <v>0</v>
      </c>
    </row>
    <row r="938" spans="1:44" ht="18" hidden="1" outlineLevel="1" x14ac:dyDescent="0.35">
      <c r="A938" s="13" t="s">
        <v>184</v>
      </c>
      <c r="B938" s="35">
        <f t="shared" si="181"/>
        <v>925</v>
      </c>
      <c r="C938" s="247"/>
      <c r="D938" s="42"/>
      <c r="E938" s="42"/>
      <c r="F938" s="37"/>
      <c r="G938" s="248">
        <v>0</v>
      </c>
      <c r="H938" s="101">
        <v>0.1</v>
      </c>
      <c r="I938" s="102">
        <f t="shared" si="171"/>
        <v>0</v>
      </c>
      <c r="J938" s="37"/>
      <c r="K938" s="7"/>
      <c r="L938" s="61">
        <f t="shared" si="174"/>
        <v>925</v>
      </c>
      <c r="M938" s="112" t="str">
        <f t="shared" si="172"/>
        <v/>
      </c>
      <c r="N938" s="73">
        <f t="shared" si="170"/>
        <v>0</v>
      </c>
      <c r="O938" s="74"/>
      <c r="P938" s="75"/>
      <c r="R938" s="76"/>
      <c r="S938" s="76"/>
      <c r="T938" s="268" t="str">
        <f t="shared" si="175"/>
        <v/>
      </c>
      <c r="AM938">
        <f t="shared" si="176"/>
        <v>0</v>
      </c>
      <c r="AN938">
        <f t="shared" si="177"/>
        <v>0</v>
      </c>
      <c r="AO938">
        <f t="shared" si="178"/>
        <v>0</v>
      </c>
      <c r="AP938">
        <f t="shared" si="179"/>
        <v>0</v>
      </c>
      <c r="AQ938">
        <f t="shared" si="180"/>
        <v>0</v>
      </c>
      <c r="AR938">
        <f t="shared" si="173"/>
        <v>0</v>
      </c>
    </row>
    <row r="939" spans="1:44" ht="18" hidden="1" outlineLevel="1" x14ac:dyDescent="0.35">
      <c r="A939" s="13" t="s">
        <v>184</v>
      </c>
      <c r="B939" s="35">
        <f t="shared" si="181"/>
        <v>926</v>
      </c>
      <c r="C939" s="247"/>
      <c r="D939" s="42"/>
      <c r="E939" s="42"/>
      <c r="F939" s="37"/>
      <c r="G939" s="248">
        <v>0</v>
      </c>
      <c r="H939" s="101">
        <v>0.1</v>
      </c>
      <c r="I939" s="102">
        <f t="shared" si="171"/>
        <v>0</v>
      </c>
      <c r="J939" s="37"/>
      <c r="K939" s="7"/>
      <c r="L939" s="61">
        <f t="shared" si="174"/>
        <v>926</v>
      </c>
      <c r="M939" s="112" t="str">
        <f t="shared" si="172"/>
        <v/>
      </c>
      <c r="N939" s="73">
        <f t="shared" si="170"/>
        <v>0</v>
      </c>
      <c r="O939" s="74"/>
      <c r="P939" s="75"/>
      <c r="R939" s="76"/>
      <c r="S939" s="76"/>
      <c r="T939" s="268" t="str">
        <f t="shared" si="175"/>
        <v/>
      </c>
      <c r="AM939">
        <f t="shared" si="176"/>
        <v>0</v>
      </c>
      <c r="AN939">
        <f t="shared" si="177"/>
        <v>0</v>
      </c>
      <c r="AO939">
        <f t="shared" si="178"/>
        <v>0</v>
      </c>
      <c r="AP939">
        <f t="shared" si="179"/>
        <v>0</v>
      </c>
      <c r="AQ939">
        <f t="shared" si="180"/>
        <v>0</v>
      </c>
      <c r="AR939">
        <f t="shared" si="173"/>
        <v>0</v>
      </c>
    </row>
    <row r="940" spans="1:44" ht="18" hidden="1" outlineLevel="1" x14ac:dyDescent="0.35">
      <c r="A940" s="13" t="s">
        <v>184</v>
      </c>
      <c r="B940" s="35">
        <f t="shared" si="181"/>
        <v>927</v>
      </c>
      <c r="C940" s="247"/>
      <c r="D940" s="42"/>
      <c r="E940" s="42"/>
      <c r="F940" s="37"/>
      <c r="G940" s="248">
        <v>0</v>
      </c>
      <c r="H940" s="101">
        <v>0.1</v>
      </c>
      <c r="I940" s="102">
        <f t="shared" si="171"/>
        <v>0</v>
      </c>
      <c r="J940" s="37"/>
      <c r="K940" s="7"/>
      <c r="L940" s="61">
        <f t="shared" si="174"/>
        <v>927</v>
      </c>
      <c r="M940" s="112" t="str">
        <f t="shared" si="172"/>
        <v/>
      </c>
      <c r="N940" s="73">
        <f t="shared" si="170"/>
        <v>0</v>
      </c>
      <c r="O940" s="74"/>
      <c r="P940" s="75"/>
      <c r="R940" s="76"/>
      <c r="S940" s="76"/>
      <c r="T940" s="268" t="str">
        <f t="shared" si="175"/>
        <v/>
      </c>
      <c r="AM940">
        <f t="shared" si="176"/>
        <v>0</v>
      </c>
      <c r="AN940">
        <f t="shared" si="177"/>
        <v>0</v>
      </c>
      <c r="AO940">
        <f t="shared" si="178"/>
        <v>0</v>
      </c>
      <c r="AP940">
        <f t="shared" si="179"/>
        <v>0</v>
      </c>
      <c r="AQ940">
        <f t="shared" si="180"/>
        <v>0</v>
      </c>
      <c r="AR940">
        <f t="shared" si="173"/>
        <v>0</v>
      </c>
    </row>
    <row r="941" spans="1:44" ht="18" hidden="1" outlineLevel="1" x14ac:dyDescent="0.35">
      <c r="A941" s="13" t="s">
        <v>184</v>
      </c>
      <c r="B941" s="35">
        <f t="shared" si="181"/>
        <v>928</v>
      </c>
      <c r="C941" s="247"/>
      <c r="D941" s="42"/>
      <c r="E941" s="42"/>
      <c r="F941" s="37"/>
      <c r="G941" s="248">
        <v>0</v>
      </c>
      <c r="H941" s="101">
        <v>0.1</v>
      </c>
      <c r="I941" s="102">
        <f t="shared" si="171"/>
        <v>0</v>
      </c>
      <c r="J941" s="37"/>
      <c r="K941" s="7"/>
      <c r="L941" s="61">
        <f t="shared" si="174"/>
        <v>928</v>
      </c>
      <c r="M941" s="112" t="str">
        <f t="shared" si="172"/>
        <v/>
      </c>
      <c r="N941" s="73">
        <f t="shared" si="170"/>
        <v>0</v>
      </c>
      <c r="O941" s="74"/>
      <c r="P941" s="75"/>
      <c r="R941" s="76"/>
      <c r="S941" s="76"/>
      <c r="T941" s="268" t="str">
        <f t="shared" si="175"/>
        <v/>
      </c>
      <c r="AM941">
        <f t="shared" si="176"/>
        <v>0</v>
      </c>
      <c r="AN941">
        <f t="shared" si="177"/>
        <v>0</v>
      </c>
      <c r="AO941">
        <f t="shared" si="178"/>
        <v>0</v>
      </c>
      <c r="AP941">
        <f t="shared" si="179"/>
        <v>0</v>
      </c>
      <c r="AQ941">
        <f t="shared" si="180"/>
        <v>0</v>
      </c>
      <c r="AR941">
        <f t="shared" si="173"/>
        <v>0</v>
      </c>
    </row>
    <row r="942" spans="1:44" ht="18" hidden="1" outlineLevel="1" x14ac:dyDescent="0.35">
      <c r="A942" s="13" t="s">
        <v>184</v>
      </c>
      <c r="B942" s="35">
        <f t="shared" si="181"/>
        <v>929</v>
      </c>
      <c r="C942" s="247"/>
      <c r="D942" s="42"/>
      <c r="E942" s="42"/>
      <c r="F942" s="37"/>
      <c r="G942" s="248">
        <v>0</v>
      </c>
      <c r="H942" s="101">
        <v>0.1</v>
      </c>
      <c r="I942" s="102">
        <f t="shared" si="171"/>
        <v>0</v>
      </c>
      <c r="J942" s="37"/>
      <c r="K942" s="7"/>
      <c r="L942" s="61">
        <f t="shared" si="174"/>
        <v>929</v>
      </c>
      <c r="M942" s="112" t="str">
        <f t="shared" si="172"/>
        <v/>
      </c>
      <c r="N942" s="73">
        <f t="shared" si="170"/>
        <v>0</v>
      </c>
      <c r="O942" s="74"/>
      <c r="P942" s="75"/>
      <c r="R942" s="76"/>
      <c r="S942" s="76"/>
      <c r="T942" s="268" t="str">
        <f t="shared" si="175"/>
        <v/>
      </c>
      <c r="AM942">
        <f t="shared" si="176"/>
        <v>0</v>
      </c>
      <c r="AN942">
        <f t="shared" si="177"/>
        <v>0</v>
      </c>
      <c r="AO942">
        <f t="shared" si="178"/>
        <v>0</v>
      </c>
      <c r="AP942">
        <f t="shared" si="179"/>
        <v>0</v>
      </c>
      <c r="AQ942">
        <f t="shared" si="180"/>
        <v>0</v>
      </c>
      <c r="AR942">
        <f t="shared" si="173"/>
        <v>0</v>
      </c>
    </row>
    <row r="943" spans="1:44" ht="18" hidden="1" outlineLevel="1" x14ac:dyDescent="0.35">
      <c r="A943" s="13" t="s">
        <v>184</v>
      </c>
      <c r="B943" s="35">
        <f t="shared" si="181"/>
        <v>930</v>
      </c>
      <c r="C943" s="247"/>
      <c r="D943" s="42"/>
      <c r="E943" s="42"/>
      <c r="F943" s="37"/>
      <c r="G943" s="248">
        <v>0</v>
      </c>
      <c r="H943" s="101">
        <v>0.1</v>
      </c>
      <c r="I943" s="102">
        <f t="shared" si="171"/>
        <v>0</v>
      </c>
      <c r="J943" s="37"/>
      <c r="K943" s="7"/>
      <c r="L943" s="61">
        <f t="shared" si="174"/>
        <v>930</v>
      </c>
      <c r="M943" s="112" t="str">
        <f t="shared" si="172"/>
        <v/>
      </c>
      <c r="N943" s="73">
        <f t="shared" si="170"/>
        <v>0</v>
      </c>
      <c r="O943" s="74"/>
      <c r="P943" s="75"/>
      <c r="R943" s="76"/>
      <c r="S943" s="76"/>
      <c r="T943" s="268" t="str">
        <f t="shared" si="175"/>
        <v/>
      </c>
      <c r="AM943">
        <f t="shared" si="176"/>
        <v>0</v>
      </c>
      <c r="AN943">
        <f t="shared" si="177"/>
        <v>0</v>
      </c>
      <c r="AO943">
        <f t="shared" si="178"/>
        <v>0</v>
      </c>
      <c r="AP943">
        <f t="shared" si="179"/>
        <v>0</v>
      </c>
      <c r="AQ943">
        <f t="shared" si="180"/>
        <v>0</v>
      </c>
      <c r="AR943">
        <f t="shared" si="173"/>
        <v>0</v>
      </c>
    </row>
    <row r="944" spans="1:44" ht="18" hidden="1" outlineLevel="1" x14ac:dyDescent="0.35">
      <c r="A944" s="13" t="s">
        <v>184</v>
      </c>
      <c r="B944" s="35">
        <f t="shared" si="181"/>
        <v>931</v>
      </c>
      <c r="C944" s="247"/>
      <c r="D944" s="42"/>
      <c r="E944" s="42"/>
      <c r="F944" s="37"/>
      <c r="G944" s="248">
        <v>0</v>
      </c>
      <c r="H944" s="101">
        <v>0.1</v>
      </c>
      <c r="I944" s="102">
        <f t="shared" si="171"/>
        <v>0</v>
      </c>
      <c r="J944" s="37"/>
      <c r="K944" s="7"/>
      <c r="L944" s="61">
        <f t="shared" si="174"/>
        <v>931</v>
      </c>
      <c r="M944" s="112" t="str">
        <f t="shared" si="172"/>
        <v/>
      </c>
      <c r="N944" s="73">
        <f t="shared" si="170"/>
        <v>0</v>
      </c>
      <c r="O944" s="74"/>
      <c r="P944" s="75"/>
      <c r="R944" s="76"/>
      <c r="S944" s="76"/>
      <c r="T944" s="268" t="str">
        <f t="shared" si="175"/>
        <v/>
      </c>
      <c r="AM944">
        <f t="shared" si="176"/>
        <v>0</v>
      </c>
      <c r="AN944">
        <f t="shared" si="177"/>
        <v>0</v>
      </c>
      <c r="AO944">
        <f t="shared" si="178"/>
        <v>0</v>
      </c>
      <c r="AP944">
        <f t="shared" si="179"/>
        <v>0</v>
      </c>
      <c r="AQ944">
        <f t="shared" si="180"/>
        <v>0</v>
      </c>
      <c r="AR944">
        <f t="shared" si="173"/>
        <v>0</v>
      </c>
    </row>
    <row r="945" spans="1:44" ht="18" hidden="1" outlineLevel="1" x14ac:dyDescent="0.35">
      <c r="A945" s="13" t="s">
        <v>184</v>
      </c>
      <c r="B945" s="35">
        <f t="shared" si="181"/>
        <v>932</v>
      </c>
      <c r="C945" s="247"/>
      <c r="D945" s="42"/>
      <c r="E945" s="42"/>
      <c r="F945" s="37"/>
      <c r="G945" s="248">
        <v>0</v>
      </c>
      <c r="H945" s="101">
        <v>0.1</v>
      </c>
      <c r="I945" s="102">
        <f t="shared" si="171"/>
        <v>0</v>
      </c>
      <c r="J945" s="37"/>
      <c r="K945" s="7"/>
      <c r="L945" s="61">
        <f t="shared" si="174"/>
        <v>932</v>
      </c>
      <c r="M945" s="112" t="str">
        <f t="shared" si="172"/>
        <v/>
      </c>
      <c r="N945" s="73">
        <f t="shared" ref="N945:N1008" si="182">IF($Q$3="対象外",$I945,$G945)</f>
        <v>0</v>
      </c>
      <c r="O945" s="74"/>
      <c r="P945" s="75"/>
      <c r="R945" s="76"/>
      <c r="S945" s="76"/>
      <c r="T945" s="268" t="str">
        <f t="shared" si="175"/>
        <v/>
      </c>
      <c r="AM945">
        <f t="shared" si="176"/>
        <v>0</v>
      </c>
      <c r="AN945">
        <f t="shared" si="177"/>
        <v>0</v>
      </c>
      <c r="AO945">
        <f t="shared" si="178"/>
        <v>0</v>
      </c>
      <c r="AP945">
        <f t="shared" si="179"/>
        <v>0</v>
      </c>
      <c r="AQ945">
        <f t="shared" si="180"/>
        <v>0</v>
      </c>
      <c r="AR945">
        <f t="shared" si="173"/>
        <v>0</v>
      </c>
    </row>
    <row r="946" spans="1:44" ht="18" hidden="1" outlineLevel="1" x14ac:dyDescent="0.35">
      <c r="A946" s="13" t="s">
        <v>184</v>
      </c>
      <c r="B946" s="35">
        <f t="shared" si="181"/>
        <v>933</v>
      </c>
      <c r="C946" s="247"/>
      <c r="D946" s="42"/>
      <c r="E946" s="42"/>
      <c r="F946" s="37"/>
      <c r="G946" s="248">
        <v>0</v>
      </c>
      <c r="H946" s="101">
        <v>0.1</v>
      </c>
      <c r="I946" s="102">
        <f t="shared" si="171"/>
        <v>0</v>
      </c>
      <c r="J946" s="37"/>
      <c r="K946" s="7"/>
      <c r="L946" s="61">
        <f t="shared" si="174"/>
        <v>933</v>
      </c>
      <c r="M946" s="112" t="str">
        <f t="shared" si="172"/>
        <v/>
      </c>
      <c r="N946" s="73">
        <f t="shared" si="182"/>
        <v>0</v>
      </c>
      <c r="O946" s="74"/>
      <c r="P946" s="75"/>
      <c r="R946" s="76"/>
      <c r="S946" s="76"/>
      <c r="T946" s="268" t="str">
        <f t="shared" si="175"/>
        <v/>
      </c>
      <c r="AM946">
        <f t="shared" si="176"/>
        <v>0</v>
      </c>
      <c r="AN946">
        <f t="shared" si="177"/>
        <v>0</v>
      </c>
      <c r="AO946">
        <f t="shared" si="178"/>
        <v>0</v>
      </c>
      <c r="AP946">
        <f t="shared" si="179"/>
        <v>0</v>
      </c>
      <c r="AQ946">
        <f t="shared" si="180"/>
        <v>0</v>
      </c>
      <c r="AR946">
        <f t="shared" si="173"/>
        <v>0</v>
      </c>
    </row>
    <row r="947" spans="1:44" ht="18" hidden="1" outlineLevel="1" x14ac:dyDescent="0.35">
      <c r="A947" s="13" t="s">
        <v>184</v>
      </c>
      <c r="B947" s="35">
        <f t="shared" si="181"/>
        <v>934</v>
      </c>
      <c r="C947" s="247"/>
      <c r="D947" s="42"/>
      <c r="E947" s="42"/>
      <c r="F947" s="37"/>
      <c r="G947" s="248">
        <v>0</v>
      </c>
      <c r="H947" s="101">
        <v>0.1</v>
      </c>
      <c r="I947" s="102">
        <f t="shared" si="171"/>
        <v>0</v>
      </c>
      <c r="J947" s="37"/>
      <c r="K947" s="7"/>
      <c r="L947" s="61">
        <f t="shared" si="174"/>
        <v>934</v>
      </c>
      <c r="M947" s="112" t="str">
        <f t="shared" si="172"/>
        <v/>
      </c>
      <c r="N947" s="73">
        <f t="shared" si="182"/>
        <v>0</v>
      </c>
      <c r="O947" s="74"/>
      <c r="P947" s="75"/>
      <c r="R947" s="76"/>
      <c r="S947" s="76"/>
      <c r="T947" s="268" t="str">
        <f t="shared" si="175"/>
        <v/>
      </c>
      <c r="AM947">
        <f t="shared" si="176"/>
        <v>0</v>
      </c>
      <c r="AN947">
        <f t="shared" si="177"/>
        <v>0</v>
      </c>
      <c r="AO947">
        <f t="shared" si="178"/>
        <v>0</v>
      </c>
      <c r="AP947">
        <f t="shared" si="179"/>
        <v>0</v>
      </c>
      <c r="AQ947">
        <f t="shared" si="180"/>
        <v>0</v>
      </c>
      <c r="AR947">
        <f t="shared" si="173"/>
        <v>0</v>
      </c>
    </row>
    <row r="948" spans="1:44" ht="18" hidden="1" outlineLevel="1" x14ac:dyDescent="0.35">
      <c r="A948" s="13" t="s">
        <v>184</v>
      </c>
      <c r="B948" s="35">
        <f t="shared" si="181"/>
        <v>935</v>
      </c>
      <c r="C948" s="247"/>
      <c r="D948" s="42"/>
      <c r="E948" s="42"/>
      <c r="F948" s="37"/>
      <c r="G948" s="248">
        <v>0</v>
      </c>
      <c r="H948" s="101">
        <v>0.1</v>
      </c>
      <c r="I948" s="102">
        <f t="shared" si="171"/>
        <v>0</v>
      </c>
      <c r="J948" s="37"/>
      <c r="K948" s="7"/>
      <c r="L948" s="61">
        <f t="shared" si="174"/>
        <v>935</v>
      </c>
      <c r="M948" s="112" t="str">
        <f t="shared" si="172"/>
        <v/>
      </c>
      <c r="N948" s="73">
        <f t="shared" si="182"/>
        <v>0</v>
      </c>
      <c r="O948" s="74"/>
      <c r="P948" s="75"/>
      <c r="R948" s="76"/>
      <c r="S948" s="76"/>
      <c r="T948" s="268" t="str">
        <f t="shared" si="175"/>
        <v/>
      </c>
      <c r="AM948">
        <f t="shared" si="176"/>
        <v>0</v>
      </c>
      <c r="AN948">
        <f t="shared" si="177"/>
        <v>0</v>
      </c>
      <c r="AO948">
        <f t="shared" si="178"/>
        <v>0</v>
      </c>
      <c r="AP948">
        <f t="shared" si="179"/>
        <v>0</v>
      </c>
      <c r="AQ948">
        <f t="shared" si="180"/>
        <v>0</v>
      </c>
      <c r="AR948">
        <f t="shared" si="173"/>
        <v>0</v>
      </c>
    </row>
    <row r="949" spans="1:44" ht="18" hidden="1" outlineLevel="1" x14ac:dyDescent="0.35">
      <c r="A949" s="13" t="s">
        <v>184</v>
      </c>
      <c r="B949" s="35">
        <f t="shared" si="181"/>
        <v>936</v>
      </c>
      <c r="C949" s="247"/>
      <c r="D949" s="42"/>
      <c r="E949" s="42"/>
      <c r="F949" s="37"/>
      <c r="G949" s="248">
        <v>0</v>
      </c>
      <c r="H949" s="101">
        <v>0.1</v>
      </c>
      <c r="I949" s="102">
        <f t="shared" si="171"/>
        <v>0</v>
      </c>
      <c r="J949" s="37"/>
      <c r="K949" s="7"/>
      <c r="L949" s="61">
        <f t="shared" si="174"/>
        <v>936</v>
      </c>
      <c r="M949" s="112" t="str">
        <f t="shared" si="172"/>
        <v/>
      </c>
      <c r="N949" s="73">
        <f t="shared" si="182"/>
        <v>0</v>
      </c>
      <c r="O949" s="74"/>
      <c r="P949" s="75"/>
      <c r="R949" s="76"/>
      <c r="S949" s="76"/>
      <c r="T949" s="268" t="str">
        <f t="shared" si="175"/>
        <v/>
      </c>
      <c r="AM949">
        <f t="shared" si="176"/>
        <v>0</v>
      </c>
      <c r="AN949">
        <f t="shared" si="177"/>
        <v>0</v>
      </c>
      <c r="AO949">
        <f t="shared" si="178"/>
        <v>0</v>
      </c>
      <c r="AP949">
        <f t="shared" si="179"/>
        <v>0</v>
      </c>
      <c r="AQ949">
        <f t="shared" si="180"/>
        <v>0</v>
      </c>
      <c r="AR949">
        <f t="shared" si="173"/>
        <v>0</v>
      </c>
    </row>
    <row r="950" spans="1:44" ht="18" hidden="1" outlineLevel="1" x14ac:dyDescent="0.35">
      <c r="A950" s="13" t="s">
        <v>184</v>
      </c>
      <c r="B950" s="35">
        <f t="shared" si="181"/>
        <v>937</v>
      </c>
      <c r="C950" s="247"/>
      <c r="D950" s="42"/>
      <c r="E950" s="42"/>
      <c r="F950" s="37"/>
      <c r="G950" s="248">
        <v>0</v>
      </c>
      <c r="H950" s="101">
        <v>0.1</v>
      </c>
      <c r="I950" s="102">
        <f t="shared" si="171"/>
        <v>0</v>
      </c>
      <c r="J950" s="37"/>
      <c r="K950" s="7"/>
      <c r="L950" s="61">
        <f t="shared" si="174"/>
        <v>937</v>
      </c>
      <c r="M950" s="112" t="str">
        <f t="shared" si="172"/>
        <v/>
      </c>
      <c r="N950" s="73">
        <f t="shared" si="182"/>
        <v>0</v>
      </c>
      <c r="O950" s="74"/>
      <c r="P950" s="75"/>
      <c r="R950" s="76"/>
      <c r="S950" s="76"/>
      <c r="T950" s="268" t="str">
        <f t="shared" si="175"/>
        <v/>
      </c>
      <c r="AM950">
        <f t="shared" si="176"/>
        <v>0</v>
      </c>
      <c r="AN950">
        <f t="shared" si="177"/>
        <v>0</v>
      </c>
      <c r="AO950">
        <f t="shared" si="178"/>
        <v>0</v>
      </c>
      <c r="AP950">
        <f t="shared" si="179"/>
        <v>0</v>
      </c>
      <c r="AQ950">
        <f t="shared" si="180"/>
        <v>0</v>
      </c>
      <c r="AR950">
        <f t="shared" si="173"/>
        <v>0</v>
      </c>
    </row>
    <row r="951" spans="1:44" ht="18" hidden="1" outlineLevel="1" x14ac:dyDescent="0.35">
      <c r="A951" s="13" t="s">
        <v>184</v>
      </c>
      <c r="B951" s="35">
        <f t="shared" si="181"/>
        <v>938</v>
      </c>
      <c r="C951" s="247"/>
      <c r="D951" s="42"/>
      <c r="E951" s="42"/>
      <c r="F951" s="37"/>
      <c r="G951" s="248">
        <v>0</v>
      </c>
      <c r="H951" s="101">
        <v>0.1</v>
      </c>
      <c r="I951" s="102">
        <f t="shared" si="171"/>
        <v>0</v>
      </c>
      <c r="J951" s="37"/>
      <c r="K951" s="7"/>
      <c r="L951" s="61">
        <f t="shared" si="174"/>
        <v>938</v>
      </c>
      <c r="M951" s="112" t="str">
        <f t="shared" si="172"/>
        <v/>
      </c>
      <c r="N951" s="73">
        <f t="shared" si="182"/>
        <v>0</v>
      </c>
      <c r="O951" s="74"/>
      <c r="P951" s="75"/>
      <c r="R951" s="76"/>
      <c r="S951" s="76"/>
      <c r="T951" s="268" t="str">
        <f t="shared" si="175"/>
        <v/>
      </c>
      <c r="AM951">
        <f t="shared" si="176"/>
        <v>0</v>
      </c>
      <c r="AN951">
        <f t="shared" si="177"/>
        <v>0</v>
      </c>
      <c r="AO951">
        <f t="shared" si="178"/>
        <v>0</v>
      </c>
      <c r="AP951">
        <f t="shared" si="179"/>
        <v>0</v>
      </c>
      <c r="AQ951">
        <f t="shared" si="180"/>
        <v>0</v>
      </c>
      <c r="AR951">
        <f t="shared" si="173"/>
        <v>0</v>
      </c>
    </row>
    <row r="952" spans="1:44" ht="18" hidden="1" outlineLevel="1" x14ac:dyDescent="0.35">
      <c r="A952" s="13" t="s">
        <v>184</v>
      </c>
      <c r="B952" s="35">
        <f t="shared" si="181"/>
        <v>939</v>
      </c>
      <c r="C952" s="247"/>
      <c r="D952" s="42"/>
      <c r="E952" s="42"/>
      <c r="F952" s="37"/>
      <c r="G952" s="248">
        <v>0</v>
      </c>
      <c r="H952" s="101">
        <v>0.1</v>
      </c>
      <c r="I952" s="102">
        <f t="shared" si="171"/>
        <v>0</v>
      </c>
      <c r="J952" s="37"/>
      <c r="K952" s="7"/>
      <c r="L952" s="61">
        <f t="shared" si="174"/>
        <v>939</v>
      </c>
      <c r="M952" s="112" t="str">
        <f t="shared" si="172"/>
        <v/>
      </c>
      <c r="N952" s="73">
        <f t="shared" si="182"/>
        <v>0</v>
      </c>
      <c r="O952" s="74"/>
      <c r="P952" s="75"/>
      <c r="R952" s="76"/>
      <c r="S952" s="76"/>
      <c r="T952" s="268" t="str">
        <f t="shared" si="175"/>
        <v/>
      </c>
      <c r="AM952">
        <f t="shared" si="176"/>
        <v>0</v>
      </c>
      <c r="AN952">
        <f t="shared" si="177"/>
        <v>0</v>
      </c>
      <c r="AO952">
        <f t="shared" si="178"/>
        <v>0</v>
      </c>
      <c r="AP952">
        <f t="shared" si="179"/>
        <v>0</v>
      </c>
      <c r="AQ952">
        <f t="shared" si="180"/>
        <v>0</v>
      </c>
      <c r="AR952">
        <f t="shared" si="173"/>
        <v>0</v>
      </c>
    </row>
    <row r="953" spans="1:44" ht="18" hidden="1" outlineLevel="1" x14ac:dyDescent="0.35">
      <c r="A953" s="13" t="s">
        <v>184</v>
      </c>
      <c r="B953" s="35">
        <f t="shared" si="181"/>
        <v>940</v>
      </c>
      <c r="C953" s="247"/>
      <c r="D953" s="42"/>
      <c r="E953" s="42"/>
      <c r="F953" s="37"/>
      <c r="G953" s="248">
        <v>0</v>
      </c>
      <c r="H953" s="101">
        <v>0.1</v>
      </c>
      <c r="I953" s="102">
        <f t="shared" si="171"/>
        <v>0</v>
      </c>
      <c r="J953" s="37"/>
      <c r="K953" s="7"/>
      <c r="L953" s="61">
        <f t="shared" si="174"/>
        <v>940</v>
      </c>
      <c r="M953" s="112" t="str">
        <f t="shared" si="172"/>
        <v/>
      </c>
      <c r="N953" s="73">
        <f t="shared" si="182"/>
        <v>0</v>
      </c>
      <c r="O953" s="74"/>
      <c r="P953" s="75"/>
      <c r="R953" s="76"/>
      <c r="S953" s="76"/>
      <c r="T953" s="268" t="str">
        <f t="shared" si="175"/>
        <v/>
      </c>
      <c r="AM953">
        <f t="shared" si="176"/>
        <v>0</v>
      </c>
      <c r="AN953">
        <f t="shared" si="177"/>
        <v>0</v>
      </c>
      <c r="AO953">
        <f t="shared" si="178"/>
        <v>0</v>
      </c>
      <c r="AP953">
        <f t="shared" si="179"/>
        <v>0</v>
      </c>
      <c r="AQ953">
        <f t="shared" si="180"/>
        <v>0</v>
      </c>
      <c r="AR953">
        <f t="shared" si="173"/>
        <v>0</v>
      </c>
    </row>
    <row r="954" spans="1:44" ht="18" hidden="1" outlineLevel="1" x14ac:dyDescent="0.35">
      <c r="A954" s="13" t="s">
        <v>184</v>
      </c>
      <c r="B954" s="35">
        <f t="shared" si="181"/>
        <v>941</v>
      </c>
      <c r="C954" s="247"/>
      <c r="D954" s="42"/>
      <c r="E954" s="42"/>
      <c r="F954" s="37"/>
      <c r="G954" s="248">
        <v>0</v>
      </c>
      <c r="H954" s="101">
        <v>0.1</v>
      </c>
      <c r="I954" s="102">
        <f t="shared" si="171"/>
        <v>0</v>
      </c>
      <c r="J954" s="37"/>
      <c r="K954" s="7"/>
      <c r="L954" s="61">
        <f t="shared" si="174"/>
        <v>941</v>
      </c>
      <c r="M954" s="112" t="str">
        <f t="shared" si="172"/>
        <v/>
      </c>
      <c r="N954" s="73">
        <f t="shared" si="182"/>
        <v>0</v>
      </c>
      <c r="O954" s="74"/>
      <c r="P954" s="75"/>
      <c r="R954" s="76"/>
      <c r="S954" s="76"/>
      <c r="T954" s="268" t="str">
        <f t="shared" si="175"/>
        <v/>
      </c>
      <c r="AM954">
        <f t="shared" si="176"/>
        <v>0</v>
      </c>
      <c r="AN954">
        <f t="shared" si="177"/>
        <v>0</v>
      </c>
      <c r="AO954">
        <f t="shared" si="178"/>
        <v>0</v>
      </c>
      <c r="AP954">
        <f t="shared" si="179"/>
        <v>0</v>
      </c>
      <c r="AQ954">
        <f t="shared" si="180"/>
        <v>0</v>
      </c>
      <c r="AR954">
        <f t="shared" si="173"/>
        <v>0</v>
      </c>
    </row>
    <row r="955" spans="1:44" ht="18" hidden="1" outlineLevel="1" x14ac:dyDescent="0.35">
      <c r="A955" s="13" t="s">
        <v>184</v>
      </c>
      <c r="B955" s="35">
        <f t="shared" si="181"/>
        <v>942</v>
      </c>
      <c r="C955" s="247"/>
      <c r="D955" s="42"/>
      <c r="E955" s="42"/>
      <c r="F955" s="37"/>
      <c r="G955" s="248">
        <v>0</v>
      </c>
      <c r="H955" s="101">
        <v>0.1</v>
      </c>
      <c r="I955" s="102">
        <f t="shared" si="171"/>
        <v>0</v>
      </c>
      <c r="J955" s="37"/>
      <c r="K955" s="7"/>
      <c r="L955" s="61">
        <f t="shared" si="174"/>
        <v>942</v>
      </c>
      <c r="M955" s="112" t="str">
        <f t="shared" si="172"/>
        <v/>
      </c>
      <c r="N955" s="73">
        <f t="shared" si="182"/>
        <v>0</v>
      </c>
      <c r="O955" s="74"/>
      <c r="P955" s="75"/>
      <c r="R955" s="76"/>
      <c r="S955" s="76"/>
      <c r="T955" s="268" t="str">
        <f t="shared" si="175"/>
        <v/>
      </c>
      <c r="AM955">
        <f t="shared" si="176"/>
        <v>0</v>
      </c>
      <c r="AN955">
        <f t="shared" si="177"/>
        <v>0</v>
      </c>
      <c r="AO955">
        <f t="shared" si="178"/>
        <v>0</v>
      </c>
      <c r="AP955">
        <f t="shared" si="179"/>
        <v>0</v>
      </c>
      <c r="AQ955">
        <f t="shared" si="180"/>
        <v>0</v>
      </c>
      <c r="AR955">
        <f t="shared" si="173"/>
        <v>0</v>
      </c>
    </row>
    <row r="956" spans="1:44" ht="18" hidden="1" outlineLevel="1" x14ac:dyDescent="0.35">
      <c r="A956" s="13" t="s">
        <v>184</v>
      </c>
      <c r="B956" s="35">
        <f t="shared" si="181"/>
        <v>943</v>
      </c>
      <c r="C956" s="247"/>
      <c r="D956" s="42"/>
      <c r="E956" s="42"/>
      <c r="F956" s="37"/>
      <c r="G956" s="248">
        <v>0</v>
      </c>
      <c r="H956" s="101">
        <v>0.1</v>
      </c>
      <c r="I956" s="102">
        <f t="shared" si="171"/>
        <v>0</v>
      </c>
      <c r="J956" s="37"/>
      <c r="K956" s="7"/>
      <c r="L956" s="61">
        <f t="shared" si="174"/>
        <v>943</v>
      </c>
      <c r="M956" s="112" t="str">
        <f t="shared" si="172"/>
        <v/>
      </c>
      <c r="N956" s="73">
        <f t="shared" si="182"/>
        <v>0</v>
      </c>
      <c r="O956" s="74"/>
      <c r="P956" s="75"/>
      <c r="R956" s="76"/>
      <c r="S956" s="76"/>
      <c r="T956" s="268" t="str">
        <f t="shared" si="175"/>
        <v/>
      </c>
      <c r="AM956">
        <f t="shared" si="176"/>
        <v>0</v>
      </c>
      <c r="AN956">
        <f t="shared" si="177"/>
        <v>0</v>
      </c>
      <c r="AO956">
        <f t="shared" si="178"/>
        <v>0</v>
      </c>
      <c r="AP956">
        <f t="shared" si="179"/>
        <v>0</v>
      </c>
      <c r="AQ956">
        <f t="shared" si="180"/>
        <v>0</v>
      </c>
      <c r="AR956">
        <f t="shared" si="173"/>
        <v>0</v>
      </c>
    </row>
    <row r="957" spans="1:44" ht="18" hidden="1" outlineLevel="1" x14ac:dyDescent="0.35">
      <c r="A957" s="13" t="s">
        <v>184</v>
      </c>
      <c r="B957" s="35">
        <f t="shared" si="181"/>
        <v>944</v>
      </c>
      <c r="C957" s="247"/>
      <c r="D957" s="42"/>
      <c r="E957" s="42"/>
      <c r="F957" s="37"/>
      <c r="G957" s="248">
        <v>0</v>
      </c>
      <c r="H957" s="101">
        <v>0.1</v>
      </c>
      <c r="I957" s="102">
        <f t="shared" si="171"/>
        <v>0</v>
      </c>
      <c r="J957" s="37"/>
      <c r="K957" s="7"/>
      <c r="L957" s="61">
        <f t="shared" si="174"/>
        <v>944</v>
      </c>
      <c r="M957" s="112" t="str">
        <f t="shared" si="172"/>
        <v/>
      </c>
      <c r="N957" s="73">
        <f t="shared" si="182"/>
        <v>0</v>
      </c>
      <c r="O957" s="74"/>
      <c r="P957" s="75"/>
      <c r="R957" s="76"/>
      <c r="S957" s="76"/>
      <c r="T957" s="268" t="str">
        <f t="shared" si="175"/>
        <v/>
      </c>
      <c r="AM957">
        <f t="shared" si="176"/>
        <v>0</v>
      </c>
      <c r="AN957">
        <f t="shared" si="177"/>
        <v>0</v>
      </c>
      <c r="AO957">
        <f t="shared" si="178"/>
        <v>0</v>
      </c>
      <c r="AP957">
        <f t="shared" si="179"/>
        <v>0</v>
      </c>
      <c r="AQ957">
        <f t="shared" si="180"/>
        <v>0</v>
      </c>
      <c r="AR957">
        <f t="shared" si="173"/>
        <v>0</v>
      </c>
    </row>
    <row r="958" spans="1:44" ht="18" hidden="1" outlineLevel="1" x14ac:dyDescent="0.35">
      <c r="A958" s="13" t="s">
        <v>184</v>
      </c>
      <c r="B958" s="35">
        <f t="shared" si="181"/>
        <v>945</v>
      </c>
      <c r="C958" s="247"/>
      <c r="D958" s="42"/>
      <c r="E958" s="42"/>
      <c r="F958" s="37"/>
      <c r="G958" s="248">
        <v>0</v>
      </c>
      <c r="H958" s="101">
        <v>0.1</v>
      </c>
      <c r="I958" s="102">
        <f t="shared" si="171"/>
        <v>0</v>
      </c>
      <c r="J958" s="37"/>
      <c r="K958" s="7"/>
      <c r="L958" s="61">
        <f t="shared" si="174"/>
        <v>945</v>
      </c>
      <c r="M958" s="112" t="str">
        <f t="shared" si="172"/>
        <v/>
      </c>
      <c r="N958" s="73">
        <f t="shared" si="182"/>
        <v>0</v>
      </c>
      <c r="O958" s="74"/>
      <c r="P958" s="75"/>
      <c r="R958" s="76"/>
      <c r="S958" s="76"/>
      <c r="T958" s="268" t="str">
        <f t="shared" si="175"/>
        <v/>
      </c>
      <c r="AM958">
        <f t="shared" si="176"/>
        <v>0</v>
      </c>
      <c r="AN958">
        <f t="shared" si="177"/>
        <v>0</v>
      </c>
      <c r="AO958">
        <f t="shared" si="178"/>
        <v>0</v>
      </c>
      <c r="AP958">
        <f t="shared" si="179"/>
        <v>0</v>
      </c>
      <c r="AQ958">
        <f t="shared" si="180"/>
        <v>0</v>
      </c>
      <c r="AR958">
        <f t="shared" si="173"/>
        <v>0</v>
      </c>
    </row>
    <row r="959" spans="1:44" ht="18" hidden="1" outlineLevel="1" x14ac:dyDescent="0.35">
      <c r="A959" s="13" t="s">
        <v>184</v>
      </c>
      <c r="B959" s="35">
        <f t="shared" si="181"/>
        <v>946</v>
      </c>
      <c r="C959" s="247"/>
      <c r="D959" s="42"/>
      <c r="E959" s="42"/>
      <c r="F959" s="37"/>
      <c r="G959" s="248">
        <v>0</v>
      </c>
      <c r="H959" s="101">
        <v>0.1</v>
      </c>
      <c r="I959" s="102">
        <f t="shared" si="171"/>
        <v>0</v>
      </c>
      <c r="J959" s="37"/>
      <c r="K959" s="7"/>
      <c r="L959" s="61">
        <f t="shared" si="174"/>
        <v>946</v>
      </c>
      <c r="M959" s="112" t="str">
        <f t="shared" si="172"/>
        <v/>
      </c>
      <c r="N959" s="73">
        <f t="shared" si="182"/>
        <v>0</v>
      </c>
      <c r="O959" s="74"/>
      <c r="P959" s="75"/>
      <c r="R959" s="76"/>
      <c r="S959" s="76"/>
      <c r="T959" s="268" t="str">
        <f t="shared" si="175"/>
        <v/>
      </c>
      <c r="AM959">
        <f t="shared" si="176"/>
        <v>0</v>
      </c>
      <c r="AN959">
        <f t="shared" si="177"/>
        <v>0</v>
      </c>
      <c r="AO959">
        <f t="shared" si="178"/>
        <v>0</v>
      </c>
      <c r="AP959">
        <f t="shared" si="179"/>
        <v>0</v>
      </c>
      <c r="AQ959">
        <f t="shared" si="180"/>
        <v>0</v>
      </c>
      <c r="AR959">
        <f t="shared" si="173"/>
        <v>0</v>
      </c>
    </row>
    <row r="960" spans="1:44" ht="18" hidden="1" outlineLevel="1" x14ac:dyDescent="0.35">
      <c r="A960" s="13" t="s">
        <v>184</v>
      </c>
      <c r="B960" s="35">
        <f t="shared" si="181"/>
        <v>947</v>
      </c>
      <c r="C960" s="247"/>
      <c r="D960" s="42"/>
      <c r="E960" s="42"/>
      <c r="F960" s="37"/>
      <c r="G960" s="248">
        <v>0</v>
      </c>
      <c r="H960" s="101">
        <v>0.1</v>
      </c>
      <c r="I960" s="102">
        <f t="shared" si="171"/>
        <v>0</v>
      </c>
      <c r="J960" s="37"/>
      <c r="K960" s="7"/>
      <c r="L960" s="61">
        <f t="shared" si="174"/>
        <v>947</v>
      </c>
      <c r="M960" s="112" t="str">
        <f t="shared" si="172"/>
        <v/>
      </c>
      <c r="N960" s="73">
        <f t="shared" si="182"/>
        <v>0</v>
      </c>
      <c r="O960" s="74"/>
      <c r="P960" s="75"/>
      <c r="R960" s="76"/>
      <c r="S960" s="76"/>
      <c r="T960" s="268" t="str">
        <f t="shared" si="175"/>
        <v/>
      </c>
      <c r="AM960">
        <f t="shared" si="176"/>
        <v>0</v>
      </c>
      <c r="AN960">
        <f t="shared" si="177"/>
        <v>0</v>
      </c>
      <c r="AO960">
        <f t="shared" si="178"/>
        <v>0</v>
      </c>
      <c r="AP960">
        <f t="shared" si="179"/>
        <v>0</v>
      </c>
      <c r="AQ960">
        <f t="shared" si="180"/>
        <v>0</v>
      </c>
      <c r="AR960">
        <f t="shared" si="173"/>
        <v>0</v>
      </c>
    </row>
    <row r="961" spans="1:44" ht="18" hidden="1" outlineLevel="1" x14ac:dyDescent="0.35">
      <c r="A961" s="13" t="s">
        <v>184</v>
      </c>
      <c r="B961" s="35">
        <f t="shared" si="181"/>
        <v>948</v>
      </c>
      <c r="C961" s="247"/>
      <c r="D961" s="42"/>
      <c r="E961" s="42"/>
      <c r="F961" s="37"/>
      <c r="G961" s="248">
        <v>0</v>
      </c>
      <c r="H961" s="101">
        <v>0.1</v>
      </c>
      <c r="I961" s="102">
        <f t="shared" si="171"/>
        <v>0</v>
      </c>
      <c r="J961" s="37"/>
      <c r="K961" s="7"/>
      <c r="L961" s="61">
        <f t="shared" si="174"/>
        <v>948</v>
      </c>
      <c r="M961" s="112" t="str">
        <f t="shared" si="172"/>
        <v/>
      </c>
      <c r="N961" s="73">
        <f t="shared" si="182"/>
        <v>0</v>
      </c>
      <c r="O961" s="74"/>
      <c r="P961" s="75"/>
      <c r="R961" s="76"/>
      <c r="S961" s="76"/>
      <c r="T961" s="268" t="str">
        <f t="shared" si="175"/>
        <v/>
      </c>
      <c r="AM961">
        <f t="shared" si="176"/>
        <v>0</v>
      </c>
      <c r="AN961">
        <f t="shared" si="177"/>
        <v>0</v>
      </c>
      <c r="AO961">
        <f t="shared" si="178"/>
        <v>0</v>
      </c>
      <c r="AP961">
        <f t="shared" si="179"/>
        <v>0</v>
      </c>
      <c r="AQ961">
        <f t="shared" si="180"/>
        <v>0</v>
      </c>
      <c r="AR961">
        <f t="shared" si="173"/>
        <v>0</v>
      </c>
    </row>
    <row r="962" spans="1:44" ht="18" hidden="1" outlineLevel="1" x14ac:dyDescent="0.35">
      <c r="A962" s="13" t="s">
        <v>184</v>
      </c>
      <c r="B962" s="35">
        <f t="shared" si="181"/>
        <v>949</v>
      </c>
      <c r="C962" s="247"/>
      <c r="D962" s="42"/>
      <c r="E962" s="42"/>
      <c r="F962" s="37"/>
      <c r="G962" s="248">
        <v>0</v>
      </c>
      <c r="H962" s="101">
        <v>0.1</v>
      </c>
      <c r="I962" s="102">
        <f t="shared" ref="I962:I1013" si="183">IFERROR(ROUNDDOWN(G962/(1+H962),0),G962)</f>
        <v>0</v>
      </c>
      <c r="J962" s="37"/>
      <c r="K962" s="7"/>
      <c r="L962" s="61">
        <f t="shared" si="174"/>
        <v>949</v>
      </c>
      <c r="M962" s="112" t="str">
        <f t="shared" ref="M962:M1013" si="184">IF(C962="","",C962)</f>
        <v/>
      </c>
      <c r="N962" s="73">
        <f t="shared" si="182"/>
        <v>0</v>
      </c>
      <c r="O962" s="74"/>
      <c r="P962" s="75"/>
      <c r="R962" s="76"/>
      <c r="S962" s="76"/>
      <c r="T962" s="268" t="str">
        <f t="shared" si="175"/>
        <v/>
      </c>
      <c r="AM962">
        <f t="shared" si="176"/>
        <v>0</v>
      </c>
      <c r="AN962">
        <f t="shared" si="177"/>
        <v>0</v>
      </c>
      <c r="AO962">
        <f t="shared" si="178"/>
        <v>0</v>
      </c>
      <c r="AP962">
        <f t="shared" si="179"/>
        <v>0</v>
      </c>
      <c r="AQ962">
        <f t="shared" si="180"/>
        <v>0</v>
      </c>
      <c r="AR962">
        <f t="shared" si="173"/>
        <v>0</v>
      </c>
    </row>
    <row r="963" spans="1:44" ht="18" hidden="1" outlineLevel="1" x14ac:dyDescent="0.35">
      <c r="A963" s="13" t="s">
        <v>184</v>
      </c>
      <c r="B963" s="35">
        <f t="shared" si="181"/>
        <v>950</v>
      </c>
      <c r="C963" s="247"/>
      <c r="D963" s="42"/>
      <c r="E963" s="42"/>
      <c r="F963" s="37"/>
      <c r="G963" s="248">
        <v>0</v>
      </c>
      <c r="H963" s="101">
        <v>0.1</v>
      </c>
      <c r="I963" s="102">
        <f t="shared" si="183"/>
        <v>0</v>
      </c>
      <c r="J963" s="37"/>
      <c r="K963" s="7"/>
      <c r="L963" s="61">
        <f t="shared" si="174"/>
        <v>950</v>
      </c>
      <c r="M963" s="112" t="str">
        <f t="shared" si="184"/>
        <v/>
      </c>
      <c r="N963" s="73">
        <f t="shared" si="182"/>
        <v>0</v>
      </c>
      <c r="O963" s="74"/>
      <c r="P963" s="75"/>
      <c r="R963" s="76"/>
      <c r="S963" s="76"/>
      <c r="T963" s="268" t="str">
        <f t="shared" si="175"/>
        <v/>
      </c>
      <c r="AM963">
        <f t="shared" si="176"/>
        <v>0</v>
      </c>
      <c r="AN963">
        <f t="shared" si="177"/>
        <v>0</v>
      </c>
      <c r="AO963">
        <f t="shared" si="178"/>
        <v>0</v>
      </c>
      <c r="AP963">
        <f t="shared" si="179"/>
        <v>0</v>
      </c>
      <c r="AQ963">
        <f t="shared" si="180"/>
        <v>0</v>
      </c>
      <c r="AR963">
        <f t="shared" si="173"/>
        <v>0</v>
      </c>
    </row>
    <row r="964" spans="1:44" ht="18" hidden="1" outlineLevel="1" x14ac:dyDescent="0.35">
      <c r="A964" s="13" t="s">
        <v>184</v>
      </c>
      <c r="B964" s="35">
        <f t="shared" si="181"/>
        <v>951</v>
      </c>
      <c r="C964" s="247"/>
      <c r="D964" s="42"/>
      <c r="E964" s="42"/>
      <c r="F964" s="37"/>
      <c r="G964" s="248">
        <v>0</v>
      </c>
      <c r="H964" s="101">
        <v>0.1</v>
      </c>
      <c r="I964" s="102">
        <f t="shared" si="183"/>
        <v>0</v>
      </c>
      <c r="J964" s="37"/>
      <c r="K964" s="7"/>
      <c r="L964" s="61">
        <f t="shared" si="174"/>
        <v>951</v>
      </c>
      <c r="M964" s="112" t="str">
        <f t="shared" si="184"/>
        <v/>
      </c>
      <c r="N964" s="73">
        <f t="shared" si="182"/>
        <v>0</v>
      </c>
      <c r="O964" s="74"/>
      <c r="P964" s="75"/>
      <c r="R964" s="76"/>
      <c r="S964" s="76"/>
      <c r="T964" s="268" t="str">
        <f t="shared" si="175"/>
        <v/>
      </c>
      <c r="AM964">
        <f t="shared" si="176"/>
        <v>0</v>
      </c>
      <c r="AN964">
        <f t="shared" si="177"/>
        <v>0</v>
      </c>
      <c r="AO964">
        <f t="shared" si="178"/>
        <v>0</v>
      </c>
      <c r="AP964">
        <f t="shared" si="179"/>
        <v>0</v>
      </c>
      <c r="AQ964">
        <f t="shared" si="180"/>
        <v>0</v>
      </c>
      <c r="AR964">
        <f t="shared" si="173"/>
        <v>0</v>
      </c>
    </row>
    <row r="965" spans="1:44" ht="18" hidden="1" outlineLevel="1" x14ac:dyDescent="0.35">
      <c r="A965" s="13" t="s">
        <v>184</v>
      </c>
      <c r="B965" s="35">
        <f t="shared" si="181"/>
        <v>952</v>
      </c>
      <c r="C965" s="247"/>
      <c r="D965" s="42"/>
      <c r="E965" s="42"/>
      <c r="F965" s="37"/>
      <c r="G965" s="248">
        <v>0</v>
      </c>
      <c r="H965" s="101">
        <v>0.1</v>
      </c>
      <c r="I965" s="102">
        <f t="shared" si="183"/>
        <v>0</v>
      </c>
      <c r="J965" s="37"/>
      <c r="K965" s="7"/>
      <c r="L965" s="61">
        <f t="shared" si="174"/>
        <v>952</v>
      </c>
      <c r="M965" s="112" t="str">
        <f t="shared" si="184"/>
        <v/>
      </c>
      <c r="N965" s="73">
        <f t="shared" si="182"/>
        <v>0</v>
      </c>
      <c r="O965" s="74"/>
      <c r="P965" s="75"/>
      <c r="R965" s="76"/>
      <c r="S965" s="76"/>
      <c r="T965" s="268" t="str">
        <f t="shared" si="175"/>
        <v/>
      </c>
      <c r="AM965">
        <f t="shared" si="176"/>
        <v>0</v>
      </c>
      <c r="AN965">
        <f t="shared" si="177"/>
        <v>0</v>
      </c>
      <c r="AO965">
        <f t="shared" si="178"/>
        <v>0</v>
      </c>
      <c r="AP965">
        <f t="shared" si="179"/>
        <v>0</v>
      </c>
      <c r="AQ965">
        <f t="shared" si="180"/>
        <v>0</v>
      </c>
      <c r="AR965">
        <f t="shared" si="173"/>
        <v>0</v>
      </c>
    </row>
    <row r="966" spans="1:44" ht="18" hidden="1" outlineLevel="1" x14ac:dyDescent="0.35">
      <c r="A966" s="13" t="s">
        <v>184</v>
      </c>
      <c r="B966" s="35">
        <f t="shared" si="181"/>
        <v>953</v>
      </c>
      <c r="C966" s="247"/>
      <c r="D966" s="42"/>
      <c r="E966" s="42"/>
      <c r="F966" s="37"/>
      <c r="G966" s="248">
        <v>0</v>
      </c>
      <c r="H966" s="101">
        <v>0.1</v>
      </c>
      <c r="I966" s="102">
        <f t="shared" si="183"/>
        <v>0</v>
      </c>
      <c r="J966" s="37"/>
      <c r="K966" s="7"/>
      <c r="L966" s="61">
        <f t="shared" si="174"/>
        <v>953</v>
      </c>
      <c r="M966" s="112" t="str">
        <f t="shared" si="184"/>
        <v/>
      </c>
      <c r="N966" s="73">
        <f t="shared" si="182"/>
        <v>0</v>
      </c>
      <c r="O966" s="74"/>
      <c r="P966" s="75"/>
      <c r="R966" s="76"/>
      <c r="S966" s="76"/>
      <c r="T966" s="268" t="str">
        <f t="shared" si="175"/>
        <v/>
      </c>
      <c r="AM966">
        <f t="shared" si="176"/>
        <v>0</v>
      </c>
      <c r="AN966">
        <f t="shared" si="177"/>
        <v>0</v>
      </c>
      <c r="AO966">
        <f t="shared" si="178"/>
        <v>0</v>
      </c>
      <c r="AP966">
        <f t="shared" si="179"/>
        <v>0</v>
      </c>
      <c r="AQ966">
        <f t="shared" si="180"/>
        <v>0</v>
      </c>
      <c r="AR966">
        <f t="shared" si="173"/>
        <v>0</v>
      </c>
    </row>
    <row r="967" spans="1:44" ht="18" hidden="1" outlineLevel="1" x14ac:dyDescent="0.35">
      <c r="A967" s="13" t="s">
        <v>184</v>
      </c>
      <c r="B967" s="35">
        <f t="shared" si="181"/>
        <v>954</v>
      </c>
      <c r="C967" s="247"/>
      <c r="D967" s="42"/>
      <c r="E967" s="42"/>
      <c r="F967" s="37"/>
      <c r="G967" s="248">
        <v>0</v>
      </c>
      <c r="H967" s="101">
        <v>0.1</v>
      </c>
      <c r="I967" s="102">
        <f t="shared" si="183"/>
        <v>0</v>
      </c>
      <c r="J967" s="37"/>
      <c r="K967" s="7"/>
      <c r="L967" s="61">
        <f t="shared" si="174"/>
        <v>954</v>
      </c>
      <c r="M967" s="112" t="str">
        <f t="shared" si="184"/>
        <v/>
      </c>
      <c r="N967" s="73">
        <f t="shared" si="182"/>
        <v>0</v>
      </c>
      <c r="O967" s="74"/>
      <c r="P967" s="75"/>
      <c r="R967" s="76"/>
      <c r="S967" s="76"/>
      <c r="T967" s="268" t="str">
        <f t="shared" si="175"/>
        <v/>
      </c>
      <c r="AM967">
        <f t="shared" si="176"/>
        <v>0</v>
      </c>
      <c r="AN967">
        <f t="shared" si="177"/>
        <v>0</v>
      </c>
      <c r="AO967">
        <f t="shared" si="178"/>
        <v>0</v>
      </c>
      <c r="AP967">
        <f t="shared" si="179"/>
        <v>0</v>
      </c>
      <c r="AQ967">
        <f t="shared" si="180"/>
        <v>0</v>
      </c>
      <c r="AR967">
        <f t="shared" si="173"/>
        <v>0</v>
      </c>
    </row>
    <row r="968" spans="1:44" ht="18" hidden="1" outlineLevel="1" x14ac:dyDescent="0.35">
      <c r="A968" s="13" t="s">
        <v>184</v>
      </c>
      <c r="B968" s="35">
        <f t="shared" si="181"/>
        <v>955</v>
      </c>
      <c r="C968" s="247"/>
      <c r="D968" s="42"/>
      <c r="E968" s="42"/>
      <c r="F968" s="37"/>
      <c r="G968" s="248">
        <v>0</v>
      </c>
      <c r="H968" s="101">
        <v>0.1</v>
      </c>
      <c r="I968" s="102">
        <f t="shared" si="183"/>
        <v>0</v>
      </c>
      <c r="J968" s="37"/>
      <c r="K968" s="7"/>
      <c r="L968" s="61">
        <f t="shared" si="174"/>
        <v>955</v>
      </c>
      <c r="M968" s="112" t="str">
        <f t="shared" si="184"/>
        <v/>
      </c>
      <c r="N968" s="73">
        <f t="shared" si="182"/>
        <v>0</v>
      </c>
      <c r="O968" s="74"/>
      <c r="P968" s="75"/>
      <c r="R968" s="76"/>
      <c r="S968" s="76"/>
      <c r="T968" s="268" t="str">
        <f t="shared" si="175"/>
        <v/>
      </c>
      <c r="AM968">
        <f t="shared" si="176"/>
        <v>0</v>
      </c>
      <c r="AN968">
        <f t="shared" si="177"/>
        <v>0</v>
      </c>
      <c r="AO968">
        <f t="shared" si="178"/>
        <v>0</v>
      </c>
      <c r="AP968">
        <f t="shared" si="179"/>
        <v>0</v>
      </c>
      <c r="AQ968">
        <f t="shared" si="180"/>
        <v>0</v>
      </c>
      <c r="AR968">
        <f t="shared" si="173"/>
        <v>0</v>
      </c>
    </row>
    <row r="969" spans="1:44" ht="18" hidden="1" outlineLevel="1" x14ac:dyDescent="0.35">
      <c r="A969" s="13" t="s">
        <v>184</v>
      </c>
      <c r="B969" s="35">
        <f t="shared" si="181"/>
        <v>956</v>
      </c>
      <c r="C969" s="247"/>
      <c r="D969" s="42"/>
      <c r="E969" s="42"/>
      <c r="F969" s="37"/>
      <c r="G969" s="248">
        <v>0</v>
      </c>
      <c r="H969" s="101">
        <v>0.1</v>
      </c>
      <c r="I969" s="102">
        <f t="shared" si="183"/>
        <v>0</v>
      </c>
      <c r="J969" s="37"/>
      <c r="K969" s="7"/>
      <c r="L969" s="61">
        <f t="shared" si="174"/>
        <v>956</v>
      </c>
      <c r="M969" s="112" t="str">
        <f t="shared" si="184"/>
        <v/>
      </c>
      <c r="N969" s="73">
        <f t="shared" si="182"/>
        <v>0</v>
      </c>
      <c r="O969" s="74"/>
      <c r="P969" s="75"/>
      <c r="R969" s="76"/>
      <c r="S969" s="76"/>
      <c r="T969" s="268" t="str">
        <f t="shared" si="175"/>
        <v/>
      </c>
      <c r="AM969">
        <f t="shared" si="176"/>
        <v>0</v>
      </c>
      <c r="AN969">
        <f t="shared" si="177"/>
        <v>0</v>
      </c>
      <c r="AO969">
        <f t="shared" si="178"/>
        <v>0</v>
      </c>
      <c r="AP969">
        <f t="shared" si="179"/>
        <v>0</v>
      </c>
      <c r="AQ969">
        <f t="shared" si="180"/>
        <v>0</v>
      </c>
      <c r="AR969">
        <f t="shared" si="173"/>
        <v>0</v>
      </c>
    </row>
    <row r="970" spans="1:44" ht="18" hidden="1" outlineLevel="1" x14ac:dyDescent="0.35">
      <c r="A970" s="13" t="s">
        <v>184</v>
      </c>
      <c r="B970" s="35">
        <f t="shared" si="181"/>
        <v>957</v>
      </c>
      <c r="C970" s="247"/>
      <c r="D970" s="42"/>
      <c r="E970" s="42"/>
      <c r="F970" s="37"/>
      <c r="G970" s="248">
        <v>0</v>
      </c>
      <c r="H970" s="101">
        <v>0.1</v>
      </c>
      <c r="I970" s="102">
        <f t="shared" si="183"/>
        <v>0</v>
      </c>
      <c r="J970" s="37"/>
      <c r="K970" s="7"/>
      <c r="L970" s="61">
        <f t="shared" si="174"/>
        <v>957</v>
      </c>
      <c r="M970" s="112" t="str">
        <f t="shared" si="184"/>
        <v/>
      </c>
      <c r="N970" s="73">
        <f t="shared" si="182"/>
        <v>0</v>
      </c>
      <c r="O970" s="74"/>
      <c r="P970" s="75"/>
      <c r="R970" s="76"/>
      <c r="S970" s="76"/>
      <c r="T970" s="268" t="str">
        <f t="shared" si="175"/>
        <v/>
      </c>
      <c r="AM970">
        <f t="shared" si="176"/>
        <v>0</v>
      </c>
      <c r="AN970">
        <f t="shared" si="177"/>
        <v>0</v>
      </c>
      <c r="AO970">
        <f t="shared" si="178"/>
        <v>0</v>
      </c>
      <c r="AP970">
        <f t="shared" si="179"/>
        <v>0</v>
      </c>
      <c r="AQ970">
        <f t="shared" si="180"/>
        <v>0</v>
      </c>
      <c r="AR970">
        <f t="shared" si="173"/>
        <v>0</v>
      </c>
    </row>
    <row r="971" spans="1:44" ht="18" hidden="1" outlineLevel="1" x14ac:dyDescent="0.35">
      <c r="A971" s="13" t="s">
        <v>184</v>
      </c>
      <c r="B971" s="35">
        <f t="shared" si="181"/>
        <v>958</v>
      </c>
      <c r="C971" s="247"/>
      <c r="D971" s="42"/>
      <c r="E971" s="42"/>
      <c r="F971" s="37"/>
      <c r="G971" s="248">
        <v>0</v>
      </c>
      <c r="H971" s="101">
        <v>0.1</v>
      </c>
      <c r="I971" s="102">
        <f t="shared" si="183"/>
        <v>0</v>
      </c>
      <c r="J971" s="37"/>
      <c r="K971" s="7"/>
      <c r="L971" s="61">
        <f t="shared" si="174"/>
        <v>958</v>
      </c>
      <c r="M971" s="112" t="str">
        <f t="shared" si="184"/>
        <v/>
      </c>
      <c r="N971" s="73">
        <f t="shared" si="182"/>
        <v>0</v>
      </c>
      <c r="O971" s="74"/>
      <c r="P971" s="75"/>
      <c r="R971" s="76"/>
      <c r="S971" s="76"/>
      <c r="T971" s="268" t="str">
        <f t="shared" si="175"/>
        <v/>
      </c>
      <c r="AM971">
        <f t="shared" si="176"/>
        <v>0</v>
      </c>
      <c r="AN971">
        <f t="shared" si="177"/>
        <v>0</v>
      </c>
      <c r="AO971">
        <f t="shared" si="178"/>
        <v>0</v>
      </c>
      <c r="AP971">
        <f t="shared" si="179"/>
        <v>0</v>
      </c>
      <c r="AQ971">
        <f t="shared" si="180"/>
        <v>0</v>
      </c>
      <c r="AR971">
        <f t="shared" ref="AR971:AR1014" si="185">IF(OR(E971="その他",COUNTIF(E971,"*(詳細備考)*")),1,0)</f>
        <v>0</v>
      </c>
    </row>
    <row r="972" spans="1:44" ht="18" hidden="1" outlineLevel="1" x14ac:dyDescent="0.35">
      <c r="A972" s="13" t="s">
        <v>184</v>
      </c>
      <c r="B972" s="35">
        <f t="shared" si="181"/>
        <v>959</v>
      </c>
      <c r="C972" s="247"/>
      <c r="D972" s="42"/>
      <c r="E972" s="42"/>
      <c r="F972" s="37"/>
      <c r="G972" s="248">
        <v>0</v>
      </c>
      <c r="H972" s="101">
        <v>0.1</v>
      </c>
      <c r="I972" s="102">
        <f t="shared" si="183"/>
        <v>0</v>
      </c>
      <c r="J972" s="37"/>
      <c r="K972" s="7"/>
      <c r="L972" s="61">
        <f t="shared" ref="L972:L1013" si="186">$B972</f>
        <v>959</v>
      </c>
      <c r="M972" s="112" t="str">
        <f t="shared" si="184"/>
        <v/>
      </c>
      <c r="N972" s="73">
        <f t="shared" si="182"/>
        <v>0</v>
      </c>
      <c r="O972" s="74"/>
      <c r="P972" s="75"/>
      <c r="R972" s="76"/>
      <c r="S972" s="76"/>
      <c r="T972" s="268" t="str">
        <f t="shared" ref="T972:T1013" si="187">IF($Q972="","","No."&amp;$L972&amp;"："&amp;$Q972&amp;IF($O972="OK","",IF($O972="対象外","（"&amp;TEXT($N972,"#,##0")&amp;"円/"&amp;P972&amp;"）","（"&amp;TEXT($N972,"#,##0")&amp;"円/"&amp;$P972&amp;"）")))</f>
        <v/>
      </c>
      <c r="AM972">
        <f t="shared" ref="AM972:AM1014" si="188">IF(C972="",IF(OR(D972&lt;&gt;"",E972&lt;&gt;"",,F972&lt;&gt;"",G972&lt;&gt;0)=TRUE,1,0),0)</f>
        <v>0</v>
      </c>
      <c r="AN972">
        <f t="shared" ref="AN972:AN1014" si="189">IF(D972="",IF(OR(C972&lt;&gt;"",E972&lt;&gt;"",F972&lt;&gt;"",G972&lt;&gt;0)=TRUE,1,0),0)</f>
        <v>0</v>
      </c>
      <c r="AO972">
        <f t="shared" ref="AO972:AO1014" si="190">IF(E972="",IF(OR(C972&lt;&gt;"",D972&lt;&gt;"",F972&lt;&gt;"",G972&lt;&gt;0)=TRUE,1,0),0)</f>
        <v>0</v>
      </c>
      <c r="AP972">
        <f t="shared" ref="AP972:AP1014" si="191">IF(F972="",IF(OR(C972&lt;&gt;"",D972&lt;&gt;"",E972&lt;&gt;"",G972&lt;&gt;0)=TRUE,1,0),0)</f>
        <v>0</v>
      </c>
      <c r="AQ972">
        <f t="shared" ref="AQ972:AQ1014" si="192">IF(G972=0,IF(OR(C972&lt;&gt;"",D972&lt;&gt;"",E972&lt;&gt;"",F972&lt;&gt;"")=TRUE,1,0),0)</f>
        <v>0</v>
      </c>
      <c r="AR972">
        <f t="shared" si="185"/>
        <v>0</v>
      </c>
    </row>
    <row r="973" spans="1:44" ht="18" hidden="1" outlineLevel="1" x14ac:dyDescent="0.35">
      <c r="A973" s="13" t="s">
        <v>184</v>
      </c>
      <c r="B973" s="35">
        <f t="shared" ref="B973:B1013" si="193">B972+1</f>
        <v>960</v>
      </c>
      <c r="C973" s="247"/>
      <c r="D973" s="42"/>
      <c r="E973" s="42"/>
      <c r="F973" s="37"/>
      <c r="G973" s="248">
        <v>0</v>
      </c>
      <c r="H973" s="101">
        <v>0.1</v>
      </c>
      <c r="I973" s="102">
        <f t="shared" si="183"/>
        <v>0</v>
      </c>
      <c r="J973" s="37"/>
      <c r="K973" s="7"/>
      <c r="L973" s="61">
        <f t="shared" si="186"/>
        <v>960</v>
      </c>
      <c r="M973" s="112" t="str">
        <f t="shared" si="184"/>
        <v/>
      </c>
      <c r="N973" s="73">
        <f t="shared" si="182"/>
        <v>0</v>
      </c>
      <c r="O973" s="74"/>
      <c r="P973" s="75"/>
      <c r="R973" s="76"/>
      <c r="S973" s="76"/>
      <c r="T973" s="268" t="str">
        <f t="shared" si="187"/>
        <v/>
      </c>
      <c r="AM973">
        <f t="shared" si="188"/>
        <v>0</v>
      </c>
      <c r="AN973">
        <f t="shared" si="189"/>
        <v>0</v>
      </c>
      <c r="AO973">
        <f t="shared" si="190"/>
        <v>0</v>
      </c>
      <c r="AP973">
        <f t="shared" si="191"/>
        <v>0</v>
      </c>
      <c r="AQ973">
        <f t="shared" si="192"/>
        <v>0</v>
      </c>
      <c r="AR973">
        <f t="shared" si="185"/>
        <v>0</v>
      </c>
    </row>
    <row r="974" spans="1:44" ht="18" hidden="1" outlineLevel="1" x14ac:dyDescent="0.35">
      <c r="A974" s="13" t="s">
        <v>184</v>
      </c>
      <c r="B974" s="35">
        <f t="shared" si="193"/>
        <v>961</v>
      </c>
      <c r="C974" s="247"/>
      <c r="D974" s="42"/>
      <c r="E974" s="42"/>
      <c r="F974" s="37"/>
      <c r="G974" s="248">
        <v>0</v>
      </c>
      <c r="H974" s="101">
        <v>0.1</v>
      </c>
      <c r="I974" s="102">
        <f t="shared" si="183"/>
        <v>0</v>
      </c>
      <c r="J974" s="37"/>
      <c r="K974" s="7"/>
      <c r="L974" s="61">
        <f t="shared" si="186"/>
        <v>961</v>
      </c>
      <c r="M974" s="112" t="str">
        <f t="shared" si="184"/>
        <v/>
      </c>
      <c r="N974" s="73">
        <f t="shared" si="182"/>
        <v>0</v>
      </c>
      <c r="O974" s="74"/>
      <c r="P974" s="75"/>
      <c r="R974" s="76"/>
      <c r="S974" s="76"/>
      <c r="T974" s="268" t="str">
        <f t="shared" si="187"/>
        <v/>
      </c>
      <c r="AM974">
        <f t="shared" si="188"/>
        <v>0</v>
      </c>
      <c r="AN974">
        <f t="shared" si="189"/>
        <v>0</v>
      </c>
      <c r="AO974">
        <f t="shared" si="190"/>
        <v>0</v>
      </c>
      <c r="AP974">
        <f t="shared" si="191"/>
        <v>0</v>
      </c>
      <c r="AQ974">
        <f t="shared" si="192"/>
        <v>0</v>
      </c>
      <c r="AR974">
        <f t="shared" si="185"/>
        <v>0</v>
      </c>
    </row>
    <row r="975" spans="1:44" ht="18" hidden="1" outlineLevel="1" x14ac:dyDescent="0.35">
      <c r="A975" s="13" t="s">
        <v>184</v>
      </c>
      <c r="B975" s="35">
        <f t="shared" si="193"/>
        <v>962</v>
      </c>
      <c r="C975" s="247"/>
      <c r="D975" s="42"/>
      <c r="E975" s="42"/>
      <c r="F975" s="37"/>
      <c r="G975" s="248">
        <v>0</v>
      </c>
      <c r="H975" s="101">
        <v>0.1</v>
      </c>
      <c r="I975" s="102">
        <f t="shared" si="183"/>
        <v>0</v>
      </c>
      <c r="J975" s="37"/>
      <c r="K975" s="7"/>
      <c r="L975" s="61">
        <f t="shared" si="186"/>
        <v>962</v>
      </c>
      <c r="M975" s="112" t="str">
        <f t="shared" si="184"/>
        <v/>
      </c>
      <c r="N975" s="73">
        <f t="shared" si="182"/>
        <v>0</v>
      </c>
      <c r="O975" s="74"/>
      <c r="P975" s="75"/>
      <c r="R975" s="76"/>
      <c r="S975" s="76"/>
      <c r="T975" s="268" t="str">
        <f t="shared" si="187"/>
        <v/>
      </c>
      <c r="AM975">
        <f t="shared" si="188"/>
        <v>0</v>
      </c>
      <c r="AN975">
        <f t="shared" si="189"/>
        <v>0</v>
      </c>
      <c r="AO975">
        <f t="shared" si="190"/>
        <v>0</v>
      </c>
      <c r="AP975">
        <f t="shared" si="191"/>
        <v>0</v>
      </c>
      <c r="AQ975">
        <f t="shared" si="192"/>
        <v>0</v>
      </c>
      <c r="AR975">
        <f t="shared" si="185"/>
        <v>0</v>
      </c>
    </row>
    <row r="976" spans="1:44" ht="18" hidden="1" outlineLevel="1" x14ac:dyDescent="0.35">
      <c r="A976" s="13" t="s">
        <v>184</v>
      </c>
      <c r="B976" s="35">
        <f t="shared" si="193"/>
        <v>963</v>
      </c>
      <c r="C976" s="247"/>
      <c r="D976" s="42"/>
      <c r="E976" s="42"/>
      <c r="F976" s="37"/>
      <c r="G976" s="248">
        <v>0</v>
      </c>
      <c r="H976" s="101">
        <v>0.1</v>
      </c>
      <c r="I976" s="102">
        <f t="shared" si="183"/>
        <v>0</v>
      </c>
      <c r="J976" s="37"/>
      <c r="K976" s="7"/>
      <c r="L976" s="61">
        <f t="shared" si="186"/>
        <v>963</v>
      </c>
      <c r="M976" s="112" t="str">
        <f t="shared" si="184"/>
        <v/>
      </c>
      <c r="N976" s="73">
        <f t="shared" si="182"/>
        <v>0</v>
      </c>
      <c r="O976" s="74"/>
      <c r="P976" s="75"/>
      <c r="R976" s="76"/>
      <c r="S976" s="76"/>
      <c r="T976" s="268" t="str">
        <f t="shared" si="187"/>
        <v/>
      </c>
      <c r="AM976">
        <f t="shared" si="188"/>
        <v>0</v>
      </c>
      <c r="AN976">
        <f t="shared" si="189"/>
        <v>0</v>
      </c>
      <c r="AO976">
        <f t="shared" si="190"/>
        <v>0</v>
      </c>
      <c r="AP976">
        <f t="shared" si="191"/>
        <v>0</v>
      </c>
      <c r="AQ976">
        <f t="shared" si="192"/>
        <v>0</v>
      </c>
      <c r="AR976">
        <f t="shared" si="185"/>
        <v>0</v>
      </c>
    </row>
    <row r="977" spans="1:44" ht="18" hidden="1" outlineLevel="1" x14ac:dyDescent="0.35">
      <c r="A977" s="13" t="s">
        <v>184</v>
      </c>
      <c r="B977" s="35">
        <f t="shared" si="193"/>
        <v>964</v>
      </c>
      <c r="C977" s="247"/>
      <c r="D977" s="42"/>
      <c r="E977" s="42"/>
      <c r="F977" s="37"/>
      <c r="G977" s="248">
        <v>0</v>
      </c>
      <c r="H977" s="101">
        <v>0.1</v>
      </c>
      <c r="I977" s="102">
        <f t="shared" si="183"/>
        <v>0</v>
      </c>
      <c r="J977" s="37"/>
      <c r="K977" s="7"/>
      <c r="L977" s="61">
        <f t="shared" si="186"/>
        <v>964</v>
      </c>
      <c r="M977" s="112" t="str">
        <f t="shared" si="184"/>
        <v/>
      </c>
      <c r="N977" s="73">
        <f t="shared" si="182"/>
        <v>0</v>
      </c>
      <c r="O977" s="74"/>
      <c r="P977" s="75"/>
      <c r="R977" s="76"/>
      <c r="S977" s="76"/>
      <c r="T977" s="268" t="str">
        <f t="shared" si="187"/>
        <v/>
      </c>
      <c r="AM977">
        <f t="shared" si="188"/>
        <v>0</v>
      </c>
      <c r="AN977">
        <f t="shared" si="189"/>
        <v>0</v>
      </c>
      <c r="AO977">
        <f t="shared" si="190"/>
        <v>0</v>
      </c>
      <c r="AP977">
        <f t="shared" si="191"/>
        <v>0</v>
      </c>
      <c r="AQ977">
        <f t="shared" si="192"/>
        <v>0</v>
      </c>
      <c r="AR977">
        <f t="shared" si="185"/>
        <v>0</v>
      </c>
    </row>
    <row r="978" spans="1:44" ht="18" hidden="1" outlineLevel="1" x14ac:dyDescent="0.35">
      <c r="A978" s="13" t="s">
        <v>184</v>
      </c>
      <c r="B978" s="35">
        <f t="shared" si="193"/>
        <v>965</v>
      </c>
      <c r="C978" s="247"/>
      <c r="D978" s="42"/>
      <c r="E978" s="42"/>
      <c r="F978" s="37"/>
      <c r="G978" s="248">
        <v>0</v>
      </c>
      <c r="H978" s="101">
        <v>0.1</v>
      </c>
      <c r="I978" s="102">
        <f t="shared" si="183"/>
        <v>0</v>
      </c>
      <c r="J978" s="37"/>
      <c r="K978" s="7"/>
      <c r="L978" s="61">
        <f t="shared" si="186"/>
        <v>965</v>
      </c>
      <c r="M978" s="112" t="str">
        <f t="shared" si="184"/>
        <v/>
      </c>
      <c r="N978" s="73">
        <f t="shared" si="182"/>
        <v>0</v>
      </c>
      <c r="O978" s="74"/>
      <c r="P978" s="75"/>
      <c r="R978" s="76"/>
      <c r="S978" s="76"/>
      <c r="T978" s="268" t="str">
        <f t="shared" si="187"/>
        <v/>
      </c>
      <c r="AM978">
        <f t="shared" si="188"/>
        <v>0</v>
      </c>
      <c r="AN978">
        <f t="shared" si="189"/>
        <v>0</v>
      </c>
      <c r="AO978">
        <f t="shared" si="190"/>
        <v>0</v>
      </c>
      <c r="AP978">
        <f t="shared" si="191"/>
        <v>0</v>
      </c>
      <c r="AQ978">
        <f t="shared" si="192"/>
        <v>0</v>
      </c>
      <c r="AR978">
        <f t="shared" si="185"/>
        <v>0</v>
      </c>
    </row>
    <row r="979" spans="1:44" ht="18" hidden="1" outlineLevel="1" x14ac:dyDescent="0.35">
      <c r="A979" s="13" t="s">
        <v>184</v>
      </c>
      <c r="B979" s="35">
        <f t="shared" si="193"/>
        <v>966</v>
      </c>
      <c r="C979" s="247"/>
      <c r="D979" s="42"/>
      <c r="E979" s="42"/>
      <c r="F979" s="37"/>
      <c r="G979" s="248">
        <v>0</v>
      </c>
      <c r="H979" s="101">
        <v>0.1</v>
      </c>
      <c r="I979" s="102">
        <f t="shared" si="183"/>
        <v>0</v>
      </c>
      <c r="J979" s="37"/>
      <c r="K979" s="7"/>
      <c r="L979" s="61">
        <f t="shared" si="186"/>
        <v>966</v>
      </c>
      <c r="M979" s="112" t="str">
        <f t="shared" si="184"/>
        <v/>
      </c>
      <c r="N979" s="73">
        <f t="shared" si="182"/>
        <v>0</v>
      </c>
      <c r="O979" s="74"/>
      <c r="P979" s="75"/>
      <c r="R979" s="76"/>
      <c r="S979" s="76"/>
      <c r="T979" s="268" t="str">
        <f t="shared" si="187"/>
        <v/>
      </c>
      <c r="AM979">
        <f t="shared" si="188"/>
        <v>0</v>
      </c>
      <c r="AN979">
        <f t="shared" si="189"/>
        <v>0</v>
      </c>
      <c r="AO979">
        <f t="shared" si="190"/>
        <v>0</v>
      </c>
      <c r="AP979">
        <f t="shared" si="191"/>
        <v>0</v>
      </c>
      <c r="AQ979">
        <f t="shared" si="192"/>
        <v>0</v>
      </c>
      <c r="AR979">
        <f t="shared" si="185"/>
        <v>0</v>
      </c>
    </row>
    <row r="980" spans="1:44" ht="18" hidden="1" outlineLevel="1" x14ac:dyDescent="0.35">
      <c r="A980" s="13" t="s">
        <v>184</v>
      </c>
      <c r="B980" s="35">
        <f t="shared" si="193"/>
        <v>967</v>
      </c>
      <c r="C980" s="247"/>
      <c r="D980" s="42"/>
      <c r="E980" s="42"/>
      <c r="F980" s="37"/>
      <c r="G980" s="248">
        <v>0</v>
      </c>
      <c r="H980" s="101">
        <v>0.1</v>
      </c>
      <c r="I980" s="102">
        <f t="shared" si="183"/>
        <v>0</v>
      </c>
      <c r="J980" s="37"/>
      <c r="K980" s="7"/>
      <c r="L980" s="61">
        <f t="shared" si="186"/>
        <v>967</v>
      </c>
      <c r="M980" s="112" t="str">
        <f t="shared" si="184"/>
        <v/>
      </c>
      <c r="N980" s="73">
        <f t="shared" si="182"/>
        <v>0</v>
      </c>
      <c r="O980" s="74"/>
      <c r="P980" s="75"/>
      <c r="R980" s="76"/>
      <c r="S980" s="76"/>
      <c r="T980" s="268" t="str">
        <f t="shared" si="187"/>
        <v/>
      </c>
      <c r="AM980">
        <f t="shared" si="188"/>
        <v>0</v>
      </c>
      <c r="AN980">
        <f t="shared" si="189"/>
        <v>0</v>
      </c>
      <c r="AO980">
        <f t="shared" si="190"/>
        <v>0</v>
      </c>
      <c r="AP980">
        <f t="shared" si="191"/>
        <v>0</v>
      </c>
      <c r="AQ980">
        <f t="shared" si="192"/>
        <v>0</v>
      </c>
      <c r="AR980">
        <f t="shared" si="185"/>
        <v>0</v>
      </c>
    </row>
    <row r="981" spans="1:44" ht="18" hidden="1" outlineLevel="1" x14ac:dyDescent="0.35">
      <c r="A981" s="13" t="s">
        <v>184</v>
      </c>
      <c r="B981" s="35">
        <f t="shared" si="193"/>
        <v>968</v>
      </c>
      <c r="C981" s="247"/>
      <c r="D981" s="42"/>
      <c r="E981" s="42"/>
      <c r="F981" s="37"/>
      <c r="G981" s="248">
        <v>0</v>
      </c>
      <c r="H981" s="101">
        <v>0.1</v>
      </c>
      <c r="I981" s="102">
        <f t="shared" si="183"/>
        <v>0</v>
      </c>
      <c r="J981" s="37"/>
      <c r="K981" s="7"/>
      <c r="L981" s="61">
        <f t="shared" si="186"/>
        <v>968</v>
      </c>
      <c r="M981" s="112" t="str">
        <f t="shared" si="184"/>
        <v/>
      </c>
      <c r="N981" s="73">
        <f t="shared" si="182"/>
        <v>0</v>
      </c>
      <c r="O981" s="74"/>
      <c r="P981" s="75"/>
      <c r="R981" s="76"/>
      <c r="S981" s="76"/>
      <c r="T981" s="268" t="str">
        <f t="shared" si="187"/>
        <v/>
      </c>
      <c r="AM981">
        <f t="shared" si="188"/>
        <v>0</v>
      </c>
      <c r="AN981">
        <f t="shared" si="189"/>
        <v>0</v>
      </c>
      <c r="AO981">
        <f t="shared" si="190"/>
        <v>0</v>
      </c>
      <c r="AP981">
        <f t="shared" si="191"/>
        <v>0</v>
      </c>
      <c r="AQ981">
        <f t="shared" si="192"/>
        <v>0</v>
      </c>
      <c r="AR981">
        <f t="shared" si="185"/>
        <v>0</v>
      </c>
    </row>
    <row r="982" spans="1:44" ht="18" hidden="1" outlineLevel="1" x14ac:dyDescent="0.35">
      <c r="A982" s="13" t="s">
        <v>184</v>
      </c>
      <c r="B982" s="35">
        <f t="shared" si="193"/>
        <v>969</v>
      </c>
      <c r="C982" s="247"/>
      <c r="D982" s="42"/>
      <c r="E982" s="42"/>
      <c r="F982" s="37"/>
      <c r="G982" s="248">
        <v>0</v>
      </c>
      <c r="H982" s="101">
        <v>0.1</v>
      </c>
      <c r="I982" s="102">
        <f t="shared" si="183"/>
        <v>0</v>
      </c>
      <c r="J982" s="37"/>
      <c r="K982" s="7"/>
      <c r="L982" s="61">
        <f t="shared" si="186"/>
        <v>969</v>
      </c>
      <c r="M982" s="112" t="str">
        <f t="shared" si="184"/>
        <v/>
      </c>
      <c r="N982" s="73">
        <f t="shared" si="182"/>
        <v>0</v>
      </c>
      <c r="O982" s="74"/>
      <c r="P982" s="75"/>
      <c r="R982" s="76"/>
      <c r="S982" s="76"/>
      <c r="T982" s="268" t="str">
        <f t="shared" si="187"/>
        <v/>
      </c>
      <c r="AM982">
        <f t="shared" si="188"/>
        <v>0</v>
      </c>
      <c r="AN982">
        <f t="shared" si="189"/>
        <v>0</v>
      </c>
      <c r="AO982">
        <f t="shared" si="190"/>
        <v>0</v>
      </c>
      <c r="AP982">
        <f t="shared" si="191"/>
        <v>0</v>
      </c>
      <c r="AQ982">
        <f t="shared" si="192"/>
        <v>0</v>
      </c>
      <c r="AR982">
        <f t="shared" si="185"/>
        <v>0</v>
      </c>
    </row>
    <row r="983" spans="1:44" ht="18" hidden="1" outlineLevel="1" x14ac:dyDescent="0.35">
      <c r="A983" s="13" t="s">
        <v>184</v>
      </c>
      <c r="B983" s="35">
        <f t="shared" si="193"/>
        <v>970</v>
      </c>
      <c r="C983" s="247"/>
      <c r="D983" s="42"/>
      <c r="E983" s="42"/>
      <c r="F983" s="37"/>
      <c r="G983" s="248">
        <v>0</v>
      </c>
      <c r="H983" s="101">
        <v>0.1</v>
      </c>
      <c r="I983" s="102">
        <f t="shared" si="183"/>
        <v>0</v>
      </c>
      <c r="J983" s="37"/>
      <c r="K983" s="7"/>
      <c r="L983" s="61">
        <f t="shared" si="186"/>
        <v>970</v>
      </c>
      <c r="M983" s="112" t="str">
        <f t="shared" si="184"/>
        <v/>
      </c>
      <c r="N983" s="73">
        <f t="shared" si="182"/>
        <v>0</v>
      </c>
      <c r="O983" s="74"/>
      <c r="P983" s="75"/>
      <c r="R983" s="76"/>
      <c r="S983" s="76"/>
      <c r="T983" s="268" t="str">
        <f t="shared" si="187"/>
        <v/>
      </c>
      <c r="AM983">
        <f t="shared" si="188"/>
        <v>0</v>
      </c>
      <c r="AN983">
        <f t="shared" si="189"/>
        <v>0</v>
      </c>
      <c r="AO983">
        <f t="shared" si="190"/>
        <v>0</v>
      </c>
      <c r="AP983">
        <f t="shared" si="191"/>
        <v>0</v>
      </c>
      <c r="AQ983">
        <f t="shared" si="192"/>
        <v>0</v>
      </c>
      <c r="AR983">
        <f t="shared" si="185"/>
        <v>0</v>
      </c>
    </row>
    <row r="984" spans="1:44" ht="18" hidden="1" outlineLevel="1" x14ac:dyDescent="0.35">
      <c r="A984" s="13" t="s">
        <v>184</v>
      </c>
      <c r="B984" s="35">
        <f t="shared" si="193"/>
        <v>971</v>
      </c>
      <c r="C984" s="247"/>
      <c r="D984" s="42"/>
      <c r="E984" s="42"/>
      <c r="F984" s="37"/>
      <c r="G984" s="248">
        <v>0</v>
      </c>
      <c r="H984" s="101">
        <v>0.1</v>
      </c>
      <c r="I984" s="102">
        <f t="shared" si="183"/>
        <v>0</v>
      </c>
      <c r="J984" s="37"/>
      <c r="K984" s="7"/>
      <c r="L984" s="61">
        <f t="shared" si="186"/>
        <v>971</v>
      </c>
      <c r="M984" s="112" t="str">
        <f t="shared" si="184"/>
        <v/>
      </c>
      <c r="N984" s="73">
        <f t="shared" si="182"/>
        <v>0</v>
      </c>
      <c r="O984" s="74"/>
      <c r="P984" s="75"/>
      <c r="R984" s="76"/>
      <c r="S984" s="76"/>
      <c r="T984" s="268" t="str">
        <f t="shared" si="187"/>
        <v/>
      </c>
      <c r="AM984">
        <f t="shared" si="188"/>
        <v>0</v>
      </c>
      <c r="AN984">
        <f t="shared" si="189"/>
        <v>0</v>
      </c>
      <c r="AO984">
        <f t="shared" si="190"/>
        <v>0</v>
      </c>
      <c r="AP984">
        <f t="shared" si="191"/>
        <v>0</v>
      </c>
      <c r="AQ984">
        <f t="shared" si="192"/>
        <v>0</v>
      </c>
      <c r="AR984">
        <f t="shared" si="185"/>
        <v>0</v>
      </c>
    </row>
    <row r="985" spans="1:44" ht="18" hidden="1" outlineLevel="1" x14ac:dyDescent="0.35">
      <c r="A985" s="13" t="s">
        <v>184</v>
      </c>
      <c r="B985" s="35">
        <f t="shared" si="193"/>
        <v>972</v>
      </c>
      <c r="C985" s="247"/>
      <c r="D985" s="42"/>
      <c r="E985" s="42"/>
      <c r="F985" s="37"/>
      <c r="G985" s="248">
        <v>0</v>
      </c>
      <c r="H985" s="101">
        <v>0.1</v>
      </c>
      <c r="I985" s="102">
        <f t="shared" si="183"/>
        <v>0</v>
      </c>
      <c r="J985" s="37"/>
      <c r="K985" s="7"/>
      <c r="L985" s="61">
        <f t="shared" si="186"/>
        <v>972</v>
      </c>
      <c r="M985" s="112" t="str">
        <f t="shared" si="184"/>
        <v/>
      </c>
      <c r="N985" s="73">
        <f t="shared" si="182"/>
        <v>0</v>
      </c>
      <c r="O985" s="74"/>
      <c r="P985" s="75"/>
      <c r="R985" s="76"/>
      <c r="S985" s="76"/>
      <c r="T985" s="268" t="str">
        <f t="shared" si="187"/>
        <v/>
      </c>
      <c r="AM985">
        <f t="shared" si="188"/>
        <v>0</v>
      </c>
      <c r="AN985">
        <f t="shared" si="189"/>
        <v>0</v>
      </c>
      <c r="AO985">
        <f t="shared" si="190"/>
        <v>0</v>
      </c>
      <c r="AP985">
        <f t="shared" si="191"/>
        <v>0</v>
      </c>
      <c r="AQ985">
        <f t="shared" si="192"/>
        <v>0</v>
      </c>
      <c r="AR985">
        <f t="shared" si="185"/>
        <v>0</v>
      </c>
    </row>
    <row r="986" spans="1:44" ht="18" hidden="1" outlineLevel="1" x14ac:dyDescent="0.35">
      <c r="A986" s="13" t="s">
        <v>184</v>
      </c>
      <c r="B986" s="35">
        <f t="shared" si="193"/>
        <v>973</v>
      </c>
      <c r="C986" s="247"/>
      <c r="D986" s="42"/>
      <c r="E986" s="42"/>
      <c r="F986" s="37"/>
      <c r="G986" s="248">
        <v>0</v>
      </c>
      <c r="H986" s="101">
        <v>0.1</v>
      </c>
      <c r="I986" s="102">
        <f t="shared" si="183"/>
        <v>0</v>
      </c>
      <c r="J986" s="37"/>
      <c r="K986" s="7"/>
      <c r="L986" s="61">
        <f t="shared" si="186"/>
        <v>973</v>
      </c>
      <c r="M986" s="112" t="str">
        <f t="shared" si="184"/>
        <v/>
      </c>
      <c r="N986" s="73">
        <f t="shared" si="182"/>
        <v>0</v>
      </c>
      <c r="O986" s="74"/>
      <c r="P986" s="75"/>
      <c r="R986" s="76"/>
      <c r="S986" s="76"/>
      <c r="T986" s="268" t="str">
        <f t="shared" si="187"/>
        <v/>
      </c>
      <c r="AM986">
        <f t="shared" si="188"/>
        <v>0</v>
      </c>
      <c r="AN986">
        <f t="shared" si="189"/>
        <v>0</v>
      </c>
      <c r="AO986">
        <f t="shared" si="190"/>
        <v>0</v>
      </c>
      <c r="AP986">
        <f t="shared" si="191"/>
        <v>0</v>
      </c>
      <c r="AQ986">
        <f t="shared" si="192"/>
        <v>0</v>
      </c>
      <c r="AR986">
        <f t="shared" si="185"/>
        <v>0</v>
      </c>
    </row>
    <row r="987" spans="1:44" ht="18" hidden="1" outlineLevel="1" x14ac:dyDescent="0.35">
      <c r="A987" s="13" t="s">
        <v>184</v>
      </c>
      <c r="B987" s="35">
        <f t="shared" si="193"/>
        <v>974</v>
      </c>
      <c r="C987" s="247"/>
      <c r="D987" s="42"/>
      <c r="E987" s="42"/>
      <c r="F987" s="37"/>
      <c r="G987" s="248">
        <v>0</v>
      </c>
      <c r="H987" s="101">
        <v>0.1</v>
      </c>
      <c r="I987" s="102">
        <f t="shared" si="183"/>
        <v>0</v>
      </c>
      <c r="J987" s="37"/>
      <c r="K987" s="7"/>
      <c r="L987" s="61">
        <f t="shared" si="186"/>
        <v>974</v>
      </c>
      <c r="M987" s="112" t="str">
        <f t="shared" si="184"/>
        <v/>
      </c>
      <c r="N987" s="73">
        <f t="shared" si="182"/>
        <v>0</v>
      </c>
      <c r="O987" s="74"/>
      <c r="P987" s="75"/>
      <c r="R987" s="76"/>
      <c r="S987" s="76"/>
      <c r="T987" s="268" t="str">
        <f t="shared" si="187"/>
        <v/>
      </c>
      <c r="AM987">
        <f t="shared" si="188"/>
        <v>0</v>
      </c>
      <c r="AN987">
        <f t="shared" si="189"/>
        <v>0</v>
      </c>
      <c r="AO987">
        <f t="shared" si="190"/>
        <v>0</v>
      </c>
      <c r="AP987">
        <f t="shared" si="191"/>
        <v>0</v>
      </c>
      <c r="AQ987">
        <f t="shared" si="192"/>
        <v>0</v>
      </c>
      <c r="AR987">
        <f t="shared" si="185"/>
        <v>0</v>
      </c>
    </row>
    <row r="988" spans="1:44" ht="18" hidden="1" outlineLevel="1" x14ac:dyDescent="0.35">
      <c r="A988" s="13" t="s">
        <v>184</v>
      </c>
      <c r="B988" s="35">
        <f t="shared" si="193"/>
        <v>975</v>
      </c>
      <c r="C988" s="247"/>
      <c r="D988" s="42"/>
      <c r="E988" s="42"/>
      <c r="F988" s="37"/>
      <c r="G988" s="248">
        <v>0</v>
      </c>
      <c r="H988" s="101">
        <v>0.1</v>
      </c>
      <c r="I988" s="102">
        <f t="shared" si="183"/>
        <v>0</v>
      </c>
      <c r="J988" s="37"/>
      <c r="K988" s="7"/>
      <c r="L988" s="61">
        <f t="shared" si="186"/>
        <v>975</v>
      </c>
      <c r="M988" s="112" t="str">
        <f t="shared" si="184"/>
        <v/>
      </c>
      <c r="N988" s="73">
        <f t="shared" si="182"/>
        <v>0</v>
      </c>
      <c r="O988" s="74"/>
      <c r="P988" s="75"/>
      <c r="R988" s="76"/>
      <c r="S988" s="76"/>
      <c r="T988" s="268" t="str">
        <f t="shared" si="187"/>
        <v/>
      </c>
      <c r="AM988">
        <f t="shared" si="188"/>
        <v>0</v>
      </c>
      <c r="AN988">
        <f t="shared" si="189"/>
        <v>0</v>
      </c>
      <c r="AO988">
        <f t="shared" si="190"/>
        <v>0</v>
      </c>
      <c r="AP988">
        <f t="shared" si="191"/>
        <v>0</v>
      </c>
      <c r="AQ988">
        <f t="shared" si="192"/>
        <v>0</v>
      </c>
      <c r="AR988">
        <f t="shared" si="185"/>
        <v>0</v>
      </c>
    </row>
    <row r="989" spans="1:44" ht="18" hidden="1" outlineLevel="1" x14ac:dyDescent="0.35">
      <c r="A989" s="13" t="s">
        <v>184</v>
      </c>
      <c r="B989" s="35">
        <f t="shared" si="193"/>
        <v>976</v>
      </c>
      <c r="C989" s="247"/>
      <c r="D989" s="42"/>
      <c r="E989" s="42"/>
      <c r="F989" s="37"/>
      <c r="G989" s="248">
        <v>0</v>
      </c>
      <c r="H989" s="101">
        <v>0.1</v>
      </c>
      <c r="I989" s="102">
        <f t="shared" si="183"/>
        <v>0</v>
      </c>
      <c r="J989" s="37"/>
      <c r="K989" s="7"/>
      <c r="L989" s="61">
        <f t="shared" si="186"/>
        <v>976</v>
      </c>
      <c r="M989" s="112" t="str">
        <f t="shared" si="184"/>
        <v/>
      </c>
      <c r="N989" s="73">
        <f t="shared" si="182"/>
        <v>0</v>
      </c>
      <c r="O989" s="74"/>
      <c r="P989" s="75"/>
      <c r="R989" s="76"/>
      <c r="S989" s="76"/>
      <c r="T989" s="268" t="str">
        <f t="shared" si="187"/>
        <v/>
      </c>
      <c r="AM989">
        <f t="shared" si="188"/>
        <v>0</v>
      </c>
      <c r="AN989">
        <f t="shared" si="189"/>
        <v>0</v>
      </c>
      <c r="AO989">
        <f t="shared" si="190"/>
        <v>0</v>
      </c>
      <c r="AP989">
        <f t="shared" si="191"/>
        <v>0</v>
      </c>
      <c r="AQ989">
        <f t="shared" si="192"/>
        <v>0</v>
      </c>
      <c r="AR989">
        <f t="shared" si="185"/>
        <v>0</v>
      </c>
    </row>
    <row r="990" spans="1:44" ht="18" hidden="1" outlineLevel="1" x14ac:dyDescent="0.35">
      <c r="A990" s="13" t="s">
        <v>184</v>
      </c>
      <c r="B990" s="35">
        <f t="shared" si="193"/>
        <v>977</v>
      </c>
      <c r="C990" s="247"/>
      <c r="D990" s="42"/>
      <c r="E990" s="42"/>
      <c r="F990" s="37"/>
      <c r="G990" s="248">
        <v>0</v>
      </c>
      <c r="H990" s="101">
        <v>0.1</v>
      </c>
      <c r="I990" s="102">
        <f t="shared" si="183"/>
        <v>0</v>
      </c>
      <c r="J990" s="37"/>
      <c r="K990" s="7"/>
      <c r="L990" s="61">
        <f t="shared" si="186"/>
        <v>977</v>
      </c>
      <c r="M990" s="112" t="str">
        <f t="shared" si="184"/>
        <v/>
      </c>
      <c r="N990" s="73">
        <f t="shared" si="182"/>
        <v>0</v>
      </c>
      <c r="O990" s="74"/>
      <c r="P990" s="75"/>
      <c r="R990" s="76"/>
      <c r="S990" s="76"/>
      <c r="T990" s="268" t="str">
        <f t="shared" si="187"/>
        <v/>
      </c>
      <c r="AM990">
        <f t="shared" si="188"/>
        <v>0</v>
      </c>
      <c r="AN990">
        <f t="shared" si="189"/>
        <v>0</v>
      </c>
      <c r="AO990">
        <f t="shared" si="190"/>
        <v>0</v>
      </c>
      <c r="AP990">
        <f t="shared" si="191"/>
        <v>0</v>
      </c>
      <c r="AQ990">
        <f t="shared" si="192"/>
        <v>0</v>
      </c>
      <c r="AR990">
        <f t="shared" si="185"/>
        <v>0</v>
      </c>
    </row>
    <row r="991" spans="1:44" ht="18" hidden="1" outlineLevel="1" x14ac:dyDescent="0.35">
      <c r="A991" s="13" t="s">
        <v>184</v>
      </c>
      <c r="B991" s="35">
        <f t="shared" si="193"/>
        <v>978</v>
      </c>
      <c r="C991" s="247"/>
      <c r="D991" s="42"/>
      <c r="E991" s="42"/>
      <c r="F991" s="37"/>
      <c r="G991" s="248">
        <v>0</v>
      </c>
      <c r="H991" s="101">
        <v>0.1</v>
      </c>
      <c r="I991" s="102">
        <f t="shared" si="183"/>
        <v>0</v>
      </c>
      <c r="J991" s="37"/>
      <c r="K991" s="7"/>
      <c r="L991" s="61">
        <f t="shared" si="186"/>
        <v>978</v>
      </c>
      <c r="M991" s="112" t="str">
        <f t="shared" si="184"/>
        <v/>
      </c>
      <c r="N991" s="73">
        <f t="shared" si="182"/>
        <v>0</v>
      </c>
      <c r="O991" s="74"/>
      <c r="P991" s="75"/>
      <c r="R991" s="76"/>
      <c r="S991" s="76"/>
      <c r="T991" s="268" t="str">
        <f t="shared" si="187"/>
        <v/>
      </c>
      <c r="AM991">
        <f t="shared" si="188"/>
        <v>0</v>
      </c>
      <c r="AN991">
        <f t="shared" si="189"/>
        <v>0</v>
      </c>
      <c r="AO991">
        <f t="shared" si="190"/>
        <v>0</v>
      </c>
      <c r="AP991">
        <f t="shared" si="191"/>
        <v>0</v>
      </c>
      <c r="AQ991">
        <f t="shared" si="192"/>
        <v>0</v>
      </c>
      <c r="AR991">
        <f t="shared" si="185"/>
        <v>0</v>
      </c>
    </row>
    <row r="992" spans="1:44" ht="18" hidden="1" outlineLevel="1" x14ac:dyDescent="0.35">
      <c r="A992" s="13" t="s">
        <v>184</v>
      </c>
      <c r="B992" s="35">
        <f t="shared" si="193"/>
        <v>979</v>
      </c>
      <c r="C992" s="247"/>
      <c r="D992" s="42"/>
      <c r="E992" s="42"/>
      <c r="F992" s="37"/>
      <c r="G992" s="248">
        <v>0</v>
      </c>
      <c r="H992" s="101">
        <v>0.1</v>
      </c>
      <c r="I992" s="102">
        <f t="shared" si="183"/>
        <v>0</v>
      </c>
      <c r="J992" s="37"/>
      <c r="K992" s="7"/>
      <c r="L992" s="61">
        <f t="shared" si="186"/>
        <v>979</v>
      </c>
      <c r="M992" s="112" t="str">
        <f t="shared" si="184"/>
        <v/>
      </c>
      <c r="N992" s="73">
        <f t="shared" si="182"/>
        <v>0</v>
      </c>
      <c r="O992" s="74"/>
      <c r="P992" s="75"/>
      <c r="R992" s="76"/>
      <c r="S992" s="76"/>
      <c r="T992" s="268" t="str">
        <f t="shared" si="187"/>
        <v/>
      </c>
      <c r="AM992">
        <f t="shared" si="188"/>
        <v>0</v>
      </c>
      <c r="AN992">
        <f t="shared" si="189"/>
        <v>0</v>
      </c>
      <c r="AO992">
        <f t="shared" si="190"/>
        <v>0</v>
      </c>
      <c r="AP992">
        <f t="shared" si="191"/>
        <v>0</v>
      </c>
      <c r="AQ992">
        <f t="shared" si="192"/>
        <v>0</v>
      </c>
      <c r="AR992">
        <f t="shared" si="185"/>
        <v>0</v>
      </c>
    </row>
    <row r="993" spans="1:44" ht="18" hidden="1" outlineLevel="1" x14ac:dyDescent="0.35">
      <c r="A993" s="13" t="s">
        <v>184</v>
      </c>
      <c r="B993" s="35">
        <f t="shared" si="193"/>
        <v>980</v>
      </c>
      <c r="C993" s="247"/>
      <c r="D993" s="42"/>
      <c r="E993" s="42"/>
      <c r="F993" s="37"/>
      <c r="G993" s="248">
        <v>0</v>
      </c>
      <c r="H993" s="101">
        <v>0.1</v>
      </c>
      <c r="I993" s="102">
        <f t="shared" si="183"/>
        <v>0</v>
      </c>
      <c r="J993" s="37"/>
      <c r="K993" s="7"/>
      <c r="L993" s="61">
        <f t="shared" si="186"/>
        <v>980</v>
      </c>
      <c r="M993" s="112" t="str">
        <f t="shared" si="184"/>
        <v/>
      </c>
      <c r="N993" s="73">
        <f t="shared" si="182"/>
        <v>0</v>
      </c>
      <c r="O993" s="74"/>
      <c r="P993" s="75"/>
      <c r="R993" s="76"/>
      <c r="S993" s="76"/>
      <c r="T993" s="268" t="str">
        <f t="shared" si="187"/>
        <v/>
      </c>
      <c r="AM993">
        <f t="shared" si="188"/>
        <v>0</v>
      </c>
      <c r="AN993">
        <f t="shared" si="189"/>
        <v>0</v>
      </c>
      <c r="AO993">
        <f t="shared" si="190"/>
        <v>0</v>
      </c>
      <c r="AP993">
        <f t="shared" si="191"/>
        <v>0</v>
      </c>
      <c r="AQ993">
        <f t="shared" si="192"/>
        <v>0</v>
      </c>
      <c r="AR993">
        <f t="shared" si="185"/>
        <v>0</v>
      </c>
    </row>
    <row r="994" spans="1:44" ht="18" hidden="1" outlineLevel="1" x14ac:dyDescent="0.35">
      <c r="A994" s="13" t="s">
        <v>184</v>
      </c>
      <c r="B994" s="35">
        <f t="shared" si="193"/>
        <v>981</v>
      </c>
      <c r="C994" s="247"/>
      <c r="D994" s="42"/>
      <c r="E994" s="42"/>
      <c r="F994" s="37"/>
      <c r="G994" s="248">
        <v>0</v>
      </c>
      <c r="H994" s="101">
        <v>0.1</v>
      </c>
      <c r="I994" s="102">
        <f t="shared" si="183"/>
        <v>0</v>
      </c>
      <c r="J994" s="37"/>
      <c r="K994" s="7"/>
      <c r="L994" s="61">
        <f t="shared" si="186"/>
        <v>981</v>
      </c>
      <c r="M994" s="112" t="str">
        <f t="shared" si="184"/>
        <v/>
      </c>
      <c r="N994" s="73">
        <f t="shared" si="182"/>
        <v>0</v>
      </c>
      <c r="O994" s="74"/>
      <c r="P994" s="75"/>
      <c r="R994" s="76"/>
      <c r="S994" s="76"/>
      <c r="T994" s="268" t="str">
        <f t="shared" si="187"/>
        <v/>
      </c>
      <c r="AM994">
        <f t="shared" si="188"/>
        <v>0</v>
      </c>
      <c r="AN994">
        <f t="shared" si="189"/>
        <v>0</v>
      </c>
      <c r="AO994">
        <f t="shared" si="190"/>
        <v>0</v>
      </c>
      <c r="AP994">
        <f t="shared" si="191"/>
        <v>0</v>
      </c>
      <c r="AQ994">
        <f t="shared" si="192"/>
        <v>0</v>
      </c>
      <c r="AR994">
        <f t="shared" si="185"/>
        <v>0</v>
      </c>
    </row>
    <row r="995" spans="1:44" ht="18" hidden="1" outlineLevel="1" x14ac:dyDescent="0.35">
      <c r="A995" s="13" t="s">
        <v>184</v>
      </c>
      <c r="B995" s="35">
        <f t="shared" si="193"/>
        <v>982</v>
      </c>
      <c r="C995" s="247"/>
      <c r="D995" s="42"/>
      <c r="E995" s="42"/>
      <c r="F995" s="37"/>
      <c r="G995" s="248">
        <v>0</v>
      </c>
      <c r="H995" s="101">
        <v>0.1</v>
      </c>
      <c r="I995" s="102">
        <f t="shared" si="183"/>
        <v>0</v>
      </c>
      <c r="J995" s="37"/>
      <c r="K995" s="7"/>
      <c r="L995" s="61">
        <f t="shared" si="186"/>
        <v>982</v>
      </c>
      <c r="M995" s="112" t="str">
        <f t="shared" si="184"/>
        <v/>
      </c>
      <c r="N995" s="73">
        <f t="shared" si="182"/>
        <v>0</v>
      </c>
      <c r="O995" s="74"/>
      <c r="P995" s="75"/>
      <c r="R995" s="76"/>
      <c r="S995" s="76"/>
      <c r="T995" s="268" t="str">
        <f t="shared" si="187"/>
        <v/>
      </c>
      <c r="AM995">
        <f t="shared" si="188"/>
        <v>0</v>
      </c>
      <c r="AN995">
        <f t="shared" si="189"/>
        <v>0</v>
      </c>
      <c r="AO995">
        <f t="shared" si="190"/>
        <v>0</v>
      </c>
      <c r="AP995">
        <f t="shared" si="191"/>
        <v>0</v>
      </c>
      <c r="AQ995">
        <f t="shared" si="192"/>
        <v>0</v>
      </c>
      <c r="AR995">
        <f t="shared" si="185"/>
        <v>0</v>
      </c>
    </row>
    <row r="996" spans="1:44" ht="18" hidden="1" outlineLevel="1" x14ac:dyDescent="0.35">
      <c r="A996" s="13" t="s">
        <v>184</v>
      </c>
      <c r="B996" s="35">
        <f t="shared" si="193"/>
        <v>983</v>
      </c>
      <c r="C996" s="247"/>
      <c r="D996" s="42"/>
      <c r="E996" s="42"/>
      <c r="F996" s="37"/>
      <c r="G996" s="248">
        <v>0</v>
      </c>
      <c r="H996" s="101">
        <v>0.1</v>
      </c>
      <c r="I996" s="102">
        <f t="shared" si="183"/>
        <v>0</v>
      </c>
      <c r="J996" s="37"/>
      <c r="K996" s="7"/>
      <c r="L996" s="61">
        <f t="shared" si="186"/>
        <v>983</v>
      </c>
      <c r="M996" s="112" t="str">
        <f t="shared" si="184"/>
        <v/>
      </c>
      <c r="N996" s="73">
        <f t="shared" si="182"/>
        <v>0</v>
      </c>
      <c r="O996" s="74"/>
      <c r="P996" s="75"/>
      <c r="R996" s="76"/>
      <c r="S996" s="76"/>
      <c r="T996" s="268" t="str">
        <f t="shared" si="187"/>
        <v/>
      </c>
      <c r="AM996">
        <f t="shared" si="188"/>
        <v>0</v>
      </c>
      <c r="AN996">
        <f t="shared" si="189"/>
        <v>0</v>
      </c>
      <c r="AO996">
        <f t="shared" si="190"/>
        <v>0</v>
      </c>
      <c r="AP996">
        <f t="shared" si="191"/>
        <v>0</v>
      </c>
      <c r="AQ996">
        <f t="shared" si="192"/>
        <v>0</v>
      </c>
      <c r="AR996">
        <f t="shared" si="185"/>
        <v>0</v>
      </c>
    </row>
    <row r="997" spans="1:44" ht="18" hidden="1" outlineLevel="1" x14ac:dyDescent="0.35">
      <c r="A997" s="13" t="s">
        <v>184</v>
      </c>
      <c r="B997" s="35">
        <f t="shared" si="193"/>
        <v>984</v>
      </c>
      <c r="C997" s="247"/>
      <c r="D997" s="42"/>
      <c r="E997" s="42"/>
      <c r="F997" s="37"/>
      <c r="G997" s="248">
        <v>0</v>
      </c>
      <c r="H997" s="101">
        <v>0.1</v>
      </c>
      <c r="I997" s="102">
        <f t="shared" si="183"/>
        <v>0</v>
      </c>
      <c r="J997" s="37"/>
      <c r="K997" s="7"/>
      <c r="L997" s="61">
        <f t="shared" si="186"/>
        <v>984</v>
      </c>
      <c r="M997" s="112" t="str">
        <f t="shared" si="184"/>
        <v/>
      </c>
      <c r="N997" s="73">
        <f t="shared" si="182"/>
        <v>0</v>
      </c>
      <c r="O997" s="74"/>
      <c r="P997" s="75"/>
      <c r="R997" s="76"/>
      <c r="S997" s="76"/>
      <c r="T997" s="268" t="str">
        <f t="shared" si="187"/>
        <v/>
      </c>
      <c r="AM997">
        <f t="shared" si="188"/>
        <v>0</v>
      </c>
      <c r="AN997">
        <f t="shared" si="189"/>
        <v>0</v>
      </c>
      <c r="AO997">
        <f t="shared" si="190"/>
        <v>0</v>
      </c>
      <c r="AP997">
        <f t="shared" si="191"/>
        <v>0</v>
      </c>
      <c r="AQ997">
        <f t="shared" si="192"/>
        <v>0</v>
      </c>
      <c r="AR997">
        <f t="shared" si="185"/>
        <v>0</v>
      </c>
    </row>
    <row r="998" spans="1:44" ht="18" hidden="1" outlineLevel="1" x14ac:dyDescent="0.35">
      <c r="A998" s="13" t="s">
        <v>184</v>
      </c>
      <c r="B998" s="35">
        <f t="shared" si="193"/>
        <v>985</v>
      </c>
      <c r="C998" s="247"/>
      <c r="D998" s="42"/>
      <c r="E998" s="42"/>
      <c r="F998" s="37"/>
      <c r="G998" s="248">
        <v>0</v>
      </c>
      <c r="H998" s="101">
        <v>0.1</v>
      </c>
      <c r="I998" s="102">
        <f t="shared" si="183"/>
        <v>0</v>
      </c>
      <c r="J998" s="37"/>
      <c r="K998" s="7"/>
      <c r="L998" s="61">
        <f t="shared" si="186"/>
        <v>985</v>
      </c>
      <c r="M998" s="112" t="str">
        <f t="shared" si="184"/>
        <v/>
      </c>
      <c r="N998" s="73">
        <f t="shared" si="182"/>
        <v>0</v>
      </c>
      <c r="O998" s="74"/>
      <c r="P998" s="75"/>
      <c r="R998" s="76"/>
      <c r="S998" s="76"/>
      <c r="T998" s="268" t="str">
        <f t="shared" si="187"/>
        <v/>
      </c>
      <c r="AM998">
        <f t="shared" si="188"/>
        <v>0</v>
      </c>
      <c r="AN998">
        <f t="shared" si="189"/>
        <v>0</v>
      </c>
      <c r="AO998">
        <f t="shared" si="190"/>
        <v>0</v>
      </c>
      <c r="AP998">
        <f t="shared" si="191"/>
        <v>0</v>
      </c>
      <c r="AQ998">
        <f t="shared" si="192"/>
        <v>0</v>
      </c>
      <c r="AR998">
        <f t="shared" si="185"/>
        <v>0</v>
      </c>
    </row>
    <row r="999" spans="1:44" ht="18" hidden="1" outlineLevel="1" x14ac:dyDescent="0.35">
      <c r="A999" s="13" t="s">
        <v>184</v>
      </c>
      <c r="B999" s="35">
        <f t="shared" si="193"/>
        <v>986</v>
      </c>
      <c r="C999" s="247"/>
      <c r="D999" s="42"/>
      <c r="E999" s="42"/>
      <c r="F999" s="37"/>
      <c r="G999" s="248">
        <v>0</v>
      </c>
      <c r="H999" s="101">
        <v>0.1</v>
      </c>
      <c r="I999" s="102">
        <f t="shared" si="183"/>
        <v>0</v>
      </c>
      <c r="J999" s="37"/>
      <c r="K999" s="7"/>
      <c r="L999" s="61">
        <f t="shared" si="186"/>
        <v>986</v>
      </c>
      <c r="M999" s="112" t="str">
        <f t="shared" si="184"/>
        <v/>
      </c>
      <c r="N999" s="73">
        <f t="shared" si="182"/>
        <v>0</v>
      </c>
      <c r="O999" s="74"/>
      <c r="P999" s="75"/>
      <c r="R999" s="76"/>
      <c r="S999" s="76"/>
      <c r="T999" s="268" t="str">
        <f t="shared" si="187"/>
        <v/>
      </c>
      <c r="AM999">
        <f t="shared" si="188"/>
        <v>0</v>
      </c>
      <c r="AN999">
        <f t="shared" si="189"/>
        <v>0</v>
      </c>
      <c r="AO999">
        <f t="shared" si="190"/>
        <v>0</v>
      </c>
      <c r="AP999">
        <f t="shared" si="191"/>
        <v>0</v>
      </c>
      <c r="AQ999">
        <f t="shared" si="192"/>
        <v>0</v>
      </c>
      <c r="AR999">
        <f t="shared" si="185"/>
        <v>0</v>
      </c>
    </row>
    <row r="1000" spans="1:44" ht="18" hidden="1" outlineLevel="1" x14ac:dyDescent="0.35">
      <c r="A1000" s="13" t="s">
        <v>184</v>
      </c>
      <c r="B1000" s="35">
        <f t="shared" si="193"/>
        <v>987</v>
      </c>
      <c r="C1000" s="247"/>
      <c r="D1000" s="42"/>
      <c r="E1000" s="42"/>
      <c r="F1000" s="37"/>
      <c r="G1000" s="248">
        <v>0</v>
      </c>
      <c r="H1000" s="101">
        <v>0.1</v>
      </c>
      <c r="I1000" s="102">
        <f t="shared" si="183"/>
        <v>0</v>
      </c>
      <c r="J1000" s="37"/>
      <c r="K1000" s="7"/>
      <c r="L1000" s="61">
        <f t="shared" si="186"/>
        <v>987</v>
      </c>
      <c r="M1000" s="112" t="str">
        <f t="shared" si="184"/>
        <v/>
      </c>
      <c r="N1000" s="73">
        <f t="shared" si="182"/>
        <v>0</v>
      </c>
      <c r="O1000" s="74"/>
      <c r="P1000" s="75"/>
      <c r="R1000" s="76"/>
      <c r="S1000" s="76"/>
      <c r="T1000" s="268" t="str">
        <f t="shared" si="187"/>
        <v/>
      </c>
      <c r="AM1000">
        <f t="shared" si="188"/>
        <v>0</v>
      </c>
      <c r="AN1000">
        <f t="shared" si="189"/>
        <v>0</v>
      </c>
      <c r="AO1000">
        <f t="shared" si="190"/>
        <v>0</v>
      </c>
      <c r="AP1000">
        <f t="shared" si="191"/>
        <v>0</v>
      </c>
      <c r="AQ1000">
        <f t="shared" si="192"/>
        <v>0</v>
      </c>
      <c r="AR1000">
        <f t="shared" si="185"/>
        <v>0</v>
      </c>
    </row>
    <row r="1001" spans="1:44" ht="18" hidden="1" outlineLevel="1" x14ac:dyDescent="0.35">
      <c r="A1001" s="13" t="s">
        <v>184</v>
      </c>
      <c r="B1001" s="35">
        <f t="shared" si="193"/>
        <v>988</v>
      </c>
      <c r="C1001" s="247"/>
      <c r="D1001" s="42"/>
      <c r="E1001" s="42"/>
      <c r="F1001" s="37"/>
      <c r="G1001" s="248">
        <v>0</v>
      </c>
      <c r="H1001" s="101">
        <v>0.1</v>
      </c>
      <c r="I1001" s="102">
        <f t="shared" si="183"/>
        <v>0</v>
      </c>
      <c r="J1001" s="37"/>
      <c r="K1001" s="7"/>
      <c r="L1001" s="61">
        <f t="shared" si="186"/>
        <v>988</v>
      </c>
      <c r="M1001" s="112" t="str">
        <f t="shared" si="184"/>
        <v/>
      </c>
      <c r="N1001" s="73">
        <f t="shared" si="182"/>
        <v>0</v>
      </c>
      <c r="O1001" s="74"/>
      <c r="P1001" s="75"/>
      <c r="R1001" s="76"/>
      <c r="S1001" s="76"/>
      <c r="T1001" s="268" t="str">
        <f t="shared" si="187"/>
        <v/>
      </c>
      <c r="AM1001">
        <f t="shared" si="188"/>
        <v>0</v>
      </c>
      <c r="AN1001">
        <f t="shared" si="189"/>
        <v>0</v>
      </c>
      <c r="AO1001">
        <f t="shared" si="190"/>
        <v>0</v>
      </c>
      <c r="AP1001">
        <f t="shared" si="191"/>
        <v>0</v>
      </c>
      <c r="AQ1001">
        <f t="shared" si="192"/>
        <v>0</v>
      </c>
      <c r="AR1001">
        <f t="shared" si="185"/>
        <v>0</v>
      </c>
    </row>
    <row r="1002" spans="1:44" ht="18" hidden="1" outlineLevel="1" x14ac:dyDescent="0.35">
      <c r="A1002" s="13" t="s">
        <v>184</v>
      </c>
      <c r="B1002" s="35">
        <f t="shared" si="193"/>
        <v>989</v>
      </c>
      <c r="C1002" s="247"/>
      <c r="D1002" s="42"/>
      <c r="E1002" s="42"/>
      <c r="F1002" s="37"/>
      <c r="G1002" s="248">
        <v>0</v>
      </c>
      <c r="H1002" s="101">
        <v>0.1</v>
      </c>
      <c r="I1002" s="102">
        <f t="shared" si="183"/>
        <v>0</v>
      </c>
      <c r="J1002" s="37"/>
      <c r="K1002" s="7"/>
      <c r="L1002" s="61">
        <f t="shared" si="186"/>
        <v>989</v>
      </c>
      <c r="M1002" s="112" t="str">
        <f t="shared" si="184"/>
        <v/>
      </c>
      <c r="N1002" s="73">
        <f t="shared" si="182"/>
        <v>0</v>
      </c>
      <c r="O1002" s="74"/>
      <c r="P1002" s="75"/>
      <c r="R1002" s="76"/>
      <c r="S1002" s="76"/>
      <c r="T1002" s="268" t="str">
        <f t="shared" si="187"/>
        <v/>
      </c>
      <c r="AM1002">
        <f t="shared" si="188"/>
        <v>0</v>
      </c>
      <c r="AN1002">
        <f t="shared" si="189"/>
        <v>0</v>
      </c>
      <c r="AO1002">
        <f t="shared" si="190"/>
        <v>0</v>
      </c>
      <c r="AP1002">
        <f t="shared" si="191"/>
        <v>0</v>
      </c>
      <c r="AQ1002">
        <f t="shared" si="192"/>
        <v>0</v>
      </c>
      <c r="AR1002">
        <f t="shared" si="185"/>
        <v>0</v>
      </c>
    </row>
    <row r="1003" spans="1:44" ht="18" hidden="1" outlineLevel="1" x14ac:dyDescent="0.35">
      <c r="A1003" s="13" t="s">
        <v>184</v>
      </c>
      <c r="B1003" s="35">
        <f t="shared" si="193"/>
        <v>990</v>
      </c>
      <c r="C1003" s="247"/>
      <c r="D1003" s="42"/>
      <c r="E1003" s="42"/>
      <c r="F1003" s="37"/>
      <c r="G1003" s="248">
        <v>0</v>
      </c>
      <c r="H1003" s="101">
        <v>0.1</v>
      </c>
      <c r="I1003" s="102">
        <f t="shared" si="183"/>
        <v>0</v>
      </c>
      <c r="J1003" s="37"/>
      <c r="K1003" s="7"/>
      <c r="L1003" s="61">
        <f t="shared" si="186"/>
        <v>990</v>
      </c>
      <c r="M1003" s="112" t="str">
        <f t="shared" si="184"/>
        <v/>
      </c>
      <c r="N1003" s="73">
        <f t="shared" si="182"/>
        <v>0</v>
      </c>
      <c r="O1003" s="74"/>
      <c r="P1003" s="75"/>
      <c r="R1003" s="76"/>
      <c r="S1003" s="76"/>
      <c r="T1003" s="268" t="str">
        <f t="shared" si="187"/>
        <v/>
      </c>
      <c r="AM1003">
        <f t="shared" si="188"/>
        <v>0</v>
      </c>
      <c r="AN1003">
        <f t="shared" si="189"/>
        <v>0</v>
      </c>
      <c r="AO1003">
        <f t="shared" si="190"/>
        <v>0</v>
      </c>
      <c r="AP1003">
        <f t="shared" si="191"/>
        <v>0</v>
      </c>
      <c r="AQ1003">
        <f t="shared" si="192"/>
        <v>0</v>
      </c>
      <c r="AR1003">
        <f t="shared" si="185"/>
        <v>0</v>
      </c>
    </row>
    <row r="1004" spans="1:44" ht="18" hidden="1" outlineLevel="1" x14ac:dyDescent="0.35">
      <c r="A1004" s="13" t="s">
        <v>184</v>
      </c>
      <c r="B1004" s="35">
        <f t="shared" si="193"/>
        <v>991</v>
      </c>
      <c r="C1004" s="247"/>
      <c r="D1004" s="42"/>
      <c r="E1004" s="42"/>
      <c r="F1004" s="37"/>
      <c r="G1004" s="248">
        <v>0</v>
      </c>
      <c r="H1004" s="101">
        <v>0.1</v>
      </c>
      <c r="I1004" s="102">
        <f t="shared" si="183"/>
        <v>0</v>
      </c>
      <c r="J1004" s="37"/>
      <c r="K1004" s="7"/>
      <c r="L1004" s="61">
        <f t="shared" si="186"/>
        <v>991</v>
      </c>
      <c r="M1004" s="112" t="str">
        <f t="shared" si="184"/>
        <v/>
      </c>
      <c r="N1004" s="73">
        <f t="shared" si="182"/>
        <v>0</v>
      </c>
      <c r="O1004" s="74"/>
      <c r="P1004" s="75"/>
      <c r="R1004" s="76"/>
      <c r="S1004" s="76"/>
      <c r="T1004" s="268" t="str">
        <f t="shared" si="187"/>
        <v/>
      </c>
      <c r="AM1004">
        <f t="shared" si="188"/>
        <v>0</v>
      </c>
      <c r="AN1004">
        <f t="shared" si="189"/>
        <v>0</v>
      </c>
      <c r="AO1004">
        <f t="shared" si="190"/>
        <v>0</v>
      </c>
      <c r="AP1004">
        <f t="shared" si="191"/>
        <v>0</v>
      </c>
      <c r="AQ1004">
        <f t="shared" si="192"/>
        <v>0</v>
      </c>
      <c r="AR1004">
        <f t="shared" si="185"/>
        <v>0</v>
      </c>
    </row>
    <row r="1005" spans="1:44" ht="18" hidden="1" outlineLevel="1" x14ac:dyDescent="0.35">
      <c r="A1005" s="13" t="s">
        <v>184</v>
      </c>
      <c r="B1005" s="35">
        <f t="shared" si="193"/>
        <v>992</v>
      </c>
      <c r="C1005" s="247"/>
      <c r="D1005" s="42"/>
      <c r="E1005" s="42"/>
      <c r="F1005" s="37"/>
      <c r="G1005" s="248">
        <v>0</v>
      </c>
      <c r="H1005" s="101">
        <v>0.1</v>
      </c>
      <c r="I1005" s="102">
        <f t="shared" si="183"/>
        <v>0</v>
      </c>
      <c r="J1005" s="37"/>
      <c r="K1005" s="7"/>
      <c r="L1005" s="61">
        <f t="shared" si="186"/>
        <v>992</v>
      </c>
      <c r="M1005" s="112" t="str">
        <f t="shared" si="184"/>
        <v/>
      </c>
      <c r="N1005" s="73">
        <f t="shared" si="182"/>
        <v>0</v>
      </c>
      <c r="O1005" s="74"/>
      <c r="P1005" s="75"/>
      <c r="R1005" s="76"/>
      <c r="T1005" s="268" t="str">
        <f t="shared" si="187"/>
        <v/>
      </c>
      <c r="AM1005">
        <f t="shared" si="188"/>
        <v>0</v>
      </c>
      <c r="AN1005">
        <f t="shared" si="189"/>
        <v>0</v>
      </c>
      <c r="AO1005">
        <f t="shared" si="190"/>
        <v>0</v>
      </c>
      <c r="AP1005">
        <f t="shared" si="191"/>
        <v>0</v>
      </c>
      <c r="AQ1005">
        <f t="shared" si="192"/>
        <v>0</v>
      </c>
      <c r="AR1005">
        <f t="shared" si="185"/>
        <v>0</v>
      </c>
    </row>
    <row r="1006" spans="1:44" ht="18" hidden="1" outlineLevel="1" x14ac:dyDescent="0.35">
      <c r="A1006" s="13" t="s">
        <v>184</v>
      </c>
      <c r="B1006" s="35">
        <f t="shared" si="193"/>
        <v>993</v>
      </c>
      <c r="C1006" s="247"/>
      <c r="D1006" s="42"/>
      <c r="E1006" s="42"/>
      <c r="F1006" s="37"/>
      <c r="G1006" s="248">
        <v>0</v>
      </c>
      <c r="H1006" s="101">
        <v>0.1</v>
      </c>
      <c r="I1006" s="102">
        <f t="shared" si="183"/>
        <v>0</v>
      </c>
      <c r="J1006" s="37"/>
      <c r="K1006" s="7"/>
      <c r="L1006" s="61">
        <f t="shared" si="186"/>
        <v>993</v>
      </c>
      <c r="M1006" s="112" t="str">
        <f t="shared" si="184"/>
        <v/>
      </c>
      <c r="N1006" s="73">
        <f t="shared" si="182"/>
        <v>0</v>
      </c>
      <c r="O1006" s="74"/>
      <c r="P1006" s="75"/>
      <c r="R1006" s="76"/>
      <c r="T1006" s="268" t="str">
        <f t="shared" si="187"/>
        <v/>
      </c>
      <c r="AM1006">
        <f t="shared" si="188"/>
        <v>0</v>
      </c>
      <c r="AN1006">
        <f t="shared" si="189"/>
        <v>0</v>
      </c>
      <c r="AO1006">
        <f t="shared" si="190"/>
        <v>0</v>
      </c>
      <c r="AP1006">
        <f t="shared" si="191"/>
        <v>0</v>
      </c>
      <c r="AQ1006">
        <f t="shared" si="192"/>
        <v>0</v>
      </c>
      <c r="AR1006">
        <f t="shared" si="185"/>
        <v>0</v>
      </c>
    </row>
    <row r="1007" spans="1:44" ht="18" hidden="1" outlineLevel="1" x14ac:dyDescent="0.35">
      <c r="A1007" s="13" t="s">
        <v>184</v>
      </c>
      <c r="B1007" s="35">
        <f t="shared" si="193"/>
        <v>994</v>
      </c>
      <c r="C1007" s="247"/>
      <c r="D1007" s="42"/>
      <c r="E1007" s="42"/>
      <c r="F1007" s="37"/>
      <c r="G1007" s="248">
        <v>0</v>
      </c>
      <c r="H1007" s="101">
        <v>0.1</v>
      </c>
      <c r="I1007" s="102">
        <f t="shared" si="183"/>
        <v>0</v>
      </c>
      <c r="J1007" s="37"/>
      <c r="K1007" s="7"/>
      <c r="L1007" s="61">
        <f t="shared" si="186"/>
        <v>994</v>
      </c>
      <c r="M1007" s="112" t="str">
        <f t="shared" si="184"/>
        <v/>
      </c>
      <c r="N1007" s="73">
        <f t="shared" si="182"/>
        <v>0</v>
      </c>
      <c r="O1007" s="74"/>
      <c r="P1007" s="75"/>
      <c r="R1007" s="76"/>
      <c r="T1007" s="268" t="str">
        <f t="shared" si="187"/>
        <v/>
      </c>
      <c r="AM1007">
        <f t="shared" si="188"/>
        <v>0</v>
      </c>
      <c r="AN1007">
        <f t="shared" si="189"/>
        <v>0</v>
      </c>
      <c r="AO1007">
        <f t="shared" si="190"/>
        <v>0</v>
      </c>
      <c r="AP1007">
        <f t="shared" si="191"/>
        <v>0</v>
      </c>
      <c r="AQ1007">
        <f t="shared" si="192"/>
        <v>0</v>
      </c>
      <c r="AR1007">
        <f t="shared" si="185"/>
        <v>0</v>
      </c>
    </row>
    <row r="1008" spans="1:44" ht="18" hidden="1" outlineLevel="1" x14ac:dyDescent="0.35">
      <c r="A1008" s="13" t="s">
        <v>184</v>
      </c>
      <c r="B1008" s="35">
        <f t="shared" si="193"/>
        <v>995</v>
      </c>
      <c r="C1008" s="247"/>
      <c r="D1008" s="42"/>
      <c r="E1008" s="42"/>
      <c r="F1008" s="37"/>
      <c r="G1008" s="248">
        <v>0</v>
      </c>
      <c r="H1008" s="101">
        <v>0.1</v>
      </c>
      <c r="I1008" s="102">
        <f t="shared" si="183"/>
        <v>0</v>
      </c>
      <c r="J1008" s="37"/>
      <c r="K1008" s="7"/>
      <c r="L1008" s="61">
        <f t="shared" si="186"/>
        <v>995</v>
      </c>
      <c r="M1008" s="112" t="str">
        <f t="shared" si="184"/>
        <v/>
      </c>
      <c r="N1008" s="73">
        <f t="shared" si="182"/>
        <v>0</v>
      </c>
      <c r="O1008" s="74"/>
      <c r="P1008" s="75"/>
      <c r="R1008" s="76"/>
      <c r="T1008" s="268" t="str">
        <f t="shared" si="187"/>
        <v/>
      </c>
      <c r="AM1008">
        <f t="shared" si="188"/>
        <v>0</v>
      </c>
      <c r="AN1008">
        <f t="shared" si="189"/>
        <v>0</v>
      </c>
      <c r="AO1008">
        <f t="shared" si="190"/>
        <v>0</v>
      </c>
      <c r="AP1008">
        <f t="shared" si="191"/>
        <v>0</v>
      </c>
      <c r="AQ1008">
        <f t="shared" si="192"/>
        <v>0</v>
      </c>
      <c r="AR1008">
        <f t="shared" si="185"/>
        <v>0</v>
      </c>
    </row>
    <row r="1009" spans="1:44" ht="18" hidden="1" outlineLevel="1" x14ac:dyDescent="0.35">
      <c r="A1009" s="13" t="s">
        <v>184</v>
      </c>
      <c r="B1009" s="35">
        <f t="shared" si="193"/>
        <v>996</v>
      </c>
      <c r="C1009" s="247"/>
      <c r="D1009" s="42"/>
      <c r="E1009" s="42"/>
      <c r="F1009" s="37"/>
      <c r="G1009" s="248">
        <v>0</v>
      </c>
      <c r="H1009" s="101">
        <v>0.1</v>
      </c>
      <c r="I1009" s="102">
        <f t="shared" si="183"/>
        <v>0</v>
      </c>
      <c r="J1009" s="37"/>
      <c r="K1009" s="7"/>
      <c r="L1009" s="61">
        <f t="shared" si="186"/>
        <v>996</v>
      </c>
      <c r="M1009" s="112" t="str">
        <f t="shared" si="184"/>
        <v/>
      </c>
      <c r="N1009" s="73">
        <f t="shared" ref="N1009:N1012" si="194">IF($Q$3="対象外",$I1009,$G1009)</f>
        <v>0</v>
      </c>
      <c r="O1009" s="74"/>
      <c r="P1009" s="75"/>
      <c r="R1009" s="76"/>
      <c r="T1009" s="268" t="str">
        <f t="shared" si="187"/>
        <v/>
      </c>
      <c r="AM1009">
        <f t="shared" si="188"/>
        <v>0</v>
      </c>
      <c r="AN1009">
        <f t="shared" si="189"/>
        <v>0</v>
      </c>
      <c r="AO1009">
        <f t="shared" si="190"/>
        <v>0</v>
      </c>
      <c r="AP1009">
        <f t="shared" si="191"/>
        <v>0</v>
      </c>
      <c r="AQ1009">
        <f t="shared" si="192"/>
        <v>0</v>
      </c>
      <c r="AR1009">
        <f t="shared" si="185"/>
        <v>0</v>
      </c>
    </row>
    <row r="1010" spans="1:44" ht="18" hidden="1" outlineLevel="1" x14ac:dyDescent="0.35">
      <c r="A1010" s="13" t="s">
        <v>184</v>
      </c>
      <c r="B1010" s="35">
        <f t="shared" si="193"/>
        <v>997</v>
      </c>
      <c r="C1010" s="247"/>
      <c r="D1010" s="42"/>
      <c r="E1010" s="42"/>
      <c r="F1010" s="37"/>
      <c r="G1010" s="248">
        <v>0</v>
      </c>
      <c r="H1010" s="101">
        <v>0.1</v>
      </c>
      <c r="I1010" s="102">
        <f t="shared" si="183"/>
        <v>0</v>
      </c>
      <c r="J1010" s="37"/>
      <c r="K1010" s="7"/>
      <c r="L1010" s="61">
        <f t="shared" si="186"/>
        <v>997</v>
      </c>
      <c r="M1010" s="112" t="str">
        <f t="shared" si="184"/>
        <v/>
      </c>
      <c r="N1010" s="73">
        <f t="shared" si="194"/>
        <v>0</v>
      </c>
      <c r="O1010" s="74"/>
      <c r="P1010" s="75"/>
      <c r="R1010" s="76"/>
      <c r="T1010" s="268" t="str">
        <f t="shared" si="187"/>
        <v/>
      </c>
      <c r="AM1010">
        <f t="shared" si="188"/>
        <v>0</v>
      </c>
      <c r="AN1010">
        <f t="shared" si="189"/>
        <v>0</v>
      </c>
      <c r="AO1010">
        <f t="shared" si="190"/>
        <v>0</v>
      </c>
      <c r="AP1010">
        <f t="shared" si="191"/>
        <v>0</v>
      </c>
      <c r="AQ1010">
        <f t="shared" si="192"/>
        <v>0</v>
      </c>
      <c r="AR1010">
        <f t="shared" si="185"/>
        <v>0</v>
      </c>
    </row>
    <row r="1011" spans="1:44" ht="18" hidden="1" outlineLevel="1" x14ac:dyDescent="0.35">
      <c r="A1011" s="13" t="s">
        <v>184</v>
      </c>
      <c r="B1011" s="35">
        <f t="shared" si="193"/>
        <v>998</v>
      </c>
      <c r="C1011" s="247"/>
      <c r="D1011" s="42"/>
      <c r="E1011" s="42"/>
      <c r="F1011" s="37"/>
      <c r="G1011" s="248">
        <v>0</v>
      </c>
      <c r="H1011" s="101">
        <v>0.1</v>
      </c>
      <c r="I1011" s="102">
        <f t="shared" si="183"/>
        <v>0</v>
      </c>
      <c r="J1011" s="37"/>
      <c r="K1011" s="7"/>
      <c r="L1011" s="61">
        <f t="shared" si="186"/>
        <v>998</v>
      </c>
      <c r="M1011" s="112" t="str">
        <f t="shared" si="184"/>
        <v/>
      </c>
      <c r="N1011" s="73">
        <f t="shared" si="194"/>
        <v>0</v>
      </c>
      <c r="O1011" s="74"/>
      <c r="P1011" s="75"/>
      <c r="R1011" s="76"/>
      <c r="T1011" s="268" t="str">
        <f t="shared" si="187"/>
        <v/>
      </c>
      <c r="AM1011">
        <f t="shared" si="188"/>
        <v>0</v>
      </c>
      <c r="AN1011">
        <f t="shared" si="189"/>
        <v>0</v>
      </c>
      <c r="AO1011">
        <f t="shared" si="190"/>
        <v>0</v>
      </c>
      <c r="AP1011">
        <f t="shared" si="191"/>
        <v>0</v>
      </c>
      <c r="AQ1011">
        <f t="shared" si="192"/>
        <v>0</v>
      </c>
      <c r="AR1011">
        <f t="shared" si="185"/>
        <v>0</v>
      </c>
    </row>
    <row r="1012" spans="1:44" ht="18" hidden="1" outlineLevel="1" x14ac:dyDescent="0.35">
      <c r="A1012" s="13" t="s">
        <v>184</v>
      </c>
      <c r="B1012" s="35">
        <f t="shared" si="193"/>
        <v>999</v>
      </c>
      <c r="C1012" s="247"/>
      <c r="D1012" s="42"/>
      <c r="E1012" s="42"/>
      <c r="F1012" s="37"/>
      <c r="G1012" s="248">
        <v>0</v>
      </c>
      <c r="H1012" s="101">
        <v>0.1</v>
      </c>
      <c r="I1012" s="102">
        <f t="shared" si="183"/>
        <v>0</v>
      </c>
      <c r="J1012" s="37"/>
      <c r="K1012" s="7"/>
      <c r="L1012" s="61">
        <f t="shared" si="186"/>
        <v>999</v>
      </c>
      <c r="M1012" s="112" t="str">
        <f t="shared" si="184"/>
        <v/>
      </c>
      <c r="N1012" s="73">
        <f t="shared" si="194"/>
        <v>0</v>
      </c>
      <c r="O1012" s="74"/>
      <c r="P1012" s="75"/>
      <c r="R1012" s="76"/>
      <c r="T1012" s="268" t="str">
        <f t="shared" si="187"/>
        <v/>
      </c>
      <c r="AM1012">
        <f t="shared" si="188"/>
        <v>0</v>
      </c>
      <c r="AN1012">
        <f t="shared" si="189"/>
        <v>0</v>
      </c>
      <c r="AO1012">
        <f t="shared" si="190"/>
        <v>0</v>
      </c>
      <c r="AP1012">
        <f t="shared" si="191"/>
        <v>0</v>
      </c>
      <c r="AQ1012">
        <f t="shared" si="192"/>
        <v>0</v>
      </c>
      <c r="AR1012">
        <f t="shared" si="185"/>
        <v>0</v>
      </c>
    </row>
    <row r="1013" spans="1:44" ht="18" hidden="1" outlineLevel="1" x14ac:dyDescent="0.35">
      <c r="A1013" s="13" t="s">
        <v>184</v>
      </c>
      <c r="B1013" s="35">
        <f t="shared" si="193"/>
        <v>1000</v>
      </c>
      <c r="C1013" s="247"/>
      <c r="D1013" s="42"/>
      <c r="E1013" s="42"/>
      <c r="F1013" s="37"/>
      <c r="G1013" s="248">
        <v>0</v>
      </c>
      <c r="H1013" s="101">
        <v>0.1</v>
      </c>
      <c r="I1013" s="102">
        <f t="shared" si="183"/>
        <v>0</v>
      </c>
      <c r="J1013" s="37"/>
      <c r="K1013" s="7"/>
      <c r="L1013" s="61">
        <f t="shared" si="186"/>
        <v>1000</v>
      </c>
      <c r="M1013" s="112" t="str">
        <f t="shared" si="184"/>
        <v/>
      </c>
      <c r="N1013" s="73">
        <f>IF($Q$3="対象外",$I1013,$G1013)</f>
        <v>0</v>
      </c>
      <c r="O1013" s="74" t="s">
        <v>244</v>
      </c>
      <c r="P1013" s="75"/>
      <c r="R1013" s="76"/>
      <c r="T1013" s="268" t="str">
        <f t="shared" si="187"/>
        <v/>
      </c>
      <c r="AM1013">
        <f t="shared" si="188"/>
        <v>0</v>
      </c>
      <c r="AN1013">
        <f t="shared" si="189"/>
        <v>0</v>
      </c>
      <c r="AO1013">
        <f t="shared" si="190"/>
        <v>0</v>
      </c>
      <c r="AP1013">
        <f t="shared" si="191"/>
        <v>0</v>
      </c>
      <c r="AQ1013">
        <f t="shared" si="192"/>
        <v>0</v>
      </c>
      <c r="AR1013">
        <f t="shared" si="185"/>
        <v>0</v>
      </c>
    </row>
    <row r="1014" spans="1:44" ht="15" customHeight="1" collapsed="1" thickBot="1" x14ac:dyDescent="0.4">
      <c r="A1014" s="103"/>
      <c r="B1014" s="104" t="s">
        <v>245</v>
      </c>
      <c r="C1014" s="275"/>
      <c r="D1014" s="605"/>
      <c r="E1014" s="605"/>
      <c r="F1014" s="259"/>
      <c r="G1014" s="259"/>
      <c r="H1014" s="259"/>
      <c r="I1014" s="259"/>
      <c r="J1014" s="259"/>
      <c r="K1014" s="105"/>
      <c r="N1014" s="79"/>
      <c r="O1014" s="80"/>
      <c r="P1014" s="80"/>
      <c r="AM1014">
        <f t="shared" si="188"/>
        <v>0</v>
      </c>
      <c r="AN1014">
        <f t="shared" si="189"/>
        <v>0</v>
      </c>
      <c r="AO1014">
        <f t="shared" si="190"/>
        <v>0</v>
      </c>
      <c r="AP1014">
        <f t="shared" si="191"/>
        <v>0</v>
      </c>
      <c r="AQ1014">
        <f t="shared" si="192"/>
        <v>0</v>
      </c>
      <c r="AR1014">
        <f t="shared" si="185"/>
        <v>0</v>
      </c>
    </row>
    <row r="1015" spans="1:44" ht="15.5" thickBot="1" x14ac:dyDescent="0.4">
      <c r="A1015" s="6"/>
      <c r="E1015" s="106" t="s">
        <v>246</v>
      </c>
      <c r="G1015" s="40">
        <f>SUM(G11:G1013)</f>
        <v>0</v>
      </c>
      <c r="H1015" s="107"/>
      <c r="I1015" s="40">
        <f>SUM(I11:I1013)</f>
        <v>0</v>
      </c>
      <c r="J1015" s="32"/>
      <c r="K1015" s="7"/>
      <c r="N1015" s="79"/>
      <c r="O1015" s="80"/>
      <c r="P1015" s="80"/>
    </row>
    <row r="1016" spans="1:44" ht="10.5" customHeight="1" thickBot="1" x14ac:dyDescent="0.4">
      <c r="A1016" s="8"/>
      <c r="B1016" s="36"/>
      <c r="C1016" s="31"/>
      <c r="D1016" s="36"/>
      <c r="E1016" s="36"/>
      <c r="F1016" s="36"/>
      <c r="G1016" s="36"/>
      <c r="H1016" s="36"/>
      <c r="I1016" s="36"/>
      <c r="J1016" s="36"/>
      <c r="K1016" s="10"/>
      <c r="N1016" s="79"/>
      <c r="O1016" s="80"/>
      <c r="P1016" s="80"/>
    </row>
    <row r="1017" spans="1:44" ht="15.5" thickBot="1" x14ac:dyDescent="0.4">
      <c r="J1017" s="32"/>
      <c r="N1017" s="79"/>
      <c r="O1017" s="80"/>
      <c r="P1017" s="80"/>
    </row>
    <row r="1018" spans="1:44" ht="10.5" customHeight="1" x14ac:dyDescent="0.35">
      <c r="A1018" s="3"/>
      <c r="B1018" s="33"/>
      <c r="C1018" s="30"/>
      <c r="D1018" s="33"/>
      <c r="E1018" s="33"/>
      <c r="F1018" s="33"/>
      <c r="G1018" s="33"/>
      <c r="H1018" s="33"/>
      <c r="I1018" s="33"/>
      <c r="J1018" s="33"/>
      <c r="K1018" s="5"/>
      <c r="N1018" s="79"/>
      <c r="O1018" s="80"/>
      <c r="P1018" s="80"/>
    </row>
    <row r="1019" spans="1:44" ht="15.5" thickBot="1" x14ac:dyDescent="0.4">
      <c r="A1019" s="6"/>
      <c r="B1019" s="34" t="s">
        <v>159</v>
      </c>
      <c r="C1019" s="11" t="s">
        <v>160</v>
      </c>
      <c r="D1019" s="252" t="s">
        <v>161</v>
      </c>
      <c r="E1019" s="34" t="s">
        <v>162</v>
      </c>
      <c r="F1019" s="34" t="s">
        <v>163</v>
      </c>
      <c r="G1019" s="413" t="s">
        <v>247</v>
      </c>
      <c r="H1019" s="517" t="s">
        <v>165</v>
      </c>
      <c r="I1019" s="425" t="s">
        <v>248</v>
      </c>
      <c r="J1019" s="34" t="s">
        <v>249</v>
      </c>
      <c r="K1019" s="45"/>
      <c r="N1019" s="79"/>
      <c r="O1019" s="80"/>
      <c r="P1019" s="80"/>
    </row>
    <row r="1020" spans="1:44" x14ac:dyDescent="0.35">
      <c r="A1020" s="14" t="s">
        <v>250</v>
      </c>
      <c r="B1020" s="33"/>
      <c r="C1020" s="30"/>
      <c r="D1020" s="33"/>
      <c r="E1020" s="33"/>
      <c r="F1020" s="33"/>
      <c r="G1020" s="33"/>
      <c r="H1020" s="33"/>
      <c r="I1020" s="33"/>
      <c r="J1020" s="33"/>
      <c r="K1020" s="7"/>
      <c r="N1020" s="79"/>
      <c r="O1020" s="80"/>
      <c r="P1020" s="80"/>
      <c r="AM1020" t="s">
        <v>174</v>
      </c>
      <c r="AN1020" t="s">
        <v>178</v>
      </c>
      <c r="AO1020" t="s">
        <v>251</v>
      </c>
      <c r="AP1020" t="s">
        <v>252</v>
      </c>
    </row>
    <row r="1021" spans="1:44" x14ac:dyDescent="0.35">
      <c r="A1021" s="12" t="s">
        <v>253</v>
      </c>
      <c r="B1021" s="35">
        <v>1</v>
      </c>
      <c r="C1021" s="247"/>
      <c r="D1021" s="259"/>
      <c r="E1021" s="37"/>
      <c r="F1021" s="37"/>
      <c r="G1021" s="248">
        <v>0</v>
      </c>
      <c r="H1021" s="269"/>
      <c r="I1021" s="270"/>
      <c r="J1021" s="37"/>
      <c r="K1021" s="7"/>
      <c r="N1021" s="79"/>
      <c r="O1021" s="80"/>
      <c r="P1021" s="80"/>
      <c r="AM1021">
        <f>IF(C1021="",IF(OR(E1021&lt;&gt;"",F1021&lt;&gt;"",G1021&lt;&gt;0)=TRUE,1,0),0)</f>
        <v>0</v>
      </c>
      <c r="AN1021">
        <f>IF(G1021=0,IF(OR(E1021&lt;&gt;"",F1021&lt;&gt;"",C1021&lt;&gt;"")=TRUE,1,0),0)</f>
        <v>0</v>
      </c>
      <c r="AO1021">
        <f>IF(E1021="",IF(OR(C1021&lt;&gt;"",F1021&lt;&gt;"",G1021&lt;&gt;0)=TRUE,1,0),0)</f>
        <v>0</v>
      </c>
      <c r="AP1021">
        <f>IF(F1021="",IF(OR(C1021&lt;&gt;"",E1021&lt;&gt;"",G1021&lt;&gt;0)=TRUE,1,0),0)</f>
        <v>0</v>
      </c>
    </row>
    <row r="1022" spans="1:44" x14ac:dyDescent="0.35">
      <c r="A1022" s="12" t="s">
        <v>253</v>
      </c>
      <c r="B1022" s="35">
        <f>B1021+1</f>
        <v>2</v>
      </c>
      <c r="C1022" s="247"/>
      <c r="D1022" s="259"/>
      <c r="E1022" s="37"/>
      <c r="F1022" s="37"/>
      <c r="G1022" s="248">
        <v>0</v>
      </c>
      <c r="H1022" s="269"/>
      <c r="I1022" s="270"/>
      <c r="J1022" s="37"/>
      <c r="K1022" s="7"/>
      <c r="N1022" s="79"/>
      <c r="O1022" s="80"/>
      <c r="P1022" s="80"/>
      <c r="AM1022">
        <f t="shared" ref="AM1022:AM1085" si="195">IF(C1022="",IF(OR(E1022&lt;&gt;"",F1022&lt;&gt;"",G1022&lt;&gt;0)=TRUE,1,0),0)</f>
        <v>0</v>
      </c>
      <c r="AN1022">
        <f t="shared" ref="AN1022:AN1085" si="196">IF(G1022=0,IF(OR(E1022&lt;&gt;"",F1022&lt;&gt;"",C1022&lt;&gt;"")=TRUE,1,0),0)</f>
        <v>0</v>
      </c>
      <c r="AO1022">
        <f t="shared" ref="AO1022:AO1085" si="197">IF(E1022="",IF(OR(C1022&lt;&gt;"",F1022&lt;&gt;"",G1022&lt;&gt;0)=TRUE,1,0),0)</f>
        <v>0</v>
      </c>
      <c r="AP1022">
        <f t="shared" ref="AP1022:AP1085" si="198">IF(F1022="",IF(OR(C1022&lt;&gt;"",E1022&lt;&gt;"",G1022&lt;&gt;0)=TRUE,1,0),0)</f>
        <v>0</v>
      </c>
    </row>
    <row r="1023" spans="1:44" x14ac:dyDescent="0.35">
      <c r="A1023" s="12" t="s">
        <v>253</v>
      </c>
      <c r="B1023" s="35">
        <f t="shared" ref="B1023:B1086" si="199">B1022+1</f>
        <v>3</v>
      </c>
      <c r="C1023" s="247"/>
      <c r="D1023" s="259"/>
      <c r="E1023" s="37"/>
      <c r="F1023" s="37"/>
      <c r="G1023" s="248">
        <v>0</v>
      </c>
      <c r="H1023" s="269"/>
      <c r="I1023" s="270"/>
      <c r="J1023" s="37"/>
      <c r="K1023" s="7"/>
      <c r="N1023" s="79"/>
      <c r="O1023" s="80"/>
      <c r="P1023" s="80"/>
      <c r="AM1023">
        <f t="shared" si="195"/>
        <v>0</v>
      </c>
      <c r="AN1023">
        <f t="shared" si="196"/>
        <v>0</v>
      </c>
      <c r="AO1023">
        <f t="shared" si="197"/>
        <v>0</v>
      </c>
      <c r="AP1023">
        <f t="shared" si="198"/>
        <v>0</v>
      </c>
    </row>
    <row r="1024" spans="1:44" x14ac:dyDescent="0.35">
      <c r="A1024" s="12" t="s">
        <v>253</v>
      </c>
      <c r="B1024" s="35">
        <f t="shared" si="199"/>
        <v>4</v>
      </c>
      <c r="C1024" s="247"/>
      <c r="D1024" s="259"/>
      <c r="E1024" s="37"/>
      <c r="F1024" s="37"/>
      <c r="G1024" s="248">
        <v>0</v>
      </c>
      <c r="H1024" s="269"/>
      <c r="I1024" s="270"/>
      <c r="J1024" s="37"/>
      <c r="K1024" s="7"/>
      <c r="N1024" s="79"/>
      <c r="O1024" s="80"/>
      <c r="P1024" s="80"/>
      <c r="AM1024">
        <f t="shared" si="195"/>
        <v>0</v>
      </c>
      <c r="AN1024">
        <f t="shared" si="196"/>
        <v>0</v>
      </c>
      <c r="AO1024">
        <f t="shared" si="197"/>
        <v>0</v>
      </c>
      <c r="AP1024">
        <f t="shared" si="198"/>
        <v>0</v>
      </c>
    </row>
    <row r="1025" spans="1:42" x14ac:dyDescent="0.35">
      <c r="A1025" s="12" t="s">
        <v>253</v>
      </c>
      <c r="B1025" s="35">
        <f t="shared" si="199"/>
        <v>5</v>
      </c>
      <c r="C1025" s="247"/>
      <c r="D1025" s="259"/>
      <c r="E1025" s="37"/>
      <c r="F1025" s="37"/>
      <c r="G1025" s="248">
        <v>0</v>
      </c>
      <c r="H1025" s="269"/>
      <c r="I1025" s="270"/>
      <c r="J1025" s="37"/>
      <c r="K1025" s="7"/>
      <c r="N1025" s="79"/>
      <c r="O1025" s="80"/>
      <c r="P1025" s="80"/>
      <c r="AM1025">
        <f t="shared" si="195"/>
        <v>0</v>
      </c>
      <c r="AN1025">
        <f t="shared" si="196"/>
        <v>0</v>
      </c>
      <c r="AO1025">
        <f t="shared" si="197"/>
        <v>0</v>
      </c>
      <c r="AP1025">
        <f t="shared" si="198"/>
        <v>0</v>
      </c>
    </row>
    <row r="1026" spans="1:42" x14ac:dyDescent="0.35">
      <c r="A1026" s="12" t="s">
        <v>253</v>
      </c>
      <c r="B1026" s="35">
        <f t="shared" si="199"/>
        <v>6</v>
      </c>
      <c r="C1026" s="247"/>
      <c r="D1026" s="259"/>
      <c r="E1026" s="37"/>
      <c r="F1026" s="37"/>
      <c r="G1026" s="248">
        <v>0</v>
      </c>
      <c r="H1026" s="269"/>
      <c r="I1026" s="270"/>
      <c r="J1026" s="37"/>
      <c r="K1026" s="7"/>
      <c r="N1026" s="79"/>
      <c r="O1026" s="80"/>
      <c r="P1026" s="80"/>
      <c r="AM1026">
        <f t="shared" si="195"/>
        <v>0</v>
      </c>
      <c r="AN1026">
        <f t="shared" si="196"/>
        <v>0</v>
      </c>
      <c r="AO1026">
        <f t="shared" si="197"/>
        <v>0</v>
      </c>
      <c r="AP1026">
        <f t="shared" si="198"/>
        <v>0</v>
      </c>
    </row>
    <row r="1027" spans="1:42" x14ac:dyDescent="0.35">
      <c r="A1027" s="12" t="s">
        <v>253</v>
      </c>
      <c r="B1027" s="35">
        <f t="shared" si="199"/>
        <v>7</v>
      </c>
      <c r="C1027" s="247"/>
      <c r="D1027" s="259"/>
      <c r="E1027" s="37"/>
      <c r="F1027" s="37"/>
      <c r="G1027" s="248">
        <v>0</v>
      </c>
      <c r="H1027" s="269"/>
      <c r="I1027" s="270"/>
      <c r="J1027" s="37"/>
      <c r="K1027" s="7"/>
      <c r="N1027" s="79"/>
      <c r="O1027" s="80"/>
      <c r="P1027" s="80"/>
      <c r="AM1027">
        <f t="shared" si="195"/>
        <v>0</v>
      </c>
      <c r="AN1027">
        <f t="shared" si="196"/>
        <v>0</v>
      </c>
      <c r="AO1027">
        <f t="shared" si="197"/>
        <v>0</v>
      </c>
      <c r="AP1027">
        <f t="shared" si="198"/>
        <v>0</v>
      </c>
    </row>
    <row r="1028" spans="1:42" x14ac:dyDescent="0.35">
      <c r="A1028" s="12" t="s">
        <v>253</v>
      </c>
      <c r="B1028" s="35">
        <f t="shared" si="199"/>
        <v>8</v>
      </c>
      <c r="C1028" s="247"/>
      <c r="D1028" s="259"/>
      <c r="E1028" s="37"/>
      <c r="F1028" s="37"/>
      <c r="G1028" s="248">
        <v>0</v>
      </c>
      <c r="H1028" s="269"/>
      <c r="I1028" s="270"/>
      <c r="J1028" s="37"/>
      <c r="K1028" s="7"/>
      <c r="N1028" s="79"/>
      <c r="O1028" s="80"/>
      <c r="P1028" s="80"/>
      <c r="AM1028">
        <f t="shared" si="195"/>
        <v>0</v>
      </c>
      <c r="AN1028">
        <f t="shared" si="196"/>
        <v>0</v>
      </c>
      <c r="AO1028">
        <f t="shared" si="197"/>
        <v>0</v>
      </c>
      <c r="AP1028">
        <f t="shared" si="198"/>
        <v>0</v>
      </c>
    </row>
    <row r="1029" spans="1:42" x14ac:dyDescent="0.35">
      <c r="A1029" s="12" t="s">
        <v>253</v>
      </c>
      <c r="B1029" s="35">
        <f t="shared" si="199"/>
        <v>9</v>
      </c>
      <c r="C1029" s="247"/>
      <c r="D1029" s="259"/>
      <c r="E1029" s="37"/>
      <c r="F1029" s="37"/>
      <c r="G1029" s="248">
        <v>0</v>
      </c>
      <c r="H1029" s="269"/>
      <c r="I1029" s="270"/>
      <c r="J1029" s="37"/>
      <c r="K1029" s="7"/>
      <c r="N1029" s="79"/>
      <c r="O1029" s="80"/>
      <c r="P1029" s="80"/>
      <c r="AM1029">
        <f t="shared" si="195"/>
        <v>0</v>
      </c>
      <c r="AN1029">
        <f t="shared" si="196"/>
        <v>0</v>
      </c>
      <c r="AO1029">
        <f t="shared" si="197"/>
        <v>0</v>
      </c>
      <c r="AP1029">
        <f t="shared" si="198"/>
        <v>0</v>
      </c>
    </row>
    <row r="1030" spans="1:42" x14ac:dyDescent="0.35">
      <c r="A1030" s="12" t="s">
        <v>253</v>
      </c>
      <c r="B1030" s="35">
        <f t="shared" si="199"/>
        <v>10</v>
      </c>
      <c r="C1030" s="247"/>
      <c r="D1030" s="259"/>
      <c r="E1030" s="37"/>
      <c r="F1030" s="37"/>
      <c r="G1030" s="248">
        <v>0</v>
      </c>
      <c r="H1030" s="269"/>
      <c r="I1030" s="270"/>
      <c r="J1030" s="37"/>
      <c r="K1030" s="7"/>
      <c r="N1030" s="79"/>
      <c r="O1030" s="80"/>
      <c r="P1030" s="80"/>
      <c r="AM1030">
        <f t="shared" si="195"/>
        <v>0</v>
      </c>
      <c r="AN1030">
        <f t="shared" si="196"/>
        <v>0</v>
      </c>
      <c r="AO1030">
        <f t="shared" si="197"/>
        <v>0</v>
      </c>
      <c r="AP1030">
        <f t="shared" si="198"/>
        <v>0</v>
      </c>
    </row>
    <row r="1031" spans="1:42" x14ac:dyDescent="0.35">
      <c r="A1031" s="12" t="s">
        <v>253</v>
      </c>
      <c r="B1031" s="35">
        <f t="shared" si="199"/>
        <v>11</v>
      </c>
      <c r="C1031" s="247"/>
      <c r="D1031" s="259"/>
      <c r="E1031" s="37"/>
      <c r="F1031" s="37"/>
      <c r="G1031" s="248">
        <v>0</v>
      </c>
      <c r="H1031" s="269"/>
      <c r="I1031" s="270"/>
      <c r="J1031" s="37"/>
      <c r="K1031" s="7"/>
      <c r="N1031" s="79"/>
      <c r="O1031" s="80"/>
      <c r="P1031" s="80"/>
      <c r="AM1031">
        <f t="shared" si="195"/>
        <v>0</v>
      </c>
      <c r="AN1031">
        <f t="shared" si="196"/>
        <v>0</v>
      </c>
      <c r="AO1031">
        <f t="shared" si="197"/>
        <v>0</v>
      </c>
      <c r="AP1031">
        <f t="shared" si="198"/>
        <v>0</v>
      </c>
    </row>
    <row r="1032" spans="1:42" x14ac:dyDescent="0.35">
      <c r="A1032" s="12" t="s">
        <v>253</v>
      </c>
      <c r="B1032" s="35">
        <f t="shared" si="199"/>
        <v>12</v>
      </c>
      <c r="C1032" s="247"/>
      <c r="D1032" s="259"/>
      <c r="E1032" s="37"/>
      <c r="F1032" s="37"/>
      <c r="G1032" s="248">
        <v>0</v>
      </c>
      <c r="H1032" s="269"/>
      <c r="I1032" s="270"/>
      <c r="J1032" s="37"/>
      <c r="K1032" s="7"/>
      <c r="N1032" s="79"/>
      <c r="O1032" s="80"/>
      <c r="P1032" s="80"/>
      <c r="AM1032">
        <f t="shared" si="195"/>
        <v>0</v>
      </c>
      <c r="AN1032">
        <f t="shared" si="196"/>
        <v>0</v>
      </c>
      <c r="AO1032">
        <f t="shared" si="197"/>
        <v>0</v>
      </c>
      <c r="AP1032">
        <f t="shared" si="198"/>
        <v>0</v>
      </c>
    </row>
    <row r="1033" spans="1:42" x14ac:dyDescent="0.35">
      <c r="A1033" s="12" t="s">
        <v>253</v>
      </c>
      <c r="B1033" s="35">
        <f t="shared" si="199"/>
        <v>13</v>
      </c>
      <c r="C1033" s="247"/>
      <c r="D1033" s="259"/>
      <c r="E1033" s="37"/>
      <c r="F1033" s="37"/>
      <c r="G1033" s="248">
        <v>0</v>
      </c>
      <c r="H1033" s="269"/>
      <c r="I1033" s="270"/>
      <c r="J1033" s="37"/>
      <c r="K1033" s="7"/>
      <c r="N1033" s="79"/>
      <c r="O1033" s="80"/>
      <c r="P1033" s="80"/>
      <c r="AM1033">
        <f t="shared" si="195"/>
        <v>0</v>
      </c>
      <c r="AN1033">
        <f t="shared" si="196"/>
        <v>0</v>
      </c>
      <c r="AO1033">
        <f t="shared" si="197"/>
        <v>0</v>
      </c>
      <c r="AP1033">
        <f t="shared" si="198"/>
        <v>0</v>
      </c>
    </row>
    <row r="1034" spans="1:42" x14ac:dyDescent="0.35">
      <c r="A1034" s="12" t="s">
        <v>253</v>
      </c>
      <c r="B1034" s="35">
        <f t="shared" si="199"/>
        <v>14</v>
      </c>
      <c r="C1034" s="247"/>
      <c r="D1034" s="259"/>
      <c r="E1034" s="37"/>
      <c r="F1034" s="37"/>
      <c r="G1034" s="248">
        <v>0</v>
      </c>
      <c r="H1034" s="269"/>
      <c r="I1034" s="270"/>
      <c r="J1034" s="37"/>
      <c r="K1034" s="7"/>
      <c r="N1034" s="79"/>
      <c r="O1034" s="80"/>
      <c r="P1034" s="80"/>
      <c r="AM1034">
        <f t="shared" si="195"/>
        <v>0</v>
      </c>
      <c r="AN1034">
        <f t="shared" si="196"/>
        <v>0</v>
      </c>
      <c r="AO1034">
        <f t="shared" si="197"/>
        <v>0</v>
      </c>
      <c r="AP1034">
        <f t="shared" si="198"/>
        <v>0</v>
      </c>
    </row>
    <row r="1035" spans="1:42" x14ac:dyDescent="0.35">
      <c r="A1035" s="12" t="s">
        <v>253</v>
      </c>
      <c r="B1035" s="35">
        <f t="shared" si="199"/>
        <v>15</v>
      </c>
      <c r="C1035" s="247"/>
      <c r="D1035" s="259"/>
      <c r="E1035" s="37"/>
      <c r="F1035" s="37"/>
      <c r="G1035" s="248">
        <v>0</v>
      </c>
      <c r="H1035" s="269"/>
      <c r="I1035" s="270"/>
      <c r="J1035" s="37"/>
      <c r="K1035" s="7"/>
      <c r="N1035" s="79"/>
      <c r="O1035" s="80"/>
      <c r="P1035" s="80"/>
      <c r="AM1035">
        <f t="shared" si="195"/>
        <v>0</v>
      </c>
      <c r="AN1035">
        <f t="shared" si="196"/>
        <v>0</v>
      </c>
      <c r="AO1035">
        <f t="shared" si="197"/>
        <v>0</v>
      </c>
      <c r="AP1035">
        <f t="shared" si="198"/>
        <v>0</v>
      </c>
    </row>
    <row r="1036" spans="1:42" x14ac:dyDescent="0.35">
      <c r="A1036" s="12" t="s">
        <v>253</v>
      </c>
      <c r="B1036" s="35">
        <f t="shared" si="199"/>
        <v>16</v>
      </c>
      <c r="C1036" s="247"/>
      <c r="D1036" s="259"/>
      <c r="E1036" s="37"/>
      <c r="F1036" s="37"/>
      <c r="G1036" s="248">
        <v>0</v>
      </c>
      <c r="H1036" s="269"/>
      <c r="I1036" s="270"/>
      <c r="J1036" s="37"/>
      <c r="K1036" s="7"/>
      <c r="N1036" s="79"/>
      <c r="O1036" s="80"/>
      <c r="P1036" s="80"/>
      <c r="AM1036">
        <f t="shared" si="195"/>
        <v>0</v>
      </c>
      <c r="AN1036">
        <f t="shared" si="196"/>
        <v>0</v>
      </c>
      <c r="AO1036">
        <f t="shared" si="197"/>
        <v>0</v>
      </c>
      <c r="AP1036">
        <f t="shared" si="198"/>
        <v>0</v>
      </c>
    </row>
    <row r="1037" spans="1:42" x14ac:dyDescent="0.35">
      <c r="A1037" s="12" t="s">
        <v>253</v>
      </c>
      <c r="B1037" s="35">
        <f t="shared" si="199"/>
        <v>17</v>
      </c>
      <c r="C1037" s="247"/>
      <c r="D1037" s="259"/>
      <c r="E1037" s="37"/>
      <c r="F1037" s="37"/>
      <c r="G1037" s="248">
        <v>0</v>
      </c>
      <c r="H1037" s="269"/>
      <c r="I1037" s="270"/>
      <c r="J1037" s="37"/>
      <c r="K1037" s="7"/>
      <c r="N1037" s="79"/>
      <c r="O1037" s="80"/>
      <c r="P1037" s="80"/>
      <c r="AM1037">
        <f t="shared" si="195"/>
        <v>0</v>
      </c>
      <c r="AN1037">
        <f t="shared" si="196"/>
        <v>0</v>
      </c>
      <c r="AO1037">
        <f t="shared" si="197"/>
        <v>0</v>
      </c>
      <c r="AP1037">
        <f t="shared" si="198"/>
        <v>0</v>
      </c>
    </row>
    <row r="1038" spans="1:42" x14ac:dyDescent="0.35">
      <c r="A1038" s="12" t="s">
        <v>253</v>
      </c>
      <c r="B1038" s="35">
        <f t="shared" si="199"/>
        <v>18</v>
      </c>
      <c r="C1038" s="247"/>
      <c r="D1038" s="259"/>
      <c r="E1038" s="37"/>
      <c r="F1038" s="37"/>
      <c r="G1038" s="248">
        <v>0</v>
      </c>
      <c r="H1038" s="269"/>
      <c r="I1038" s="270"/>
      <c r="J1038" s="37"/>
      <c r="K1038" s="7"/>
      <c r="N1038" s="79"/>
      <c r="O1038" s="80"/>
      <c r="P1038" s="80"/>
      <c r="AM1038">
        <f t="shared" si="195"/>
        <v>0</v>
      </c>
      <c r="AN1038">
        <f t="shared" si="196"/>
        <v>0</v>
      </c>
      <c r="AO1038">
        <f t="shared" si="197"/>
        <v>0</v>
      </c>
      <c r="AP1038">
        <f t="shared" si="198"/>
        <v>0</v>
      </c>
    </row>
    <row r="1039" spans="1:42" x14ac:dyDescent="0.35">
      <c r="A1039" s="12" t="s">
        <v>253</v>
      </c>
      <c r="B1039" s="35">
        <f t="shared" si="199"/>
        <v>19</v>
      </c>
      <c r="C1039" s="247"/>
      <c r="D1039" s="259"/>
      <c r="E1039" s="37"/>
      <c r="F1039" s="37"/>
      <c r="G1039" s="248">
        <v>0</v>
      </c>
      <c r="H1039" s="269"/>
      <c r="I1039" s="270"/>
      <c r="J1039" s="37"/>
      <c r="K1039" s="7"/>
      <c r="N1039" s="79"/>
      <c r="O1039" s="80"/>
      <c r="P1039" s="80"/>
      <c r="AM1039">
        <f t="shared" si="195"/>
        <v>0</v>
      </c>
      <c r="AN1039">
        <f t="shared" si="196"/>
        <v>0</v>
      </c>
      <c r="AO1039">
        <f t="shared" si="197"/>
        <v>0</v>
      </c>
      <c r="AP1039">
        <f t="shared" si="198"/>
        <v>0</v>
      </c>
    </row>
    <row r="1040" spans="1:42" x14ac:dyDescent="0.35">
      <c r="A1040" s="12" t="s">
        <v>253</v>
      </c>
      <c r="B1040" s="35">
        <f t="shared" si="199"/>
        <v>20</v>
      </c>
      <c r="C1040" s="247"/>
      <c r="D1040" s="259"/>
      <c r="E1040" s="37"/>
      <c r="F1040" s="37"/>
      <c r="G1040" s="248">
        <v>0</v>
      </c>
      <c r="H1040" s="269"/>
      <c r="I1040" s="270"/>
      <c r="J1040" s="37"/>
      <c r="K1040" s="7"/>
      <c r="N1040" s="79"/>
      <c r="O1040" s="80"/>
      <c r="P1040" s="80"/>
      <c r="AM1040">
        <f t="shared" si="195"/>
        <v>0</v>
      </c>
      <c r="AN1040">
        <f t="shared" si="196"/>
        <v>0</v>
      </c>
      <c r="AO1040">
        <f t="shared" si="197"/>
        <v>0</v>
      </c>
      <c r="AP1040">
        <f t="shared" si="198"/>
        <v>0</v>
      </c>
    </row>
    <row r="1041" spans="1:42" x14ac:dyDescent="0.35">
      <c r="A1041" s="12" t="s">
        <v>253</v>
      </c>
      <c r="B1041" s="35">
        <f t="shared" si="199"/>
        <v>21</v>
      </c>
      <c r="C1041" s="247"/>
      <c r="D1041" s="259"/>
      <c r="E1041" s="37"/>
      <c r="F1041" s="37"/>
      <c r="G1041" s="248">
        <v>0</v>
      </c>
      <c r="H1041" s="269"/>
      <c r="I1041" s="270"/>
      <c r="J1041" s="37"/>
      <c r="K1041" s="7"/>
      <c r="N1041" s="79"/>
      <c r="O1041" s="80"/>
      <c r="P1041" s="80"/>
      <c r="AM1041">
        <f t="shared" si="195"/>
        <v>0</v>
      </c>
      <c r="AN1041">
        <f t="shared" si="196"/>
        <v>0</v>
      </c>
      <c r="AO1041">
        <f t="shared" si="197"/>
        <v>0</v>
      </c>
      <c r="AP1041">
        <f t="shared" si="198"/>
        <v>0</v>
      </c>
    </row>
    <row r="1042" spans="1:42" x14ac:dyDescent="0.35">
      <c r="A1042" s="12" t="s">
        <v>253</v>
      </c>
      <c r="B1042" s="35">
        <f t="shared" si="199"/>
        <v>22</v>
      </c>
      <c r="C1042" s="247"/>
      <c r="D1042" s="259"/>
      <c r="E1042" s="37"/>
      <c r="F1042" s="37"/>
      <c r="G1042" s="248">
        <v>0</v>
      </c>
      <c r="H1042" s="269"/>
      <c r="I1042" s="270"/>
      <c r="J1042" s="37"/>
      <c r="K1042" s="7"/>
      <c r="N1042" s="79"/>
      <c r="O1042" s="80"/>
      <c r="P1042" s="80"/>
      <c r="AM1042">
        <f t="shared" si="195"/>
        <v>0</v>
      </c>
      <c r="AN1042">
        <f t="shared" si="196"/>
        <v>0</v>
      </c>
      <c r="AO1042">
        <f t="shared" si="197"/>
        <v>0</v>
      </c>
      <c r="AP1042">
        <f t="shared" si="198"/>
        <v>0</v>
      </c>
    </row>
    <row r="1043" spans="1:42" x14ac:dyDescent="0.35">
      <c r="A1043" s="12" t="s">
        <v>253</v>
      </c>
      <c r="B1043" s="35">
        <f t="shared" si="199"/>
        <v>23</v>
      </c>
      <c r="C1043" s="247"/>
      <c r="D1043" s="259"/>
      <c r="E1043" s="37"/>
      <c r="F1043" s="37"/>
      <c r="G1043" s="248">
        <v>0</v>
      </c>
      <c r="H1043" s="269"/>
      <c r="I1043" s="270"/>
      <c r="J1043" s="37"/>
      <c r="K1043" s="7"/>
      <c r="N1043" s="79"/>
      <c r="O1043" s="80"/>
      <c r="P1043" s="80"/>
      <c r="AM1043">
        <f t="shared" si="195"/>
        <v>0</v>
      </c>
      <c r="AN1043">
        <f t="shared" si="196"/>
        <v>0</v>
      </c>
      <c r="AO1043">
        <f t="shared" si="197"/>
        <v>0</v>
      </c>
      <c r="AP1043">
        <f t="shared" si="198"/>
        <v>0</v>
      </c>
    </row>
    <row r="1044" spans="1:42" x14ac:dyDescent="0.35">
      <c r="A1044" s="12" t="s">
        <v>253</v>
      </c>
      <c r="B1044" s="35">
        <f t="shared" si="199"/>
        <v>24</v>
      </c>
      <c r="C1044" s="247"/>
      <c r="D1044" s="259"/>
      <c r="E1044" s="37"/>
      <c r="F1044" s="37"/>
      <c r="G1044" s="248">
        <v>0</v>
      </c>
      <c r="H1044" s="269"/>
      <c r="I1044" s="270"/>
      <c r="J1044" s="37"/>
      <c r="K1044" s="7"/>
      <c r="N1044" s="79"/>
      <c r="O1044" s="80"/>
      <c r="P1044" s="80"/>
      <c r="AM1044">
        <f t="shared" si="195"/>
        <v>0</v>
      </c>
      <c r="AN1044">
        <f t="shared" si="196"/>
        <v>0</v>
      </c>
      <c r="AO1044">
        <f t="shared" si="197"/>
        <v>0</v>
      </c>
      <c r="AP1044">
        <f t="shared" si="198"/>
        <v>0</v>
      </c>
    </row>
    <row r="1045" spans="1:42" x14ac:dyDescent="0.35">
      <c r="A1045" s="12" t="s">
        <v>253</v>
      </c>
      <c r="B1045" s="35">
        <f t="shared" si="199"/>
        <v>25</v>
      </c>
      <c r="C1045" s="247"/>
      <c r="D1045" s="259"/>
      <c r="E1045" s="37"/>
      <c r="F1045" s="37"/>
      <c r="G1045" s="248">
        <v>0</v>
      </c>
      <c r="H1045" s="269"/>
      <c r="I1045" s="270"/>
      <c r="J1045" s="37"/>
      <c r="K1045" s="7"/>
      <c r="N1045" s="79"/>
      <c r="O1045" s="80"/>
      <c r="P1045" s="80"/>
      <c r="AM1045">
        <f t="shared" si="195"/>
        <v>0</v>
      </c>
      <c r="AN1045">
        <f t="shared" si="196"/>
        <v>0</v>
      </c>
      <c r="AO1045">
        <f t="shared" si="197"/>
        <v>0</v>
      </c>
      <c r="AP1045">
        <f t="shared" si="198"/>
        <v>0</v>
      </c>
    </row>
    <row r="1046" spans="1:42" hidden="1" outlineLevel="1" x14ac:dyDescent="0.35">
      <c r="A1046" s="12" t="s">
        <v>253</v>
      </c>
      <c r="B1046" s="35">
        <f>B1045+1</f>
        <v>26</v>
      </c>
      <c r="C1046" s="247"/>
      <c r="D1046" s="259"/>
      <c r="E1046" s="37"/>
      <c r="F1046" s="37"/>
      <c r="G1046" s="248">
        <v>0</v>
      </c>
      <c r="H1046" s="269"/>
      <c r="I1046" s="270"/>
      <c r="J1046" s="37"/>
      <c r="K1046" s="7"/>
      <c r="N1046" s="79"/>
      <c r="O1046" s="80"/>
      <c r="P1046" s="80"/>
      <c r="AM1046">
        <f t="shared" si="195"/>
        <v>0</v>
      </c>
      <c r="AN1046">
        <f t="shared" si="196"/>
        <v>0</v>
      </c>
      <c r="AO1046">
        <f t="shared" si="197"/>
        <v>0</v>
      </c>
      <c r="AP1046">
        <f t="shared" si="198"/>
        <v>0</v>
      </c>
    </row>
    <row r="1047" spans="1:42" hidden="1" outlineLevel="1" x14ac:dyDescent="0.35">
      <c r="A1047" s="12" t="s">
        <v>253</v>
      </c>
      <c r="B1047" s="35">
        <f>B1046+1</f>
        <v>27</v>
      </c>
      <c r="C1047" s="247"/>
      <c r="D1047" s="259"/>
      <c r="E1047" s="37"/>
      <c r="F1047" s="37"/>
      <c r="G1047" s="248">
        <v>0</v>
      </c>
      <c r="H1047" s="269"/>
      <c r="I1047" s="270"/>
      <c r="J1047" s="37"/>
      <c r="K1047" s="7"/>
      <c r="N1047" s="79"/>
      <c r="O1047" s="80"/>
      <c r="P1047" s="80"/>
      <c r="AM1047">
        <f t="shared" si="195"/>
        <v>0</v>
      </c>
      <c r="AN1047">
        <f t="shared" si="196"/>
        <v>0</v>
      </c>
      <c r="AO1047">
        <f t="shared" si="197"/>
        <v>0</v>
      </c>
      <c r="AP1047">
        <f t="shared" si="198"/>
        <v>0</v>
      </c>
    </row>
    <row r="1048" spans="1:42" hidden="1" outlineLevel="1" x14ac:dyDescent="0.35">
      <c r="A1048" s="12" t="s">
        <v>253</v>
      </c>
      <c r="B1048" s="35">
        <f t="shared" si="199"/>
        <v>28</v>
      </c>
      <c r="C1048" s="247"/>
      <c r="D1048" s="259"/>
      <c r="E1048" s="37"/>
      <c r="F1048" s="37"/>
      <c r="G1048" s="248">
        <v>0</v>
      </c>
      <c r="H1048" s="269"/>
      <c r="I1048" s="270"/>
      <c r="J1048" s="37"/>
      <c r="K1048" s="7"/>
      <c r="N1048" s="79"/>
      <c r="O1048" s="80"/>
      <c r="P1048" s="80"/>
      <c r="AM1048">
        <f t="shared" si="195"/>
        <v>0</v>
      </c>
      <c r="AN1048">
        <f t="shared" si="196"/>
        <v>0</v>
      </c>
      <c r="AO1048">
        <f t="shared" si="197"/>
        <v>0</v>
      </c>
      <c r="AP1048">
        <f t="shared" si="198"/>
        <v>0</v>
      </c>
    </row>
    <row r="1049" spans="1:42" hidden="1" outlineLevel="1" x14ac:dyDescent="0.35">
      <c r="A1049" s="12" t="s">
        <v>253</v>
      </c>
      <c r="B1049" s="35">
        <f t="shared" si="199"/>
        <v>29</v>
      </c>
      <c r="C1049" s="247"/>
      <c r="D1049" s="259"/>
      <c r="E1049" s="37"/>
      <c r="F1049" s="37"/>
      <c r="G1049" s="248">
        <v>0</v>
      </c>
      <c r="H1049" s="269"/>
      <c r="I1049" s="270"/>
      <c r="J1049" s="37"/>
      <c r="K1049" s="7"/>
      <c r="N1049" s="79"/>
      <c r="O1049" s="80"/>
      <c r="P1049" s="80"/>
      <c r="AM1049">
        <f t="shared" si="195"/>
        <v>0</v>
      </c>
      <c r="AN1049">
        <f t="shared" si="196"/>
        <v>0</v>
      </c>
      <c r="AO1049">
        <f t="shared" si="197"/>
        <v>0</v>
      </c>
      <c r="AP1049">
        <f t="shared" si="198"/>
        <v>0</v>
      </c>
    </row>
    <row r="1050" spans="1:42" hidden="1" outlineLevel="1" x14ac:dyDescent="0.35">
      <c r="A1050" s="12" t="s">
        <v>253</v>
      </c>
      <c r="B1050" s="35">
        <f t="shared" si="199"/>
        <v>30</v>
      </c>
      <c r="C1050" s="247"/>
      <c r="D1050" s="259"/>
      <c r="E1050" s="37"/>
      <c r="F1050" s="37"/>
      <c r="G1050" s="248">
        <v>0</v>
      </c>
      <c r="H1050" s="269"/>
      <c r="I1050" s="270"/>
      <c r="J1050" s="37"/>
      <c r="K1050" s="7"/>
      <c r="N1050" s="79"/>
      <c r="O1050" s="80"/>
      <c r="P1050" s="80"/>
      <c r="AM1050">
        <f t="shared" si="195"/>
        <v>0</v>
      </c>
      <c r="AN1050">
        <f t="shared" si="196"/>
        <v>0</v>
      </c>
      <c r="AO1050">
        <f t="shared" si="197"/>
        <v>0</v>
      </c>
      <c r="AP1050">
        <f t="shared" si="198"/>
        <v>0</v>
      </c>
    </row>
    <row r="1051" spans="1:42" hidden="1" outlineLevel="1" x14ac:dyDescent="0.35">
      <c r="A1051" s="12" t="s">
        <v>253</v>
      </c>
      <c r="B1051" s="35">
        <f t="shared" si="199"/>
        <v>31</v>
      </c>
      <c r="C1051" s="247"/>
      <c r="D1051" s="259"/>
      <c r="E1051" s="37"/>
      <c r="F1051" s="37"/>
      <c r="G1051" s="248">
        <v>0</v>
      </c>
      <c r="H1051" s="269"/>
      <c r="I1051" s="270"/>
      <c r="J1051" s="37"/>
      <c r="K1051" s="7"/>
      <c r="N1051" s="79"/>
      <c r="O1051" s="80"/>
      <c r="P1051" s="80"/>
      <c r="AM1051">
        <f t="shared" si="195"/>
        <v>0</v>
      </c>
      <c r="AN1051">
        <f t="shared" si="196"/>
        <v>0</v>
      </c>
      <c r="AO1051">
        <f t="shared" si="197"/>
        <v>0</v>
      </c>
      <c r="AP1051">
        <f t="shared" si="198"/>
        <v>0</v>
      </c>
    </row>
    <row r="1052" spans="1:42" hidden="1" outlineLevel="1" x14ac:dyDescent="0.35">
      <c r="A1052" s="12" t="s">
        <v>253</v>
      </c>
      <c r="B1052" s="35">
        <f t="shared" si="199"/>
        <v>32</v>
      </c>
      <c r="C1052" s="247"/>
      <c r="D1052" s="259"/>
      <c r="E1052" s="37"/>
      <c r="F1052" s="37"/>
      <c r="G1052" s="248">
        <v>0</v>
      </c>
      <c r="H1052" s="269"/>
      <c r="I1052" s="270"/>
      <c r="J1052" s="37"/>
      <c r="K1052" s="7"/>
      <c r="N1052" s="79"/>
      <c r="O1052" s="80"/>
      <c r="P1052" s="80"/>
      <c r="AM1052">
        <f t="shared" si="195"/>
        <v>0</v>
      </c>
      <c r="AN1052">
        <f t="shared" si="196"/>
        <v>0</v>
      </c>
      <c r="AO1052">
        <f t="shared" si="197"/>
        <v>0</v>
      </c>
      <c r="AP1052">
        <f t="shared" si="198"/>
        <v>0</v>
      </c>
    </row>
    <row r="1053" spans="1:42" hidden="1" outlineLevel="1" x14ac:dyDescent="0.35">
      <c r="A1053" s="12" t="s">
        <v>253</v>
      </c>
      <c r="B1053" s="35">
        <f t="shared" si="199"/>
        <v>33</v>
      </c>
      <c r="C1053" s="247"/>
      <c r="D1053" s="259"/>
      <c r="E1053" s="37"/>
      <c r="F1053" s="37"/>
      <c r="G1053" s="248">
        <v>0</v>
      </c>
      <c r="H1053" s="269"/>
      <c r="I1053" s="270"/>
      <c r="J1053" s="37"/>
      <c r="K1053" s="7"/>
      <c r="N1053" s="79"/>
      <c r="O1053" s="80"/>
      <c r="P1053" s="80"/>
      <c r="AM1053">
        <f t="shared" si="195"/>
        <v>0</v>
      </c>
      <c r="AN1053">
        <f t="shared" si="196"/>
        <v>0</v>
      </c>
      <c r="AO1053">
        <f t="shared" si="197"/>
        <v>0</v>
      </c>
      <c r="AP1053">
        <f t="shared" si="198"/>
        <v>0</v>
      </c>
    </row>
    <row r="1054" spans="1:42" hidden="1" outlineLevel="1" x14ac:dyDescent="0.35">
      <c r="A1054" s="12" t="s">
        <v>253</v>
      </c>
      <c r="B1054" s="35">
        <f t="shared" si="199"/>
        <v>34</v>
      </c>
      <c r="C1054" s="247"/>
      <c r="D1054" s="259"/>
      <c r="E1054" s="37"/>
      <c r="F1054" s="37"/>
      <c r="G1054" s="248">
        <v>0</v>
      </c>
      <c r="H1054" s="269"/>
      <c r="I1054" s="270"/>
      <c r="J1054" s="37"/>
      <c r="K1054" s="7"/>
      <c r="N1054" s="79"/>
      <c r="O1054" s="80"/>
      <c r="P1054" s="80"/>
      <c r="AM1054">
        <f t="shared" si="195"/>
        <v>0</v>
      </c>
      <c r="AN1054">
        <f t="shared" si="196"/>
        <v>0</v>
      </c>
      <c r="AO1054">
        <f t="shared" si="197"/>
        <v>0</v>
      </c>
      <c r="AP1054">
        <f t="shared" si="198"/>
        <v>0</v>
      </c>
    </row>
    <row r="1055" spans="1:42" hidden="1" outlineLevel="1" x14ac:dyDescent="0.35">
      <c r="A1055" s="12" t="s">
        <v>253</v>
      </c>
      <c r="B1055" s="35">
        <f t="shared" si="199"/>
        <v>35</v>
      </c>
      <c r="C1055" s="247"/>
      <c r="D1055" s="259"/>
      <c r="E1055" s="37"/>
      <c r="F1055" s="37"/>
      <c r="G1055" s="248">
        <v>0</v>
      </c>
      <c r="H1055" s="269"/>
      <c r="I1055" s="270"/>
      <c r="J1055" s="37"/>
      <c r="K1055" s="7"/>
      <c r="N1055" s="79"/>
      <c r="O1055" s="80"/>
      <c r="P1055" s="80"/>
      <c r="AM1055">
        <f t="shared" si="195"/>
        <v>0</v>
      </c>
      <c r="AN1055">
        <f t="shared" si="196"/>
        <v>0</v>
      </c>
      <c r="AO1055">
        <f t="shared" si="197"/>
        <v>0</v>
      </c>
      <c r="AP1055">
        <f t="shared" si="198"/>
        <v>0</v>
      </c>
    </row>
    <row r="1056" spans="1:42" hidden="1" outlineLevel="1" x14ac:dyDescent="0.35">
      <c r="A1056" s="12" t="s">
        <v>253</v>
      </c>
      <c r="B1056" s="35">
        <f t="shared" si="199"/>
        <v>36</v>
      </c>
      <c r="C1056" s="247"/>
      <c r="D1056" s="259"/>
      <c r="E1056" s="37"/>
      <c r="F1056" s="37"/>
      <c r="G1056" s="248">
        <v>0</v>
      </c>
      <c r="H1056" s="269"/>
      <c r="I1056" s="270"/>
      <c r="J1056" s="37"/>
      <c r="K1056" s="7"/>
      <c r="N1056" s="79"/>
      <c r="O1056" s="80"/>
      <c r="P1056" s="80"/>
      <c r="AM1056">
        <f t="shared" si="195"/>
        <v>0</v>
      </c>
      <c r="AN1056">
        <f t="shared" si="196"/>
        <v>0</v>
      </c>
      <c r="AO1056">
        <f t="shared" si="197"/>
        <v>0</v>
      </c>
      <c r="AP1056">
        <f t="shared" si="198"/>
        <v>0</v>
      </c>
    </row>
    <row r="1057" spans="1:42" hidden="1" outlineLevel="1" x14ac:dyDescent="0.35">
      <c r="A1057" s="12" t="s">
        <v>253</v>
      </c>
      <c r="B1057" s="35">
        <f t="shared" si="199"/>
        <v>37</v>
      </c>
      <c r="C1057" s="247"/>
      <c r="D1057" s="259"/>
      <c r="E1057" s="37"/>
      <c r="F1057" s="37"/>
      <c r="G1057" s="248">
        <v>0</v>
      </c>
      <c r="H1057" s="269"/>
      <c r="I1057" s="270"/>
      <c r="J1057" s="37"/>
      <c r="K1057" s="7"/>
      <c r="N1057" s="79"/>
      <c r="O1057" s="80"/>
      <c r="P1057" s="80"/>
      <c r="AM1057">
        <f t="shared" si="195"/>
        <v>0</v>
      </c>
      <c r="AN1057">
        <f t="shared" si="196"/>
        <v>0</v>
      </c>
      <c r="AO1057">
        <f t="shared" si="197"/>
        <v>0</v>
      </c>
      <c r="AP1057">
        <f t="shared" si="198"/>
        <v>0</v>
      </c>
    </row>
    <row r="1058" spans="1:42" hidden="1" outlineLevel="1" x14ac:dyDescent="0.35">
      <c r="A1058" s="12" t="s">
        <v>253</v>
      </c>
      <c r="B1058" s="35">
        <f t="shared" si="199"/>
        <v>38</v>
      </c>
      <c r="C1058" s="247"/>
      <c r="D1058" s="259"/>
      <c r="E1058" s="37"/>
      <c r="F1058" s="37"/>
      <c r="G1058" s="248">
        <v>0</v>
      </c>
      <c r="H1058" s="269"/>
      <c r="I1058" s="270"/>
      <c r="J1058" s="37"/>
      <c r="K1058" s="7"/>
      <c r="N1058" s="79"/>
      <c r="O1058" s="80"/>
      <c r="P1058" s="80"/>
      <c r="AM1058">
        <f t="shared" si="195"/>
        <v>0</v>
      </c>
      <c r="AN1058">
        <f t="shared" si="196"/>
        <v>0</v>
      </c>
      <c r="AO1058">
        <f t="shared" si="197"/>
        <v>0</v>
      </c>
      <c r="AP1058">
        <f t="shared" si="198"/>
        <v>0</v>
      </c>
    </row>
    <row r="1059" spans="1:42" hidden="1" outlineLevel="1" x14ac:dyDescent="0.35">
      <c r="A1059" s="12" t="s">
        <v>253</v>
      </c>
      <c r="B1059" s="35">
        <f t="shared" si="199"/>
        <v>39</v>
      </c>
      <c r="C1059" s="247"/>
      <c r="D1059" s="259"/>
      <c r="E1059" s="37"/>
      <c r="F1059" s="37"/>
      <c r="G1059" s="248">
        <v>0</v>
      </c>
      <c r="H1059" s="269"/>
      <c r="I1059" s="270"/>
      <c r="J1059" s="37"/>
      <c r="K1059" s="7"/>
      <c r="N1059" s="79"/>
      <c r="O1059" s="80"/>
      <c r="P1059" s="80"/>
      <c r="AM1059">
        <f t="shared" si="195"/>
        <v>0</v>
      </c>
      <c r="AN1059">
        <f t="shared" si="196"/>
        <v>0</v>
      </c>
      <c r="AO1059">
        <f t="shared" si="197"/>
        <v>0</v>
      </c>
      <c r="AP1059">
        <f t="shared" si="198"/>
        <v>0</v>
      </c>
    </row>
    <row r="1060" spans="1:42" hidden="1" outlineLevel="1" x14ac:dyDescent="0.35">
      <c r="A1060" s="12" t="s">
        <v>253</v>
      </c>
      <c r="B1060" s="35">
        <f t="shared" si="199"/>
        <v>40</v>
      </c>
      <c r="C1060" s="247"/>
      <c r="D1060" s="259"/>
      <c r="E1060" s="37"/>
      <c r="F1060" s="37"/>
      <c r="G1060" s="248">
        <v>0</v>
      </c>
      <c r="H1060" s="269"/>
      <c r="I1060" s="270"/>
      <c r="J1060" s="37"/>
      <c r="K1060" s="7"/>
      <c r="N1060" s="79"/>
      <c r="O1060" s="80"/>
      <c r="P1060" s="80"/>
      <c r="AM1060">
        <f t="shared" si="195"/>
        <v>0</v>
      </c>
      <c r="AN1060">
        <f t="shared" si="196"/>
        <v>0</v>
      </c>
      <c r="AO1060">
        <f t="shared" si="197"/>
        <v>0</v>
      </c>
      <c r="AP1060">
        <f t="shared" si="198"/>
        <v>0</v>
      </c>
    </row>
    <row r="1061" spans="1:42" hidden="1" outlineLevel="1" x14ac:dyDescent="0.35">
      <c r="A1061" s="12" t="s">
        <v>253</v>
      </c>
      <c r="B1061" s="35">
        <f t="shared" si="199"/>
        <v>41</v>
      </c>
      <c r="C1061" s="247"/>
      <c r="D1061" s="259"/>
      <c r="E1061" s="37"/>
      <c r="F1061" s="37"/>
      <c r="G1061" s="248">
        <v>0</v>
      </c>
      <c r="H1061" s="269"/>
      <c r="I1061" s="270"/>
      <c r="J1061" s="37"/>
      <c r="K1061" s="7"/>
      <c r="N1061" s="79"/>
      <c r="O1061" s="80"/>
      <c r="P1061" s="80"/>
      <c r="AM1061">
        <f t="shared" si="195"/>
        <v>0</v>
      </c>
      <c r="AN1061">
        <f t="shared" si="196"/>
        <v>0</v>
      </c>
      <c r="AO1061">
        <f t="shared" si="197"/>
        <v>0</v>
      </c>
      <c r="AP1061">
        <f t="shared" si="198"/>
        <v>0</v>
      </c>
    </row>
    <row r="1062" spans="1:42" hidden="1" outlineLevel="1" x14ac:dyDescent="0.35">
      <c r="A1062" s="12" t="s">
        <v>253</v>
      </c>
      <c r="B1062" s="35">
        <f t="shared" si="199"/>
        <v>42</v>
      </c>
      <c r="C1062" s="247"/>
      <c r="D1062" s="259"/>
      <c r="E1062" s="37"/>
      <c r="F1062" s="37"/>
      <c r="G1062" s="248">
        <v>0</v>
      </c>
      <c r="H1062" s="269"/>
      <c r="I1062" s="270"/>
      <c r="J1062" s="37"/>
      <c r="K1062" s="7"/>
      <c r="N1062" s="79"/>
      <c r="O1062" s="80"/>
      <c r="P1062" s="80"/>
      <c r="AM1062">
        <f t="shared" si="195"/>
        <v>0</v>
      </c>
      <c r="AN1062">
        <f t="shared" si="196"/>
        <v>0</v>
      </c>
      <c r="AO1062">
        <f t="shared" si="197"/>
        <v>0</v>
      </c>
      <c r="AP1062">
        <f t="shared" si="198"/>
        <v>0</v>
      </c>
    </row>
    <row r="1063" spans="1:42" hidden="1" outlineLevel="1" x14ac:dyDescent="0.35">
      <c r="A1063" s="12" t="s">
        <v>253</v>
      </c>
      <c r="B1063" s="35">
        <f t="shared" si="199"/>
        <v>43</v>
      </c>
      <c r="C1063" s="247"/>
      <c r="D1063" s="259"/>
      <c r="E1063" s="37"/>
      <c r="F1063" s="37"/>
      <c r="G1063" s="248">
        <v>0</v>
      </c>
      <c r="H1063" s="269"/>
      <c r="I1063" s="270"/>
      <c r="J1063" s="37"/>
      <c r="K1063" s="7"/>
      <c r="N1063" s="79"/>
      <c r="O1063" s="80"/>
      <c r="P1063" s="80"/>
      <c r="AM1063">
        <f t="shared" si="195"/>
        <v>0</v>
      </c>
      <c r="AN1063">
        <f t="shared" si="196"/>
        <v>0</v>
      </c>
      <c r="AO1063">
        <f t="shared" si="197"/>
        <v>0</v>
      </c>
      <c r="AP1063">
        <f t="shared" si="198"/>
        <v>0</v>
      </c>
    </row>
    <row r="1064" spans="1:42" hidden="1" outlineLevel="1" x14ac:dyDescent="0.35">
      <c r="A1064" s="12" t="s">
        <v>253</v>
      </c>
      <c r="B1064" s="35">
        <f t="shared" si="199"/>
        <v>44</v>
      </c>
      <c r="C1064" s="247"/>
      <c r="D1064" s="259"/>
      <c r="E1064" s="37"/>
      <c r="F1064" s="37"/>
      <c r="G1064" s="248">
        <v>0</v>
      </c>
      <c r="H1064" s="269"/>
      <c r="I1064" s="270"/>
      <c r="J1064" s="37"/>
      <c r="K1064" s="7"/>
      <c r="N1064" s="79"/>
      <c r="O1064" s="80"/>
      <c r="P1064" s="80"/>
      <c r="AM1064">
        <f t="shared" si="195"/>
        <v>0</v>
      </c>
      <c r="AN1064">
        <f t="shared" si="196"/>
        <v>0</v>
      </c>
      <c r="AO1064">
        <f t="shared" si="197"/>
        <v>0</v>
      </c>
      <c r="AP1064">
        <f t="shared" si="198"/>
        <v>0</v>
      </c>
    </row>
    <row r="1065" spans="1:42" hidden="1" outlineLevel="1" x14ac:dyDescent="0.35">
      <c r="A1065" s="12" t="s">
        <v>253</v>
      </c>
      <c r="B1065" s="35">
        <f t="shared" si="199"/>
        <v>45</v>
      </c>
      <c r="C1065" s="247"/>
      <c r="D1065" s="259"/>
      <c r="E1065" s="37"/>
      <c r="F1065" s="37"/>
      <c r="G1065" s="248">
        <v>0</v>
      </c>
      <c r="H1065" s="269"/>
      <c r="I1065" s="270"/>
      <c r="J1065" s="37"/>
      <c r="K1065" s="7"/>
      <c r="N1065" s="79"/>
      <c r="O1065" s="80"/>
      <c r="P1065" s="80"/>
      <c r="AM1065">
        <f t="shared" si="195"/>
        <v>0</v>
      </c>
      <c r="AN1065">
        <f t="shared" si="196"/>
        <v>0</v>
      </c>
      <c r="AO1065">
        <f t="shared" si="197"/>
        <v>0</v>
      </c>
      <c r="AP1065">
        <f t="shared" si="198"/>
        <v>0</v>
      </c>
    </row>
    <row r="1066" spans="1:42" hidden="1" outlineLevel="1" x14ac:dyDescent="0.35">
      <c r="A1066" s="12" t="s">
        <v>253</v>
      </c>
      <c r="B1066" s="35">
        <f t="shared" si="199"/>
        <v>46</v>
      </c>
      <c r="C1066" s="247"/>
      <c r="D1066" s="259"/>
      <c r="E1066" s="37"/>
      <c r="F1066" s="37"/>
      <c r="G1066" s="248">
        <v>0</v>
      </c>
      <c r="H1066" s="269"/>
      <c r="I1066" s="270"/>
      <c r="J1066" s="37"/>
      <c r="K1066" s="7"/>
      <c r="N1066" s="79"/>
      <c r="O1066" s="80"/>
      <c r="P1066" s="80"/>
      <c r="AM1066">
        <f t="shared" si="195"/>
        <v>0</v>
      </c>
      <c r="AN1066">
        <f t="shared" si="196"/>
        <v>0</v>
      </c>
      <c r="AO1066">
        <f t="shared" si="197"/>
        <v>0</v>
      </c>
      <c r="AP1066">
        <f t="shared" si="198"/>
        <v>0</v>
      </c>
    </row>
    <row r="1067" spans="1:42" hidden="1" outlineLevel="1" x14ac:dyDescent="0.35">
      <c r="A1067" s="12" t="s">
        <v>253</v>
      </c>
      <c r="B1067" s="35">
        <f t="shared" si="199"/>
        <v>47</v>
      </c>
      <c r="C1067" s="247"/>
      <c r="D1067" s="259"/>
      <c r="E1067" s="37"/>
      <c r="F1067" s="37"/>
      <c r="G1067" s="248">
        <v>0</v>
      </c>
      <c r="H1067" s="269"/>
      <c r="I1067" s="270"/>
      <c r="J1067" s="37"/>
      <c r="K1067" s="7"/>
      <c r="N1067" s="79"/>
      <c r="O1067" s="80"/>
      <c r="P1067" s="80"/>
      <c r="AM1067">
        <f t="shared" si="195"/>
        <v>0</v>
      </c>
      <c r="AN1067">
        <f t="shared" si="196"/>
        <v>0</v>
      </c>
      <c r="AO1067">
        <f t="shared" si="197"/>
        <v>0</v>
      </c>
      <c r="AP1067">
        <f t="shared" si="198"/>
        <v>0</v>
      </c>
    </row>
    <row r="1068" spans="1:42" hidden="1" outlineLevel="1" x14ac:dyDescent="0.35">
      <c r="A1068" s="12" t="s">
        <v>253</v>
      </c>
      <c r="B1068" s="35">
        <f t="shared" si="199"/>
        <v>48</v>
      </c>
      <c r="C1068" s="247"/>
      <c r="D1068" s="259"/>
      <c r="E1068" s="37"/>
      <c r="F1068" s="37"/>
      <c r="G1068" s="248">
        <v>0</v>
      </c>
      <c r="H1068" s="269"/>
      <c r="I1068" s="270"/>
      <c r="J1068" s="37"/>
      <c r="K1068" s="7"/>
      <c r="N1068" s="79"/>
      <c r="O1068" s="80"/>
      <c r="P1068" s="80"/>
      <c r="AM1068">
        <f t="shared" si="195"/>
        <v>0</v>
      </c>
      <c r="AN1068">
        <f t="shared" si="196"/>
        <v>0</v>
      </c>
      <c r="AO1068">
        <f t="shared" si="197"/>
        <v>0</v>
      </c>
      <c r="AP1068">
        <f t="shared" si="198"/>
        <v>0</v>
      </c>
    </row>
    <row r="1069" spans="1:42" hidden="1" outlineLevel="1" x14ac:dyDescent="0.35">
      <c r="A1069" s="12" t="s">
        <v>253</v>
      </c>
      <c r="B1069" s="35">
        <f t="shared" si="199"/>
        <v>49</v>
      </c>
      <c r="C1069" s="247"/>
      <c r="D1069" s="259"/>
      <c r="E1069" s="37"/>
      <c r="F1069" s="37"/>
      <c r="G1069" s="248">
        <v>0</v>
      </c>
      <c r="H1069" s="269"/>
      <c r="I1069" s="270"/>
      <c r="J1069" s="37"/>
      <c r="K1069" s="7"/>
      <c r="N1069" s="79"/>
      <c r="O1069" s="80"/>
      <c r="P1069" s="80"/>
      <c r="AM1069">
        <f t="shared" si="195"/>
        <v>0</v>
      </c>
      <c r="AN1069">
        <f t="shared" si="196"/>
        <v>0</v>
      </c>
      <c r="AO1069">
        <f t="shared" si="197"/>
        <v>0</v>
      </c>
      <c r="AP1069">
        <f t="shared" si="198"/>
        <v>0</v>
      </c>
    </row>
    <row r="1070" spans="1:42" hidden="1" outlineLevel="1" x14ac:dyDescent="0.35">
      <c r="A1070" s="12" t="s">
        <v>253</v>
      </c>
      <c r="B1070" s="35">
        <f t="shared" si="199"/>
        <v>50</v>
      </c>
      <c r="C1070" s="247"/>
      <c r="D1070" s="259"/>
      <c r="E1070" s="37"/>
      <c r="F1070" s="37"/>
      <c r="G1070" s="248">
        <v>0</v>
      </c>
      <c r="H1070" s="269"/>
      <c r="I1070" s="270"/>
      <c r="J1070" s="37"/>
      <c r="K1070" s="7"/>
      <c r="N1070" s="79"/>
      <c r="O1070" s="80"/>
      <c r="P1070" s="80"/>
      <c r="AM1070">
        <f t="shared" si="195"/>
        <v>0</v>
      </c>
      <c r="AN1070">
        <f t="shared" si="196"/>
        <v>0</v>
      </c>
      <c r="AO1070">
        <f t="shared" si="197"/>
        <v>0</v>
      </c>
      <c r="AP1070">
        <f t="shared" si="198"/>
        <v>0</v>
      </c>
    </row>
    <row r="1071" spans="1:42" ht="15" customHeight="1" collapsed="1" x14ac:dyDescent="0.35">
      <c r="A1071" s="103"/>
      <c r="B1071" s="104" t="s">
        <v>254</v>
      </c>
      <c r="C1071" s="275"/>
      <c r="D1071" s="259"/>
      <c r="E1071" s="259"/>
      <c r="F1071" s="259"/>
      <c r="G1071" s="271"/>
      <c r="H1071" s="271"/>
      <c r="I1071" s="271"/>
      <c r="J1071" s="259"/>
      <c r="K1071" s="105"/>
      <c r="N1071" s="79"/>
      <c r="O1071" s="80"/>
      <c r="P1071" s="80"/>
      <c r="AM1071">
        <f t="shared" si="195"/>
        <v>0</v>
      </c>
      <c r="AN1071">
        <f t="shared" si="196"/>
        <v>0</v>
      </c>
      <c r="AO1071">
        <f t="shared" si="197"/>
        <v>0</v>
      </c>
      <c r="AP1071">
        <f t="shared" si="198"/>
        <v>0</v>
      </c>
    </row>
    <row r="1072" spans="1:42" hidden="1" outlineLevel="1" x14ac:dyDescent="0.35">
      <c r="A1072" s="12" t="s">
        <v>253</v>
      </c>
      <c r="B1072" s="35">
        <f>B1070+1</f>
        <v>51</v>
      </c>
      <c r="C1072" s="247"/>
      <c r="D1072" s="259"/>
      <c r="E1072" s="37"/>
      <c r="F1072" s="37"/>
      <c r="G1072" s="248">
        <v>0</v>
      </c>
      <c r="H1072" s="269"/>
      <c r="I1072" s="270"/>
      <c r="J1072" s="37"/>
      <c r="K1072" s="7"/>
      <c r="N1072" s="79"/>
      <c r="O1072" s="80"/>
      <c r="P1072" s="80"/>
      <c r="AM1072">
        <f t="shared" si="195"/>
        <v>0</v>
      </c>
      <c r="AN1072">
        <f t="shared" si="196"/>
        <v>0</v>
      </c>
      <c r="AO1072">
        <f t="shared" si="197"/>
        <v>0</v>
      </c>
      <c r="AP1072">
        <f t="shared" si="198"/>
        <v>0</v>
      </c>
    </row>
    <row r="1073" spans="1:42" hidden="1" outlineLevel="1" x14ac:dyDescent="0.35">
      <c r="A1073" s="12" t="s">
        <v>253</v>
      </c>
      <c r="B1073" s="35">
        <f t="shared" si="199"/>
        <v>52</v>
      </c>
      <c r="C1073" s="247"/>
      <c r="D1073" s="259"/>
      <c r="E1073" s="37"/>
      <c r="F1073" s="37"/>
      <c r="G1073" s="248">
        <v>0</v>
      </c>
      <c r="H1073" s="269"/>
      <c r="I1073" s="270"/>
      <c r="J1073" s="37"/>
      <c r="K1073" s="7"/>
      <c r="N1073" s="79"/>
      <c r="O1073" s="80"/>
      <c r="P1073" s="80"/>
      <c r="AM1073">
        <f t="shared" si="195"/>
        <v>0</v>
      </c>
      <c r="AN1073">
        <f t="shared" si="196"/>
        <v>0</v>
      </c>
      <c r="AO1073">
        <f t="shared" si="197"/>
        <v>0</v>
      </c>
      <c r="AP1073">
        <f t="shared" si="198"/>
        <v>0</v>
      </c>
    </row>
    <row r="1074" spans="1:42" hidden="1" outlineLevel="1" x14ac:dyDescent="0.35">
      <c r="A1074" s="12" t="s">
        <v>253</v>
      </c>
      <c r="B1074" s="35">
        <f t="shared" si="199"/>
        <v>53</v>
      </c>
      <c r="C1074" s="247"/>
      <c r="D1074" s="259"/>
      <c r="E1074" s="37"/>
      <c r="F1074" s="37"/>
      <c r="G1074" s="248">
        <v>0</v>
      </c>
      <c r="H1074" s="269"/>
      <c r="I1074" s="270"/>
      <c r="J1074" s="37"/>
      <c r="K1074" s="7"/>
      <c r="N1074" s="79"/>
      <c r="O1074" s="80"/>
      <c r="P1074" s="80"/>
      <c r="AM1074">
        <f t="shared" si="195"/>
        <v>0</v>
      </c>
      <c r="AN1074">
        <f t="shared" si="196"/>
        <v>0</v>
      </c>
      <c r="AO1074">
        <f t="shared" si="197"/>
        <v>0</v>
      </c>
      <c r="AP1074">
        <f t="shared" si="198"/>
        <v>0</v>
      </c>
    </row>
    <row r="1075" spans="1:42" hidden="1" outlineLevel="1" x14ac:dyDescent="0.35">
      <c r="A1075" s="12" t="s">
        <v>253</v>
      </c>
      <c r="B1075" s="35">
        <f t="shared" si="199"/>
        <v>54</v>
      </c>
      <c r="C1075" s="247"/>
      <c r="D1075" s="259"/>
      <c r="E1075" s="37"/>
      <c r="F1075" s="37"/>
      <c r="G1075" s="248">
        <v>0</v>
      </c>
      <c r="H1075" s="269"/>
      <c r="I1075" s="270"/>
      <c r="J1075" s="37"/>
      <c r="K1075" s="7"/>
      <c r="N1075" s="79"/>
      <c r="O1075" s="80"/>
      <c r="P1075" s="80"/>
      <c r="AM1075">
        <f t="shared" si="195"/>
        <v>0</v>
      </c>
      <c r="AN1075">
        <f t="shared" si="196"/>
        <v>0</v>
      </c>
      <c r="AO1075">
        <f t="shared" si="197"/>
        <v>0</v>
      </c>
      <c r="AP1075">
        <f t="shared" si="198"/>
        <v>0</v>
      </c>
    </row>
    <row r="1076" spans="1:42" hidden="1" outlineLevel="1" x14ac:dyDescent="0.35">
      <c r="A1076" s="12" t="s">
        <v>253</v>
      </c>
      <c r="B1076" s="35">
        <f t="shared" si="199"/>
        <v>55</v>
      </c>
      <c r="C1076" s="247"/>
      <c r="D1076" s="259"/>
      <c r="E1076" s="37"/>
      <c r="F1076" s="37"/>
      <c r="G1076" s="248">
        <v>0</v>
      </c>
      <c r="H1076" s="269"/>
      <c r="I1076" s="270"/>
      <c r="J1076" s="37"/>
      <c r="K1076" s="7"/>
      <c r="N1076" s="79"/>
      <c r="O1076" s="80"/>
      <c r="P1076" s="80"/>
      <c r="AM1076">
        <f t="shared" si="195"/>
        <v>0</v>
      </c>
      <c r="AN1076">
        <f t="shared" si="196"/>
        <v>0</v>
      </c>
      <c r="AO1076">
        <f t="shared" si="197"/>
        <v>0</v>
      </c>
      <c r="AP1076">
        <f t="shared" si="198"/>
        <v>0</v>
      </c>
    </row>
    <row r="1077" spans="1:42" hidden="1" outlineLevel="1" x14ac:dyDescent="0.35">
      <c r="A1077" s="12" t="s">
        <v>253</v>
      </c>
      <c r="B1077" s="35">
        <f t="shared" si="199"/>
        <v>56</v>
      </c>
      <c r="C1077" s="247"/>
      <c r="D1077" s="259"/>
      <c r="E1077" s="37"/>
      <c r="F1077" s="37"/>
      <c r="G1077" s="248">
        <v>0</v>
      </c>
      <c r="H1077" s="269"/>
      <c r="I1077" s="270"/>
      <c r="J1077" s="37"/>
      <c r="K1077" s="7"/>
      <c r="N1077" s="79"/>
      <c r="O1077" s="80"/>
      <c r="P1077" s="80"/>
      <c r="AM1077">
        <f t="shared" si="195"/>
        <v>0</v>
      </c>
      <c r="AN1077">
        <f t="shared" si="196"/>
        <v>0</v>
      </c>
      <c r="AO1077">
        <f t="shared" si="197"/>
        <v>0</v>
      </c>
      <c r="AP1077">
        <f t="shared" si="198"/>
        <v>0</v>
      </c>
    </row>
    <row r="1078" spans="1:42" hidden="1" outlineLevel="1" x14ac:dyDescent="0.35">
      <c r="A1078" s="12" t="s">
        <v>253</v>
      </c>
      <c r="B1078" s="35">
        <f t="shared" si="199"/>
        <v>57</v>
      </c>
      <c r="C1078" s="247"/>
      <c r="D1078" s="259"/>
      <c r="E1078" s="37"/>
      <c r="F1078" s="37"/>
      <c r="G1078" s="248">
        <v>0</v>
      </c>
      <c r="H1078" s="269"/>
      <c r="I1078" s="270"/>
      <c r="J1078" s="37"/>
      <c r="K1078" s="7"/>
      <c r="N1078" s="79"/>
      <c r="O1078" s="80"/>
      <c r="P1078" s="80"/>
      <c r="AM1078">
        <f t="shared" si="195"/>
        <v>0</v>
      </c>
      <c r="AN1078">
        <f t="shared" si="196"/>
        <v>0</v>
      </c>
      <c r="AO1078">
        <f t="shared" si="197"/>
        <v>0</v>
      </c>
      <c r="AP1078">
        <f t="shared" si="198"/>
        <v>0</v>
      </c>
    </row>
    <row r="1079" spans="1:42" hidden="1" outlineLevel="1" x14ac:dyDescent="0.35">
      <c r="A1079" s="12" t="s">
        <v>253</v>
      </c>
      <c r="B1079" s="35">
        <f t="shared" si="199"/>
        <v>58</v>
      </c>
      <c r="C1079" s="247"/>
      <c r="D1079" s="259"/>
      <c r="E1079" s="37"/>
      <c r="F1079" s="37"/>
      <c r="G1079" s="248">
        <v>0</v>
      </c>
      <c r="H1079" s="269"/>
      <c r="I1079" s="270"/>
      <c r="J1079" s="37"/>
      <c r="K1079" s="7"/>
      <c r="N1079" s="79"/>
      <c r="O1079" s="80"/>
      <c r="P1079" s="80"/>
      <c r="AM1079">
        <f t="shared" si="195"/>
        <v>0</v>
      </c>
      <c r="AN1079">
        <f t="shared" si="196"/>
        <v>0</v>
      </c>
      <c r="AO1079">
        <f t="shared" si="197"/>
        <v>0</v>
      </c>
      <c r="AP1079">
        <f t="shared" si="198"/>
        <v>0</v>
      </c>
    </row>
    <row r="1080" spans="1:42" hidden="1" outlineLevel="1" x14ac:dyDescent="0.35">
      <c r="A1080" s="12" t="s">
        <v>253</v>
      </c>
      <c r="B1080" s="35">
        <f t="shared" si="199"/>
        <v>59</v>
      </c>
      <c r="C1080" s="247"/>
      <c r="D1080" s="259"/>
      <c r="E1080" s="37"/>
      <c r="F1080" s="37"/>
      <c r="G1080" s="248">
        <v>0</v>
      </c>
      <c r="H1080" s="269"/>
      <c r="I1080" s="270"/>
      <c r="J1080" s="37"/>
      <c r="K1080" s="7"/>
      <c r="N1080" s="79"/>
      <c r="O1080" s="80"/>
      <c r="P1080" s="80"/>
      <c r="AM1080">
        <f t="shared" si="195"/>
        <v>0</v>
      </c>
      <c r="AN1080">
        <f t="shared" si="196"/>
        <v>0</v>
      </c>
      <c r="AO1080">
        <f t="shared" si="197"/>
        <v>0</v>
      </c>
      <c r="AP1080">
        <f t="shared" si="198"/>
        <v>0</v>
      </c>
    </row>
    <row r="1081" spans="1:42" hidden="1" outlineLevel="1" x14ac:dyDescent="0.35">
      <c r="A1081" s="12" t="s">
        <v>253</v>
      </c>
      <c r="B1081" s="35">
        <f t="shared" si="199"/>
        <v>60</v>
      </c>
      <c r="C1081" s="247"/>
      <c r="D1081" s="259"/>
      <c r="E1081" s="37"/>
      <c r="F1081" s="37"/>
      <c r="G1081" s="248">
        <v>0</v>
      </c>
      <c r="H1081" s="269"/>
      <c r="I1081" s="270"/>
      <c r="J1081" s="37"/>
      <c r="K1081" s="7"/>
      <c r="N1081" s="79"/>
      <c r="O1081" s="80"/>
      <c r="P1081" s="80"/>
      <c r="AM1081">
        <f t="shared" si="195"/>
        <v>0</v>
      </c>
      <c r="AN1081">
        <f t="shared" si="196"/>
        <v>0</v>
      </c>
      <c r="AO1081">
        <f t="shared" si="197"/>
        <v>0</v>
      </c>
      <c r="AP1081">
        <f t="shared" si="198"/>
        <v>0</v>
      </c>
    </row>
    <row r="1082" spans="1:42" hidden="1" outlineLevel="1" x14ac:dyDescent="0.35">
      <c r="A1082" s="12" t="s">
        <v>253</v>
      </c>
      <c r="B1082" s="35">
        <f t="shared" si="199"/>
        <v>61</v>
      </c>
      <c r="C1082" s="247"/>
      <c r="D1082" s="259"/>
      <c r="E1082" s="37"/>
      <c r="F1082" s="37"/>
      <c r="G1082" s="248">
        <v>0</v>
      </c>
      <c r="H1082" s="269"/>
      <c r="I1082" s="270"/>
      <c r="J1082" s="37"/>
      <c r="K1082" s="7"/>
      <c r="N1082" s="79"/>
      <c r="O1082" s="80"/>
      <c r="P1082" s="80"/>
      <c r="AM1082">
        <f t="shared" si="195"/>
        <v>0</v>
      </c>
      <c r="AN1082">
        <f t="shared" si="196"/>
        <v>0</v>
      </c>
      <c r="AO1082">
        <f t="shared" si="197"/>
        <v>0</v>
      </c>
      <c r="AP1082">
        <f t="shared" si="198"/>
        <v>0</v>
      </c>
    </row>
    <row r="1083" spans="1:42" hidden="1" outlineLevel="1" x14ac:dyDescent="0.35">
      <c r="A1083" s="12" t="s">
        <v>253</v>
      </c>
      <c r="B1083" s="35">
        <f t="shared" si="199"/>
        <v>62</v>
      </c>
      <c r="C1083" s="247"/>
      <c r="D1083" s="259"/>
      <c r="E1083" s="37"/>
      <c r="F1083" s="37"/>
      <c r="G1083" s="248">
        <v>0</v>
      </c>
      <c r="H1083" s="269"/>
      <c r="I1083" s="270"/>
      <c r="J1083" s="37"/>
      <c r="K1083" s="7"/>
      <c r="N1083" s="79"/>
      <c r="O1083" s="80"/>
      <c r="P1083" s="80"/>
      <c r="AM1083">
        <f t="shared" si="195"/>
        <v>0</v>
      </c>
      <c r="AN1083">
        <f t="shared" si="196"/>
        <v>0</v>
      </c>
      <c r="AO1083">
        <f t="shared" si="197"/>
        <v>0</v>
      </c>
      <c r="AP1083">
        <f t="shared" si="198"/>
        <v>0</v>
      </c>
    </row>
    <row r="1084" spans="1:42" hidden="1" outlineLevel="1" x14ac:dyDescent="0.35">
      <c r="A1084" s="12" t="s">
        <v>253</v>
      </c>
      <c r="B1084" s="35">
        <f t="shared" si="199"/>
        <v>63</v>
      </c>
      <c r="C1084" s="247"/>
      <c r="D1084" s="259"/>
      <c r="E1084" s="37"/>
      <c r="F1084" s="37"/>
      <c r="G1084" s="248">
        <v>0</v>
      </c>
      <c r="H1084" s="269"/>
      <c r="I1084" s="270"/>
      <c r="J1084" s="37"/>
      <c r="K1084" s="7"/>
      <c r="N1084" s="79"/>
      <c r="O1084" s="80"/>
      <c r="P1084" s="80"/>
      <c r="AM1084">
        <f t="shared" si="195"/>
        <v>0</v>
      </c>
      <c r="AN1084">
        <f t="shared" si="196"/>
        <v>0</v>
      </c>
      <c r="AO1084">
        <f t="shared" si="197"/>
        <v>0</v>
      </c>
      <c r="AP1084">
        <f t="shared" si="198"/>
        <v>0</v>
      </c>
    </row>
    <row r="1085" spans="1:42" hidden="1" outlineLevel="1" x14ac:dyDescent="0.35">
      <c r="A1085" s="12" t="s">
        <v>253</v>
      </c>
      <c r="B1085" s="35">
        <f t="shared" si="199"/>
        <v>64</v>
      </c>
      <c r="C1085" s="247"/>
      <c r="D1085" s="259"/>
      <c r="E1085" s="37"/>
      <c r="F1085" s="37"/>
      <c r="G1085" s="248">
        <v>0</v>
      </c>
      <c r="H1085" s="269"/>
      <c r="I1085" s="270"/>
      <c r="J1085" s="37"/>
      <c r="K1085" s="7"/>
      <c r="N1085" s="79"/>
      <c r="O1085" s="80"/>
      <c r="P1085" s="80"/>
      <c r="AM1085">
        <f t="shared" si="195"/>
        <v>0</v>
      </c>
      <c r="AN1085">
        <f t="shared" si="196"/>
        <v>0</v>
      </c>
      <c r="AO1085">
        <f t="shared" si="197"/>
        <v>0</v>
      </c>
      <c r="AP1085">
        <f t="shared" si="198"/>
        <v>0</v>
      </c>
    </row>
    <row r="1086" spans="1:42" hidden="1" outlineLevel="1" x14ac:dyDescent="0.35">
      <c r="A1086" s="12" t="s">
        <v>253</v>
      </c>
      <c r="B1086" s="35">
        <f t="shared" si="199"/>
        <v>65</v>
      </c>
      <c r="C1086" s="247"/>
      <c r="D1086" s="259"/>
      <c r="E1086" s="37"/>
      <c r="F1086" s="37"/>
      <c r="G1086" s="248">
        <v>0</v>
      </c>
      <c r="H1086" s="269"/>
      <c r="I1086" s="270"/>
      <c r="J1086" s="37"/>
      <c r="K1086" s="7"/>
      <c r="N1086" s="79"/>
      <c r="O1086" s="80"/>
      <c r="P1086" s="80"/>
      <c r="AM1086">
        <f t="shared" ref="AM1086:AM1149" si="200">IF(C1086="",IF(OR(E1086&lt;&gt;"",F1086&lt;&gt;"",G1086&lt;&gt;0)=TRUE,1,0),0)</f>
        <v>0</v>
      </c>
      <c r="AN1086">
        <f t="shared" ref="AN1086:AN1149" si="201">IF(G1086=0,IF(OR(E1086&lt;&gt;"",F1086&lt;&gt;"",C1086&lt;&gt;"")=TRUE,1,0),0)</f>
        <v>0</v>
      </c>
      <c r="AO1086">
        <f t="shared" ref="AO1086:AO1149" si="202">IF(E1086="",IF(OR(C1086&lt;&gt;"",F1086&lt;&gt;"",G1086&lt;&gt;0)=TRUE,1,0),0)</f>
        <v>0</v>
      </c>
      <c r="AP1086">
        <f t="shared" ref="AP1086:AP1149" si="203">IF(F1086="",IF(OR(C1086&lt;&gt;"",E1086&lt;&gt;"",G1086&lt;&gt;0)=TRUE,1,0),0)</f>
        <v>0</v>
      </c>
    </row>
    <row r="1087" spans="1:42" hidden="1" outlineLevel="1" x14ac:dyDescent="0.35">
      <c r="A1087" s="12" t="s">
        <v>253</v>
      </c>
      <c r="B1087" s="35">
        <f t="shared" ref="B1087:B1150" si="204">B1086+1</f>
        <v>66</v>
      </c>
      <c r="C1087" s="247"/>
      <c r="D1087" s="259"/>
      <c r="E1087" s="37"/>
      <c r="F1087" s="37"/>
      <c r="G1087" s="248">
        <v>0</v>
      </c>
      <c r="H1087" s="269"/>
      <c r="I1087" s="270"/>
      <c r="J1087" s="37"/>
      <c r="K1087" s="7"/>
      <c r="N1087" s="79"/>
      <c r="O1087" s="80"/>
      <c r="P1087" s="80"/>
      <c r="AM1087">
        <f t="shared" si="200"/>
        <v>0</v>
      </c>
      <c r="AN1087">
        <f t="shared" si="201"/>
        <v>0</v>
      </c>
      <c r="AO1087">
        <f t="shared" si="202"/>
        <v>0</v>
      </c>
      <c r="AP1087">
        <f t="shared" si="203"/>
        <v>0</v>
      </c>
    </row>
    <row r="1088" spans="1:42" hidden="1" outlineLevel="1" x14ac:dyDescent="0.35">
      <c r="A1088" s="12" t="s">
        <v>253</v>
      </c>
      <c r="B1088" s="35">
        <f t="shared" si="204"/>
        <v>67</v>
      </c>
      <c r="C1088" s="247"/>
      <c r="D1088" s="259"/>
      <c r="E1088" s="37"/>
      <c r="F1088" s="37"/>
      <c r="G1088" s="248">
        <v>0</v>
      </c>
      <c r="H1088" s="269"/>
      <c r="I1088" s="270"/>
      <c r="J1088" s="37"/>
      <c r="K1088" s="7"/>
      <c r="N1088" s="79"/>
      <c r="O1088" s="80"/>
      <c r="P1088" s="80"/>
      <c r="AM1088">
        <f t="shared" si="200"/>
        <v>0</v>
      </c>
      <c r="AN1088">
        <f t="shared" si="201"/>
        <v>0</v>
      </c>
      <c r="AO1088">
        <f t="shared" si="202"/>
        <v>0</v>
      </c>
      <c r="AP1088">
        <f t="shared" si="203"/>
        <v>0</v>
      </c>
    </row>
    <row r="1089" spans="1:42" hidden="1" outlineLevel="1" x14ac:dyDescent="0.35">
      <c r="A1089" s="12" t="s">
        <v>253</v>
      </c>
      <c r="B1089" s="35">
        <f t="shared" si="204"/>
        <v>68</v>
      </c>
      <c r="C1089" s="247"/>
      <c r="D1089" s="259"/>
      <c r="E1089" s="37"/>
      <c r="F1089" s="37"/>
      <c r="G1089" s="248">
        <v>0</v>
      </c>
      <c r="H1089" s="269"/>
      <c r="I1089" s="270"/>
      <c r="J1089" s="37"/>
      <c r="K1089" s="7"/>
      <c r="N1089" s="79"/>
      <c r="O1089" s="80"/>
      <c r="P1089" s="80"/>
      <c r="AM1089">
        <f t="shared" si="200"/>
        <v>0</v>
      </c>
      <c r="AN1089">
        <f t="shared" si="201"/>
        <v>0</v>
      </c>
      <c r="AO1089">
        <f t="shared" si="202"/>
        <v>0</v>
      </c>
      <c r="AP1089">
        <f t="shared" si="203"/>
        <v>0</v>
      </c>
    </row>
    <row r="1090" spans="1:42" hidden="1" outlineLevel="1" x14ac:dyDescent="0.35">
      <c r="A1090" s="12" t="s">
        <v>253</v>
      </c>
      <c r="B1090" s="35">
        <f t="shared" si="204"/>
        <v>69</v>
      </c>
      <c r="C1090" s="247"/>
      <c r="D1090" s="259"/>
      <c r="E1090" s="37"/>
      <c r="F1090" s="37"/>
      <c r="G1090" s="248">
        <v>0</v>
      </c>
      <c r="H1090" s="269"/>
      <c r="I1090" s="270"/>
      <c r="J1090" s="37"/>
      <c r="K1090" s="7"/>
      <c r="N1090" s="79"/>
      <c r="O1090" s="80"/>
      <c r="P1090" s="80"/>
      <c r="AM1090">
        <f t="shared" si="200"/>
        <v>0</v>
      </c>
      <c r="AN1090">
        <f t="shared" si="201"/>
        <v>0</v>
      </c>
      <c r="AO1090">
        <f t="shared" si="202"/>
        <v>0</v>
      </c>
      <c r="AP1090">
        <f t="shared" si="203"/>
        <v>0</v>
      </c>
    </row>
    <row r="1091" spans="1:42" hidden="1" outlineLevel="1" x14ac:dyDescent="0.35">
      <c r="A1091" s="12" t="s">
        <v>253</v>
      </c>
      <c r="B1091" s="35">
        <f t="shared" si="204"/>
        <v>70</v>
      </c>
      <c r="C1091" s="247"/>
      <c r="D1091" s="259"/>
      <c r="E1091" s="37"/>
      <c r="F1091" s="37"/>
      <c r="G1091" s="248">
        <v>0</v>
      </c>
      <c r="H1091" s="269"/>
      <c r="I1091" s="270"/>
      <c r="J1091" s="37"/>
      <c r="K1091" s="7"/>
      <c r="N1091" s="79"/>
      <c r="O1091" s="80"/>
      <c r="P1091" s="80"/>
      <c r="AM1091">
        <f t="shared" si="200"/>
        <v>0</v>
      </c>
      <c r="AN1091">
        <f t="shared" si="201"/>
        <v>0</v>
      </c>
      <c r="AO1091">
        <f t="shared" si="202"/>
        <v>0</v>
      </c>
      <c r="AP1091">
        <f t="shared" si="203"/>
        <v>0</v>
      </c>
    </row>
    <row r="1092" spans="1:42" hidden="1" outlineLevel="1" x14ac:dyDescent="0.35">
      <c r="A1092" s="12" t="s">
        <v>253</v>
      </c>
      <c r="B1092" s="35">
        <f t="shared" si="204"/>
        <v>71</v>
      </c>
      <c r="C1092" s="247"/>
      <c r="D1092" s="259"/>
      <c r="E1092" s="37"/>
      <c r="F1092" s="37"/>
      <c r="G1092" s="248">
        <v>0</v>
      </c>
      <c r="H1092" s="269"/>
      <c r="I1092" s="270"/>
      <c r="J1092" s="37"/>
      <c r="K1092" s="7"/>
      <c r="N1092" s="79"/>
      <c r="O1092" s="80"/>
      <c r="P1092" s="80"/>
      <c r="AM1092">
        <f t="shared" si="200"/>
        <v>0</v>
      </c>
      <c r="AN1092">
        <f t="shared" si="201"/>
        <v>0</v>
      </c>
      <c r="AO1092">
        <f t="shared" si="202"/>
        <v>0</v>
      </c>
      <c r="AP1092">
        <f t="shared" si="203"/>
        <v>0</v>
      </c>
    </row>
    <row r="1093" spans="1:42" hidden="1" outlineLevel="1" x14ac:dyDescent="0.35">
      <c r="A1093" s="12" t="s">
        <v>253</v>
      </c>
      <c r="B1093" s="35">
        <f t="shared" si="204"/>
        <v>72</v>
      </c>
      <c r="C1093" s="247"/>
      <c r="D1093" s="259"/>
      <c r="E1093" s="37"/>
      <c r="F1093" s="37"/>
      <c r="G1093" s="248">
        <v>0</v>
      </c>
      <c r="H1093" s="269"/>
      <c r="I1093" s="270"/>
      <c r="J1093" s="37"/>
      <c r="K1093" s="7"/>
      <c r="N1093" s="79"/>
      <c r="O1093" s="80"/>
      <c r="P1093" s="80"/>
      <c r="AM1093">
        <f t="shared" si="200"/>
        <v>0</v>
      </c>
      <c r="AN1093">
        <f t="shared" si="201"/>
        <v>0</v>
      </c>
      <c r="AO1093">
        <f t="shared" si="202"/>
        <v>0</v>
      </c>
      <c r="AP1093">
        <f t="shared" si="203"/>
        <v>0</v>
      </c>
    </row>
    <row r="1094" spans="1:42" hidden="1" outlineLevel="1" x14ac:dyDescent="0.35">
      <c r="A1094" s="12" t="s">
        <v>253</v>
      </c>
      <c r="B1094" s="35">
        <f t="shared" si="204"/>
        <v>73</v>
      </c>
      <c r="C1094" s="247"/>
      <c r="D1094" s="259"/>
      <c r="E1094" s="37"/>
      <c r="F1094" s="37"/>
      <c r="G1094" s="248">
        <v>0</v>
      </c>
      <c r="H1094" s="269"/>
      <c r="I1094" s="270"/>
      <c r="J1094" s="37"/>
      <c r="K1094" s="7"/>
      <c r="N1094" s="79"/>
      <c r="O1094" s="80"/>
      <c r="P1094" s="80"/>
      <c r="AM1094">
        <f t="shared" si="200"/>
        <v>0</v>
      </c>
      <c r="AN1094">
        <f t="shared" si="201"/>
        <v>0</v>
      </c>
      <c r="AO1094">
        <f t="shared" si="202"/>
        <v>0</v>
      </c>
      <c r="AP1094">
        <f t="shared" si="203"/>
        <v>0</v>
      </c>
    </row>
    <row r="1095" spans="1:42" hidden="1" outlineLevel="1" x14ac:dyDescent="0.35">
      <c r="A1095" s="12" t="s">
        <v>253</v>
      </c>
      <c r="B1095" s="35">
        <f t="shared" si="204"/>
        <v>74</v>
      </c>
      <c r="C1095" s="247"/>
      <c r="D1095" s="259"/>
      <c r="E1095" s="37"/>
      <c r="F1095" s="37"/>
      <c r="G1095" s="248">
        <v>0</v>
      </c>
      <c r="H1095" s="269"/>
      <c r="I1095" s="270"/>
      <c r="J1095" s="37"/>
      <c r="K1095" s="7"/>
      <c r="N1095" s="79"/>
      <c r="O1095" s="80"/>
      <c r="P1095" s="80"/>
      <c r="AM1095">
        <f t="shared" si="200"/>
        <v>0</v>
      </c>
      <c r="AN1095">
        <f t="shared" si="201"/>
        <v>0</v>
      </c>
      <c r="AO1095">
        <f t="shared" si="202"/>
        <v>0</v>
      </c>
      <c r="AP1095">
        <f t="shared" si="203"/>
        <v>0</v>
      </c>
    </row>
    <row r="1096" spans="1:42" hidden="1" outlineLevel="1" x14ac:dyDescent="0.35">
      <c r="A1096" s="12" t="s">
        <v>253</v>
      </c>
      <c r="B1096" s="35">
        <f t="shared" si="204"/>
        <v>75</v>
      </c>
      <c r="C1096" s="247"/>
      <c r="D1096" s="259"/>
      <c r="E1096" s="37"/>
      <c r="F1096" s="37"/>
      <c r="G1096" s="248">
        <v>0</v>
      </c>
      <c r="H1096" s="269"/>
      <c r="I1096" s="270"/>
      <c r="J1096" s="37"/>
      <c r="K1096" s="7"/>
      <c r="N1096" s="79"/>
      <c r="O1096" s="80"/>
      <c r="P1096" s="80"/>
      <c r="AM1096">
        <f t="shared" si="200"/>
        <v>0</v>
      </c>
      <c r="AN1096">
        <f t="shared" si="201"/>
        <v>0</v>
      </c>
      <c r="AO1096">
        <f t="shared" si="202"/>
        <v>0</v>
      </c>
      <c r="AP1096">
        <f t="shared" si="203"/>
        <v>0</v>
      </c>
    </row>
    <row r="1097" spans="1:42" hidden="1" outlineLevel="1" x14ac:dyDescent="0.35">
      <c r="A1097" s="12" t="s">
        <v>253</v>
      </c>
      <c r="B1097" s="35">
        <f t="shared" si="204"/>
        <v>76</v>
      </c>
      <c r="C1097" s="247"/>
      <c r="D1097" s="259"/>
      <c r="E1097" s="37"/>
      <c r="F1097" s="37"/>
      <c r="G1097" s="248">
        <v>0</v>
      </c>
      <c r="H1097" s="269"/>
      <c r="I1097" s="270"/>
      <c r="J1097" s="37"/>
      <c r="K1097" s="7"/>
      <c r="N1097" s="79"/>
      <c r="O1097" s="80"/>
      <c r="P1097" s="80"/>
      <c r="AM1097">
        <f t="shared" si="200"/>
        <v>0</v>
      </c>
      <c r="AN1097">
        <f t="shared" si="201"/>
        <v>0</v>
      </c>
      <c r="AO1097">
        <f t="shared" si="202"/>
        <v>0</v>
      </c>
      <c r="AP1097">
        <f t="shared" si="203"/>
        <v>0</v>
      </c>
    </row>
    <row r="1098" spans="1:42" hidden="1" outlineLevel="1" x14ac:dyDescent="0.35">
      <c r="A1098" s="12" t="s">
        <v>253</v>
      </c>
      <c r="B1098" s="35">
        <f t="shared" si="204"/>
        <v>77</v>
      </c>
      <c r="C1098" s="247"/>
      <c r="D1098" s="259"/>
      <c r="E1098" s="37"/>
      <c r="F1098" s="37"/>
      <c r="G1098" s="248">
        <v>0</v>
      </c>
      <c r="H1098" s="269"/>
      <c r="I1098" s="270"/>
      <c r="J1098" s="37"/>
      <c r="K1098" s="7"/>
      <c r="N1098" s="79"/>
      <c r="O1098" s="80"/>
      <c r="P1098" s="80"/>
      <c r="AM1098">
        <f t="shared" si="200"/>
        <v>0</v>
      </c>
      <c r="AN1098">
        <f t="shared" si="201"/>
        <v>0</v>
      </c>
      <c r="AO1098">
        <f t="shared" si="202"/>
        <v>0</v>
      </c>
      <c r="AP1098">
        <f t="shared" si="203"/>
        <v>0</v>
      </c>
    </row>
    <row r="1099" spans="1:42" hidden="1" outlineLevel="1" x14ac:dyDescent="0.35">
      <c r="A1099" s="12" t="s">
        <v>253</v>
      </c>
      <c r="B1099" s="35">
        <f t="shared" si="204"/>
        <v>78</v>
      </c>
      <c r="C1099" s="247"/>
      <c r="D1099" s="259"/>
      <c r="E1099" s="37"/>
      <c r="F1099" s="37"/>
      <c r="G1099" s="248">
        <v>0</v>
      </c>
      <c r="H1099" s="269"/>
      <c r="I1099" s="270"/>
      <c r="J1099" s="37"/>
      <c r="K1099" s="7"/>
      <c r="N1099" s="79"/>
      <c r="O1099" s="80"/>
      <c r="P1099" s="80"/>
      <c r="AM1099">
        <f t="shared" si="200"/>
        <v>0</v>
      </c>
      <c r="AN1099">
        <f t="shared" si="201"/>
        <v>0</v>
      </c>
      <c r="AO1099">
        <f t="shared" si="202"/>
        <v>0</v>
      </c>
      <c r="AP1099">
        <f t="shared" si="203"/>
        <v>0</v>
      </c>
    </row>
    <row r="1100" spans="1:42" hidden="1" outlineLevel="1" x14ac:dyDescent="0.35">
      <c r="A1100" s="12" t="s">
        <v>253</v>
      </c>
      <c r="B1100" s="35">
        <f t="shared" si="204"/>
        <v>79</v>
      </c>
      <c r="C1100" s="247"/>
      <c r="D1100" s="259"/>
      <c r="E1100" s="37"/>
      <c r="F1100" s="37"/>
      <c r="G1100" s="248">
        <v>0</v>
      </c>
      <c r="H1100" s="269"/>
      <c r="I1100" s="270"/>
      <c r="J1100" s="37"/>
      <c r="K1100" s="7"/>
      <c r="N1100" s="79"/>
      <c r="O1100" s="80"/>
      <c r="P1100" s="80"/>
      <c r="AM1100">
        <f t="shared" si="200"/>
        <v>0</v>
      </c>
      <c r="AN1100">
        <f t="shared" si="201"/>
        <v>0</v>
      </c>
      <c r="AO1100">
        <f t="shared" si="202"/>
        <v>0</v>
      </c>
      <c r="AP1100">
        <f t="shared" si="203"/>
        <v>0</v>
      </c>
    </row>
    <row r="1101" spans="1:42" hidden="1" outlineLevel="1" x14ac:dyDescent="0.35">
      <c r="A1101" s="12" t="s">
        <v>253</v>
      </c>
      <c r="B1101" s="35">
        <f t="shared" si="204"/>
        <v>80</v>
      </c>
      <c r="C1101" s="247"/>
      <c r="D1101" s="259"/>
      <c r="E1101" s="37"/>
      <c r="F1101" s="37"/>
      <c r="G1101" s="248">
        <v>0</v>
      </c>
      <c r="H1101" s="269"/>
      <c r="I1101" s="270"/>
      <c r="J1101" s="37"/>
      <c r="K1101" s="7"/>
      <c r="N1101" s="79"/>
      <c r="O1101" s="80"/>
      <c r="P1101" s="80"/>
      <c r="AM1101">
        <f t="shared" si="200"/>
        <v>0</v>
      </c>
      <c r="AN1101">
        <f t="shared" si="201"/>
        <v>0</v>
      </c>
      <c r="AO1101">
        <f t="shared" si="202"/>
        <v>0</v>
      </c>
      <c r="AP1101">
        <f t="shared" si="203"/>
        <v>0</v>
      </c>
    </row>
    <row r="1102" spans="1:42" hidden="1" outlineLevel="1" x14ac:dyDescent="0.35">
      <c r="A1102" s="12" t="s">
        <v>253</v>
      </c>
      <c r="B1102" s="35">
        <f t="shared" si="204"/>
        <v>81</v>
      </c>
      <c r="C1102" s="247"/>
      <c r="D1102" s="259"/>
      <c r="E1102" s="37"/>
      <c r="F1102" s="37"/>
      <c r="G1102" s="248">
        <v>0</v>
      </c>
      <c r="H1102" s="269"/>
      <c r="I1102" s="270"/>
      <c r="J1102" s="37"/>
      <c r="K1102" s="7"/>
      <c r="N1102" s="79"/>
      <c r="O1102" s="80"/>
      <c r="P1102" s="80"/>
      <c r="AM1102">
        <f t="shared" si="200"/>
        <v>0</v>
      </c>
      <c r="AN1102">
        <f t="shared" si="201"/>
        <v>0</v>
      </c>
      <c r="AO1102">
        <f t="shared" si="202"/>
        <v>0</v>
      </c>
      <c r="AP1102">
        <f t="shared" si="203"/>
        <v>0</v>
      </c>
    </row>
    <row r="1103" spans="1:42" hidden="1" outlineLevel="1" x14ac:dyDescent="0.35">
      <c r="A1103" s="12" t="s">
        <v>253</v>
      </c>
      <c r="B1103" s="35">
        <f t="shared" si="204"/>
        <v>82</v>
      </c>
      <c r="C1103" s="247"/>
      <c r="D1103" s="259"/>
      <c r="E1103" s="37"/>
      <c r="F1103" s="37"/>
      <c r="G1103" s="248">
        <v>0</v>
      </c>
      <c r="H1103" s="269"/>
      <c r="I1103" s="270"/>
      <c r="J1103" s="37"/>
      <c r="K1103" s="7"/>
      <c r="N1103" s="79"/>
      <c r="O1103" s="80"/>
      <c r="P1103" s="80"/>
      <c r="AM1103">
        <f t="shared" si="200"/>
        <v>0</v>
      </c>
      <c r="AN1103">
        <f t="shared" si="201"/>
        <v>0</v>
      </c>
      <c r="AO1103">
        <f t="shared" si="202"/>
        <v>0</v>
      </c>
      <c r="AP1103">
        <f t="shared" si="203"/>
        <v>0</v>
      </c>
    </row>
    <row r="1104" spans="1:42" hidden="1" outlineLevel="1" x14ac:dyDescent="0.35">
      <c r="A1104" s="12" t="s">
        <v>253</v>
      </c>
      <c r="B1104" s="35">
        <f t="shared" si="204"/>
        <v>83</v>
      </c>
      <c r="C1104" s="247"/>
      <c r="D1104" s="259"/>
      <c r="E1104" s="37"/>
      <c r="F1104" s="37"/>
      <c r="G1104" s="248">
        <v>0</v>
      </c>
      <c r="H1104" s="269"/>
      <c r="I1104" s="270"/>
      <c r="J1104" s="37"/>
      <c r="K1104" s="7"/>
      <c r="N1104" s="79"/>
      <c r="O1104" s="80"/>
      <c r="P1104" s="80"/>
      <c r="AM1104">
        <f t="shared" si="200"/>
        <v>0</v>
      </c>
      <c r="AN1104">
        <f t="shared" si="201"/>
        <v>0</v>
      </c>
      <c r="AO1104">
        <f t="shared" si="202"/>
        <v>0</v>
      </c>
      <c r="AP1104">
        <f t="shared" si="203"/>
        <v>0</v>
      </c>
    </row>
    <row r="1105" spans="1:42" hidden="1" outlineLevel="1" x14ac:dyDescent="0.35">
      <c r="A1105" s="12" t="s">
        <v>253</v>
      </c>
      <c r="B1105" s="35">
        <f t="shared" si="204"/>
        <v>84</v>
      </c>
      <c r="C1105" s="247"/>
      <c r="D1105" s="259"/>
      <c r="E1105" s="37"/>
      <c r="F1105" s="37"/>
      <c r="G1105" s="248">
        <v>0</v>
      </c>
      <c r="H1105" s="269"/>
      <c r="I1105" s="270"/>
      <c r="J1105" s="37"/>
      <c r="K1105" s="7"/>
      <c r="N1105" s="79"/>
      <c r="O1105" s="80"/>
      <c r="P1105" s="80"/>
      <c r="AM1105">
        <f t="shared" si="200"/>
        <v>0</v>
      </c>
      <c r="AN1105">
        <f t="shared" si="201"/>
        <v>0</v>
      </c>
      <c r="AO1105">
        <f t="shared" si="202"/>
        <v>0</v>
      </c>
      <c r="AP1105">
        <f t="shared" si="203"/>
        <v>0</v>
      </c>
    </row>
    <row r="1106" spans="1:42" hidden="1" outlineLevel="1" x14ac:dyDescent="0.35">
      <c r="A1106" s="12" t="s">
        <v>253</v>
      </c>
      <c r="B1106" s="35">
        <f t="shared" si="204"/>
        <v>85</v>
      </c>
      <c r="C1106" s="247"/>
      <c r="D1106" s="259"/>
      <c r="E1106" s="37"/>
      <c r="F1106" s="37"/>
      <c r="G1106" s="248">
        <v>0</v>
      </c>
      <c r="H1106" s="269"/>
      <c r="I1106" s="270"/>
      <c r="J1106" s="37"/>
      <c r="K1106" s="7"/>
      <c r="N1106" s="79"/>
      <c r="O1106" s="80"/>
      <c r="P1106" s="80"/>
      <c r="AM1106">
        <f t="shared" si="200"/>
        <v>0</v>
      </c>
      <c r="AN1106">
        <f t="shared" si="201"/>
        <v>0</v>
      </c>
      <c r="AO1106">
        <f t="shared" si="202"/>
        <v>0</v>
      </c>
      <c r="AP1106">
        <f t="shared" si="203"/>
        <v>0</v>
      </c>
    </row>
    <row r="1107" spans="1:42" hidden="1" outlineLevel="1" x14ac:dyDescent="0.35">
      <c r="A1107" s="12" t="s">
        <v>253</v>
      </c>
      <c r="B1107" s="35">
        <f t="shared" si="204"/>
        <v>86</v>
      </c>
      <c r="C1107" s="247"/>
      <c r="D1107" s="259"/>
      <c r="E1107" s="37"/>
      <c r="F1107" s="37"/>
      <c r="G1107" s="248">
        <v>0</v>
      </c>
      <c r="H1107" s="269"/>
      <c r="I1107" s="270"/>
      <c r="J1107" s="37"/>
      <c r="K1107" s="7"/>
      <c r="N1107" s="79"/>
      <c r="O1107" s="80"/>
      <c r="P1107" s="80"/>
      <c r="AM1107">
        <f t="shared" si="200"/>
        <v>0</v>
      </c>
      <c r="AN1107">
        <f t="shared" si="201"/>
        <v>0</v>
      </c>
      <c r="AO1107">
        <f t="shared" si="202"/>
        <v>0</v>
      </c>
      <c r="AP1107">
        <f t="shared" si="203"/>
        <v>0</v>
      </c>
    </row>
    <row r="1108" spans="1:42" hidden="1" outlineLevel="1" x14ac:dyDescent="0.35">
      <c r="A1108" s="12" t="s">
        <v>253</v>
      </c>
      <c r="B1108" s="35">
        <f t="shared" si="204"/>
        <v>87</v>
      </c>
      <c r="C1108" s="247"/>
      <c r="D1108" s="259"/>
      <c r="E1108" s="37"/>
      <c r="F1108" s="37"/>
      <c r="G1108" s="248">
        <v>0</v>
      </c>
      <c r="H1108" s="269"/>
      <c r="I1108" s="270"/>
      <c r="J1108" s="37"/>
      <c r="K1108" s="7"/>
      <c r="N1108" s="79"/>
      <c r="O1108" s="80"/>
      <c r="P1108" s="80"/>
      <c r="AM1108">
        <f t="shared" si="200"/>
        <v>0</v>
      </c>
      <c r="AN1108">
        <f t="shared" si="201"/>
        <v>0</v>
      </c>
      <c r="AO1108">
        <f t="shared" si="202"/>
        <v>0</v>
      </c>
      <c r="AP1108">
        <f t="shared" si="203"/>
        <v>0</v>
      </c>
    </row>
    <row r="1109" spans="1:42" hidden="1" outlineLevel="1" x14ac:dyDescent="0.35">
      <c r="A1109" s="12" t="s">
        <v>253</v>
      </c>
      <c r="B1109" s="35">
        <f t="shared" si="204"/>
        <v>88</v>
      </c>
      <c r="C1109" s="247"/>
      <c r="D1109" s="259"/>
      <c r="E1109" s="37"/>
      <c r="F1109" s="37"/>
      <c r="G1109" s="248">
        <v>0</v>
      </c>
      <c r="H1109" s="269"/>
      <c r="I1109" s="270"/>
      <c r="J1109" s="37"/>
      <c r="K1109" s="7"/>
      <c r="N1109" s="79"/>
      <c r="O1109" s="80"/>
      <c r="P1109" s="80"/>
      <c r="AM1109">
        <f t="shared" si="200"/>
        <v>0</v>
      </c>
      <c r="AN1109">
        <f t="shared" si="201"/>
        <v>0</v>
      </c>
      <c r="AO1109">
        <f t="shared" si="202"/>
        <v>0</v>
      </c>
      <c r="AP1109">
        <f t="shared" si="203"/>
        <v>0</v>
      </c>
    </row>
    <row r="1110" spans="1:42" hidden="1" outlineLevel="1" x14ac:dyDescent="0.35">
      <c r="A1110" s="12" t="s">
        <v>253</v>
      </c>
      <c r="B1110" s="35">
        <f t="shared" si="204"/>
        <v>89</v>
      </c>
      <c r="C1110" s="247"/>
      <c r="D1110" s="259"/>
      <c r="E1110" s="37"/>
      <c r="F1110" s="37"/>
      <c r="G1110" s="248">
        <v>0</v>
      </c>
      <c r="H1110" s="269"/>
      <c r="I1110" s="270"/>
      <c r="J1110" s="37"/>
      <c r="K1110" s="7"/>
      <c r="N1110" s="79"/>
      <c r="O1110" s="80"/>
      <c r="P1110" s="80"/>
      <c r="AM1110">
        <f t="shared" si="200"/>
        <v>0</v>
      </c>
      <c r="AN1110">
        <f t="shared" si="201"/>
        <v>0</v>
      </c>
      <c r="AO1110">
        <f t="shared" si="202"/>
        <v>0</v>
      </c>
      <c r="AP1110">
        <f t="shared" si="203"/>
        <v>0</v>
      </c>
    </row>
    <row r="1111" spans="1:42" hidden="1" outlineLevel="1" x14ac:dyDescent="0.35">
      <c r="A1111" s="12" t="s">
        <v>253</v>
      </c>
      <c r="B1111" s="35">
        <f t="shared" si="204"/>
        <v>90</v>
      </c>
      <c r="C1111" s="247"/>
      <c r="D1111" s="259"/>
      <c r="E1111" s="37"/>
      <c r="F1111" s="37"/>
      <c r="G1111" s="248">
        <v>0</v>
      </c>
      <c r="H1111" s="269"/>
      <c r="I1111" s="270"/>
      <c r="J1111" s="37"/>
      <c r="K1111" s="7"/>
      <c r="N1111" s="79"/>
      <c r="O1111" s="80"/>
      <c r="P1111" s="80"/>
      <c r="AM1111">
        <f t="shared" si="200"/>
        <v>0</v>
      </c>
      <c r="AN1111">
        <f t="shared" si="201"/>
        <v>0</v>
      </c>
      <c r="AO1111">
        <f t="shared" si="202"/>
        <v>0</v>
      </c>
      <c r="AP1111">
        <f t="shared" si="203"/>
        <v>0</v>
      </c>
    </row>
    <row r="1112" spans="1:42" hidden="1" outlineLevel="1" x14ac:dyDescent="0.35">
      <c r="A1112" s="12" t="s">
        <v>253</v>
      </c>
      <c r="B1112" s="35">
        <f t="shared" si="204"/>
        <v>91</v>
      </c>
      <c r="C1112" s="247"/>
      <c r="D1112" s="259"/>
      <c r="E1112" s="37"/>
      <c r="F1112" s="37"/>
      <c r="G1112" s="248">
        <v>0</v>
      </c>
      <c r="H1112" s="269"/>
      <c r="I1112" s="270"/>
      <c r="J1112" s="37"/>
      <c r="K1112" s="7"/>
      <c r="N1112" s="79"/>
      <c r="O1112" s="80"/>
      <c r="P1112" s="80"/>
      <c r="AM1112">
        <f t="shared" si="200"/>
        <v>0</v>
      </c>
      <c r="AN1112">
        <f t="shared" si="201"/>
        <v>0</v>
      </c>
      <c r="AO1112">
        <f t="shared" si="202"/>
        <v>0</v>
      </c>
      <c r="AP1112">
        <f t="shared" si="203"/>
        <v>0</v>
      </c>
    </row>
    <row r="1113" spans="1:42" hidden="1" outlineLevel="1" x14ac:dyDescent="0.35">
      <c r="A1113" s="12" t="s">
        <v>253</v>
      </c>
      <c r="B1113" s="35">
        <f t="shared" si="204"/>
        <v>92</v>
      </c>
      <c r="C1113" s="247"/>
      <c r="D1113" s="259"/>
      <c r="E1113" s="37"/>
      <c r="F1113" s="37"/>
      <c r="G1113" s="248">
        <v>0</v>
      </c>
      <c r="H1113" s="269"/>
      <c r="I1113" s="270"/>
      <c r="J1113" s="37"/>
      <c r="K1113" s="7"/>
      <c r="N1113" s="79"/>
      <c r="O1113" s="80"/>
      <c r="P1113" s="80"/>
      <c r="AM1113">
        <f t="shared" si="200"/>
        <v>0</v>
      </c>
      <c r="AN1113">
        <f t="shared" si="201"/>
        <v>0</v>
      </c>
      <c r="AO1113">
        <f t="shared" si="202"/>
        <v>0</v>
      </c>
      <c r="AP1113">
        <f t="shared" si="203"/>
        <v>0</v>
      </c>
    </row>
    <row r="1114" spans="1:42" hidden="1" outlineLevel="1" x14ac:dyDescent="0.35">
      <c r="A1114" s="12" t="s">
        <v>253</v>
      </c>
      <c r="B1114" s="35">
        <f t="shared" si="204"/>
        <v>93</v>
      </c>
      <c r="C1114" s="247"/>
      <c r="D1114" s="259"/>
      <c r="E1114" s="37"/>
      <c r="F1114" s="37"/>
      <c r="G1114" s="248">
        <v>0</v>
      </c>
      <c r="H1114" s="269"/>
      <c r="I1114" s="270"/>
      <c r="J1114" s="37"/>
      <c r="K1114" s="7"/>
      <c r="N1114" s="79"/>
      <c r="O1114" s="80"/>
      <c r="P1114" s="80"/>
      <c r="AM1114">
        <f t="shared" si="200"/>
        <v>0</v>
      </c>
      <c r="AN1114">
        <f t="shared" si="201"/>
        <v>0</v>
      </c>
      <c r="AO1114">
        <f t="shared" si="202"/>
        <v>0</v>
      </c>
      <c r="AP1114">
        <f t="shared" si="203"/>
        <v>0</v>
      </c>
    </row>
    <row r="1115" spans="1:42" hidden="1" outlineLevel="1" x14ac:dyDescent="0.35">
      <c r="A1115" s="12" t="s">
        <v>253</v>
      </c>
      <c r="B1115" s="35">
        <f t="shared" si="204"/>
        <v>94</v>
      </c>
      <c r="C1115" s="247"/>
      <c r="D1115" s="259"/>
      <c r="E1115" s="37"/>
      <c r="F1115" s="37"/>
      <c r="G1115" s="248">
        <v>0</v>
      </c>
      <c r="H1115" s="269"/>
      <c r="I1115" s="270"/>
      <c r="J1115" s="37"/>
      <c r="K1115" s="7"/>
      <c r="N1115" s="79"/>
      <c r="O1115" s="80"/>
      <c r="P1115" s="80"/>
      <c r="AM1115">
        <f t="shared" si="200"/>
        <v>0</v>
      </c>
      <c r="AN1115">
        <f t="shared" si="201"/>
        <v>0</v>
      </c>
      <c r="AO1115">
        <f t="shared" si="202"/>
        <v>0</v>
      </c>
      <c r="AP1115">
        <f t="shared" si="203"/>
        <v>0</v>
      </c>
    </row>
    <row r="1116" spans="1:42" hidden="1" outlineLevel="1" x14ac:dyDescent="0.35">
      <c r="A1116" s="12" t="s">
        <v>253</v>
      </c>
      <c r="B1116" s="35">
        <f t="shared" si="204"/>
        <v>95</v>
      </c>
      <c r="C1116" s="247"/>
      <c r="D1116" s="259"/>
      <c r="E1116" s="37"/>
      <c r="F1116" s="37"/>
      <c r="G1116" s="248">
        <v>0</v>
      </c>
      <c r="H1116" s="269"/>
      <c r="I1116" s="270"/>
      <c r="J1116" s="37"/>
      <c r="K1116" s="7"/>
      <c r="N1116" s="79"/>
      <c r="O1116" s="80"/>
      <c r="P1116" s="80"/>
      <c r="AM1116">
        <f t="shared" si="200"/>
        <v>0</v>
      </c>
      <c r="AN1116">
        <f t="shared" si="201"/>
        <v>0</v>
      </c>
      <c r="AO1116">
        <f t="shared" si="202"/>
        <v>0</v>
      </c>
      <c r="AP1116">
        <f t="shared" si="203"/>
        <v>0</v>
      </c>
    </row>
    <row r="1117" spans="1:42" hidden="1" outlineLevel="1" x14ac:dyDescent="0.35">
      <c r="A1117" s="12" t="s">
        <v>253</v>
      </c>
      <c r="B1117" s="35">
        <f t="shared" si="204"/>
        <v>96</v>
      </c>
      <c r="C1117" s="247"/>
      <c r="D1117" s="259"/>
      <c r="E1117" s="37"/>
      <c r="F1117" s="37"/>
      <c r="G1117" s="248">
        <v>0</v>
      </c>
      <c r="H1117" s="269"/>
      <c r="I1117" s="270"/>
      <c r="J1117" s="37"/>
      <c r="K1117" s="7"/>
      <c r="N1117" s="79"/>
      <c r="O1117" s="80"/>
      <c r="P1117" s="80"/>
      <c r="AM1117">
        <f t="shared" si="200"/>
        <v>0</v>
      </c>
      <c r="AN1117">
        <f t="shared" si="201"/>
        <v>0</v>
      </c>
      <c r="AO1117">
        <f t="shared" si="202"/>
        <v>0</v>
      </c>
      <c r="AP1117">
        <f t="shared" si="203"/>
        <v>0</v>
      </c>
    </row>
    <row r="1118" spans="1:42" hidden="1" outlineLevel="1" x14ac:dyDescent="0.35">
      <c r="A1118" s="12" t="s">
        <v>253</v>
      </c>
      <c r="B1118" s="35">
        <f t="shared" si="204"/>
        <v>97</v>
      </c>
      <c r="C1118" s="247"/>
      <c r="D1118" s="259"/>
      <c r="E1118" s="37"/>
      <c r="F1118" s="37"/>
      <c r="G1118" s="248">
        <v>0</v>
      </c>
      <c r="H1118" s="269"/>
      <c r="I1118" s="270"/>
      <c r="J1118" s="37"/>
      <c r="K1118" s="7"/>
      <c r="N1118" s="79"/>
      <c r="O1118" s="80"/>
      <c r="P1118" s="80"/>
      <c r="AM1118">
        <f t="shared" si="200"/>
        <v>0</v>
      </c>
      <c r="AN1118">
        <f t="shared" si="201"/>
        <v>0</v>
      </c>
      <c r="AO1118">
        <f t="shared" si="202"/>
        <v>0</v>
      </c>
      <c r="AP1118">
        <f t="shared" si="203"/>
        <v>0</v>
      </c>
    </row>
    <row r="1119" spans="1:42" hidden="1" outlineLevel="1" x14ac:dyDescent="0.35">
      <c r="A1119" s="12" t="s">
        <v>253</v>
      </c>
      <c r="B1119" s="35">
        <f t="shared" si="204"/>
        <v>98</v>
      </c>
      <c r="C1119" s="247"/>
      <c r="D1119" s="259"/>
      <c r="E1119" s="37"/>
      <c r="F1119" s="37"/>
      <c r="G1119" s="248">
        <v>0</v>
      </c>
      <c r="H1119" s="269"/>
      <c r="I1119" s="270"/>
      <c r="J1119" s="37"/>
      <c r="K1119" s="7"/>
      <c r="N1119" s="79"/>
      <c r="O1119" s="80"/>
      <c r="P1119" s="80"/>
      <c r="AM1119">
        <f t="shared" si="200"/>
        <v>0</v>
      </c>
      <c r="AN1119">
        <f t="shared" si="201"/>
        <v>0</v>
      </c>
      <c r="AO1119">
        <f t="shared" si="202"/>
        <v>0</v>
      </c>
      <c r="AP1119">
        <f t="shared" si="203"/>
        <v>0</v>
      </c>
    </row>
    <row r="1120" spans="1:42" hidden="1" outlineLevel="1" x14ac:dyDescent="0.35">
      <c r="A1120" s="12" t="s">
        <v>253</v>
      </c>
      <c r="B1120" s="35">
        <f t="shared" si="204"/>
        <v>99</v>
      </c>
      <c r="C1120" s="247"/>
      <c r="D1120" s="259"/>
      <c r="E1120" s="37"/>
      <c r="F1120" s="37"/>
      <c r="G1120" s="248">
        <v>0</v>
      </c>
      <c r="H1120" s="269"/>
      <c r="I1120" s="270"/>
      <c r="J1120" s="37"/>
      <c r="K1120" s="7"/>
      <c r="N1120" s="79"/>
      <c r="O1120" s="80"/>
      <c r="P1120" s="80"/>
      <c r="AM1120">
        <f t="shared" si="200"/>
        <v>0</v>
      </c>
      <c r="AN1120">
        <f t="shared" si="201"/>
        <v>0</v>
      </c>
      <c r="AO1120">
        <f t="shared" si="202"/>
        <v>0</v>
      </c>
      <c r="AP1120">
        <f t="shared" si="203"/>
        <v>0</v>
      </c>
    </row>
    <row r="1121" spans="1:42" hidden="1" outlineLevel="1" x14ac:dyDescent="0.35">
      <c r="A1121" s="12" t="s">
        <v>253</v>
      </c>
      <c r="B1121" s="35">
        <f t="shared" si="204"/>
        <v>100</v>
      </c>
      <c r="C1121" s="247"/>
      <c r="D1121" s="259"/>
      <c r="E1121" s="37"/>
      <c r="F1121" s="37"/>
      <c r="G1121" s="248">
        <v>0</v>
      </c>
      <c r="H1121" s="269"/>
      <c r="I1121" s="270"/>
      <c r="J1121" s="37"/>
      <c r="K1121" s="7"/>
      <c r="N1121" s="79"/>
      <c r="O1121" s="80"/>
      <c r="P1121" s="80"/>
      <c r="AM1121">
        <f t="shared" si="200"/>
        <v>0</v>
      </c>
      <c r="AN1121">
        <f t="shared" si="201"/>
        <v>0</v>
      </c>
      <c r="AO1121">
        <f t="shared" si="202"/>
        <v>0</v>
      </c>
      <c r="AP1121">
        <f t="shared" si="203"/>
        <v>0</v>
      </c>
    </row>
    <row r="1122" spans="1:42" ht="15" customHeight="1" collapsed="1" x14ac:dyDescent="0.35">
      <c r="A1122" s="103"/>
      <c r="B1122" s="104" t="s">
        <v>241</v>
      </c>
      <c r="C1122" s="275"/>
      <c r="D1122" s="259"/>
      <c r="E1122" s="259"/>
      <c r="F1122" s="259"/>
      <c r="G1122" s="271"/>
      <c r="H1122" s="271"/>
      <c r="I1122" s="271"/>
      <c r="J1122" s="259"/>
      <c r="K1122" s="105"/>
      <c r="N1122" s="79"/>
      <c r="O1122" s="80"/>
      <c r="P1122" s="80"/>
      <c r="AM1122">
        <f t="shared" si="200"/>
        <v>0</v>
      </c>
      <c r="AN1122">
        <f t="shared" si="201"/>
        <v>0</v>
      </c>
      <c r="AO1122">
        <f t="shared" si="202"/>
        <v>0</v>
      </c>
      <c r="AP1122">
        <f t="shared" si="203"/>
        <v>0</v>
      </c>
    </row>
    <row r="1123" spans="1:42" hidden="1" outlineLevel="1" x14ac:dyDescent="0.35">
      <c r="A1123" s="12" t="s">
        <v>253</v>
      </c>
      <c r="B1123" s="35">
        <f>B1121+1</f>
        <v>101</v>
      </c>
      <c r="C1123" s="247"/>
      <c r="D1123" s="259"/>
      <c r="E1123" s="37"/>
      <c r="F1123" s="37"/>
      <c r="G1123" s="248">
        <v>0</v>
      </c>
      <c r="H1123" s="269"/>
      <c r="I1123" s="270"/>
      <c r="J1123" s="37"/>
      <c r="K1123" s="7"/>
      <c r="N1123" s="79"/>
      <c r="O1123" s="80"/>
      <c r="P1123" s="80"/>
      <c r="AM1123">
        <f t="shared" si="200"/>
        <v>0</v>
      </c>
      <c r="AN1123">
        <f t="shared" si="201"/>
        <v>0</v>
      </c>
      <c r="AO1123">
        <f t="shared" si="202"/>
        <v>0</v>
      </c>
      <c r="AP1123">
        <f t="shared" si="203"/>
        <v>0</v>
      </c>
    </row>
    <row r="1124" spans="1:42" hidden="1" outlineLevel="1" x14ac:dyDescent="0.35">
      <c r="A1124" s="12" t="s">
        <v>253</v>
      </c>
      <c r="B1124" s="35">
        <f t="shared" si="204"/>
        <v>102</v>
      </c>
      <c r="C1124" s="247"/>
      <c r="D1124" s="259"/>
      <c r="E1124" s="37"/>
      <c r="F1124" s="37"/>
      <c r="G1124" s="248">
        <v>0</v>
      </c>
      <c r="H1124" s="269"/>
      <c r="I1124" s="270"/>
      <c r="J1124" s="37"/>
      <c r="K1124" s="7"/>
      <c r="N1124" s="79"/>
      <c r="O1124" s="80"/>
      <c r="P1124" s="80"/>
      <c r="AM1124">
        <f t="shared" si="200"/>
        <v>0</v>
      </c>
      <c r="AN1124">
        <f t="shared" si="201"/>
        <v>0</v>
      </c>
      <c r="AO1124">
        <f t="shared" si="202"/>
        <v>0</v>
      </c>
      <c r="AP1124">
        <f t="shared" si="203"/>
        <v>0</v>
      </c>
    </row>
    <row r="1125" spans="1:42" hidden="1" outlineLevel="1" x14ac:dyDescent="0.35">
      <c r="A1125" s="12" t="s">
        <v>253</v>
      </c>
      <c r="B1125" s="35">
        <f t="shared" si="204"/>
        <v>103</v>
      </c>
      <c r="C1125" s="247"/>
      <c r="D1125" s="259"/>
      <c r="E1125" s="37"/>
      <c r="F1125" s="37"/>
      <c r="G1125" s="248">
        <v>0</v>
      </c>
      <c r="H1125" s="269"/>
      <c r="I1125" s="270"/>
      <c r="J1125" s="37"/>
      <c r="K1125" s="7"/>
      <c r="N1125" s="79"/>
      <c r="O1125" s="80"/>
      <c r="P1125" s="80"/>
      <c r="AM1125">
        <f t="shared" si="200"/>
        <v>0</v>
      </c>
      <c r="AN1125">
        <f t="shared" si="201"/>
        <v>0</v>
      </c>
      <c r="AO1125">
        <f t="shared" si="202"/>
        <v>0</v>
      </c>
      <c r="AP1125">
        <f t="shared" si="203"/>
        <v>0</v>
      </c>
    </row>
    <row r="1126" spans="1:42" hidden="1" outlineLevel="1" x14ac:dyDescent="0.35">
      <c r="A1126" s="12" t="s">
        <v>253</v>
      </c>
      <c r="B1126" s="35">
        <f t="shared" si="204"/>
        <v>104</v>
      </c>
      <c r="C1126" s="247"/>
      <c r="D1126" s="259"/>
      <c r="E1126" s="37"/>
      <c r="F1126" s="37"/>
      <c r="G1126" s="248">
        <v>0</v>
      </c>
      <c r="H1126" s="269"/>
      <c r="I1126" s="270"/>
      <c r="J1126" s="37"/>
      <c r="K1126" s="7"/>
      <c r="N1126" s="79"/>
      <c r="O1126" s="80"/>
      <c r="P1126" s="80"/>
      <c r="AM1126">
        <f t="shared" si="200"/>
        <v>0</v>
      </c>
      <c r="AN1126">
        <f t="shared" si="201"/>
        <v>0</v>
      </c>
      <c r="AO1126">
        <f t="shared" si="202"/>
        <v>0</v>
      </c>
      <c r="AP1126">
        <f t="shared" si="203"/>
        <v>0</v>
      </c>
    </row>
    <row r="1127" spans="1:42" hidden="1" outlineLevel="1" x14ac:dyDescent="0.35">
      <c r="A1127" s="12" t="s">
        <v>253</v>
      </c>
      <c r="B1127" s="35">
        <f t="shared" si="204"/>
        <v>105</v>
      </c>
      <c r="C1127" s="247"/>
      <c r="D1127" s="259"/>
      <c r="E1127" s="37"/>
      <c r="F1127" s="37"/>
      <c r="G1127" s="248">
        <v>0</v>
      </c>
      <c r="H1127" s="269"/>
      <c r="I1127" s="270"/>
      <c r="J1127" s="37"/>
      <c r="K1127" s="7"/>
      <c r="N1127" s="79"/>
      <c r="O1127" s="80"/>
      <c r="P1127" s="80"/>
      <c r="AM1127">
        <f t="shared" si="200"/>
        <v>0</v>
      </c>
      <c r="AN1127">
        <f t="shared" si="201"/>
        <v>0</v>
      </c>
      <c r="AO1127">
        <f t="shared" si="202"/>
        <v>0</v>
      </c>
      <c r="AP1127">
        <f t="shared" si="203"/>
        <v>0</v>
      </c>
    </row>
    <row r="1128" spans="1:42" hidden="1" outlineLevel="1" x14ac:dyDescent="0.35">
      <c r="A1128" s="12" t="s">
        <v>253</v>
      </c>
      <c r="B1128" s="35">
        <f t="shared" si="204"/>
        <v>106</v>
      </c>
      <c r="C1128" s="247"/>
      <c r="D1128" s="259"/>
      <c r="E1128" s="37"/>
      <c r="F1128" s="37"/>
      <c r="G1128" s="248">
        <v>0</v>
      </c>
      <c r="H1128" s="269"/>
      <c r="I1128" s="270"/>
      <c r="J1128" s="37"/>
      <c r="K1128" s="7"/>
      <c r="N1128" s="79"/>
      <c r="O1128" s="80"/>
      <c r="P1128" s="80"/>
      <c r="AM1128">
        <f t="shared" si="200"/>
        <v>0</v>
      </c>
      <c r="AN1128">
        <f t="shared" si="201"/>
        <v>0</v>
      </c>
      <c r="AO1128">
        <f t="shared" si="202"/>
        <v>0</v>
      </c>
      <c r="AP1128">
        <f t="shared" si="203"/>
        <v>0</v>
      </c>
    </row>
    <row r="1129" spans="1:42" hidden="1" outlineLevel="1" x14ac:dyDescent="0.35">
      <c r="A1129" s="12" t="s">
        <v>253</v>
      </c>
      <c r="B1129" s="35">
        <f t="shared" si="204"/>
        <v>107</v>
      </c>
      <c r="C1129" s="247"/>
      <c r="D1129" s="259"/>
      <c r="E1129" s="37"/>
      <c r="F1129" s="37"/>
      <c r="G1129" s="248">
        <v>0</v>
      </c>
      <c r="H1129" s="269"/>
      <c r="I1129" s="270"/>
      <c r="J1129" s="37"/>
      <c r="K1129" s="7"/>
      <c r="N1129" s="79"/>
      <c r="O1129" s="80"/>
      <c r="P1129" s="80"/>
      <c r="AM1129">
        <f t="shared" si="200"/>
        <v>0</v>
      </c>
      <c r="AN1129">
        <f t="shared" si="201"/>
        <v>0</v>
      </c>
      <c r="AO1129">
        <f t="shared" si="202"/>
        <v>0</v>
      </c>
      <c r="AP1129">
        <f t="shared" si="203"/>
        <v>0</v>
      </c>
    </row>
    <row r="1130" spans="1:42" hidden="1" outlineLevel="1" x14ac:dyDescent="0.35">
      <c r="A1130" s="12" t="s">
        <v>253</v>
      </c>
      <c r="B1130" s="35">
        <f t="shared" si="204"/>
        <v>108</v>
      </c>
      <c r="C1130" s="247"/>
      <c r="D1130" s="259"/>
      <c r="E1130" s="37"/>
      <c r="F1130" s="37"/>
      <c r="G1130" s="248">
        <v>0</v>
      </c>
      <c r="H1130" s="269"/>
      <c r="I1130" s="270"/>
      <c r="J1130" s="37"/>
      <c r="K1130" s="7"/>
      <c r="N1130" s="79"/>
      <c r="O1130" s="80"/>
      <c r="P1130" s="80"/>
      <c r="AM1130">
        <f t="shared" si="200"/>
        <v>0</v>
      </c>
      <c r="AN1130">
        <f t="shared" si="201"/>
        <v>0</v>
      </c>
      <c r="AO1130">
        <f t="shared" si="202"/>
        <v>0</v>
      </c>
      <c r="AP1130">
        <f t="shared" si="203"/>
        <v>0</v>
      </c>
    </row>
    <row r="1131" spans="1:42" hidden="1" outlineLevel="1" x14ac:dyDescent="0.35">
      <c r="A1131" s="12" t="s">
        <v>253</v>
      </c>
      <c r="B1131" s="35">
        <f t="shared" si="204"/>
        <v>109</v>
      </c>
      <c r="C1131" s="247"/>
      <c r="D1131" s="259"/>
      <c r="E1131" s="37"/>
      <c r="F1131" s="37"/>
      <c r="G1131" s="248">
        <v>0</v>
      </c>
      <c r="H1131" s="269"/>
      <c r="I1131" s="270"/>
      <c r="J1131" s="37"/>
      <c r="K1131" s="7"/>
      <c r="N1131" s="79"/>
      <c r="O1131" s="80"/>
      <c r="P1131" s="80"/>
      <c r="AM1131">
        <f t="shared" si="200"/>
        <v>0</v>
      </c>
      <c r="AN1131">
        <f t="shared" si="201"/>
        <v>0</v>
      </c>
      <c r="AO1131">
        <f t="shared" si="202"/>
        <v>0</v>
      </c>
      <c r="AP1131">
        <f t="shared" si="203"/>
        <v>0</v>
      </c>
    </row>
    <row r="1132" spans="1:42" hidden="1" outlineLevel="1" x14ac:dyDescent="0.35">
      <c r="A1132" s="12" t="s">
        <v>253</v>
      </c>
      <c r="B1132" s="35">
        <f t="shared" si="204"/>
        <v>110</v>
      </c>
      <c r="C1132" s="247"/>
      <c r="D1132" s="259"/>
      <c r="E1132" s="37"/>
      <c r="F1132" s="37"/>
      <c r="G1132" s="248">
        <v>0</v>
      </c>
      <c r="H1132" s="269"/>
      <c r="I1132" s="270"/>
      <c r="J1132" s="37"/>
      <c r="K1132" s="7"/>
      <c r="N1132" s="79"/>
      <c r="O1132" s="80"/>
      <c r="P1132" s="80"/>
      <c r="AM1132">
        <f t="shared" si="200"/>
        <v>0</v>
      </c>
      <c r="AN1132">
        <f t="shared" si="201"/>
        <v>0</v>
      </c>
      <c r="AO1132">
        <f t="shared" si="202"/>
        <v>0</v>
      </c>
      <c r="AP1132">
        <f t="shared" si="203"/>
        <v>0</v>
      </c>
    </row>
    <row r="1133" spans="1:42" hidden="1" outlineLevel="1" x14ac:dyDescent="0.35">
      <c r="A1133" s="12" t="s">
        <v>253</v>
      </c>
      <c r="B1133" s="35">
        <f t="shared" si="204"/>
        <v>111</v>
      </c>
      <c r="C1133" s="247"/>
      <c r="D1133" s="259"/>
      <c r="E1133" s="37"/>
      <c r="F1133" s="37"/>
      <c r="G1133" s="248">
        <v>0</v>
      </c>
      <c r="H1133" s="269"/>
      <c r="I1133" s="270"/>
      <c r="J1133" s="37"/>
      <c r="K1133" s="7"/>
      <c r="N1133" s="79"/>
      <c r="O1133" s="80"/>
      <c r="P1133" s="80"/>
      <c r="AM1133">
        <f t="shared" si="200"/>
        <v>0</v>
      </c>
      <c r="AN1133">
        <f t="shared" si="201"/>
        <v>0</v>
      </c>
      <c r="AO1133">
        <f t="shared" si="202"/>
        <v>0</v>
      </c>
      <c r="AP1133">
        <f t="shared" si="203"/>
        <v>0</v>
      </c>
    </row>
    <row r="1134" spans="1:42" hidden="1" outlineLevel="1" x14ac:dyDescent="0.35">
      <c r="A1134" s="12" t="s">
        <v>253</v>
      </c>
      <c r="B1134" s="35">
        <f t="shared" si="204"/>
        <v>112</v>
      </c>
      <c r="C1134" s="247"/>
      <c r="D1134" s="259"/>
      <c r="E1134" s="37"/>
      <c r="F1134" s="37"/>
      <c r="G1134" s="248">
        <v>0</v>
      </c>
      <c r="H1134" s="269"/>
      <c r="I1134" s="270"/>
      <c r="J1134" s="37"/>
      <c r="K1134" s="7"/>
      <c r="N1134" s="79"/>
      <c r="O1134" s="80"/>
      <c r="P1134" s="80"/>
      <c r="AM1134">
        <f t="shared" si="200"/>
        <v>0</v>
      </c>
      <c r="AN1134">
        <f t="shared" si="201"/>
        <v>0</v>
      </c>
      <c r="AO1134">
        <f t="shared" si="202"/>
        <v>0</v>
      </c>
      <c r="AP1134">
        <f t="shared" si="203"/>
        <v>0</v>
      </c>
    </row>
    <row r="1135" spans="1:42" hidden="1" outlineLevel="1" x14ac:dyDescent="0.35">
      <c r="A1135" s="12" t="s">
        <v>253</v>
      </c>
      <c r="B1135" s="35">
        <f t="shared" si="204"/>
        <v>113</v>
      </c>
      <c r="C1135" s="247"/>
      <c r="D1135" s="259"/>
      <c r="E1135" s="37"/>
      <c r="F1135" s="37"/>
      <c r="G1135" s="248">
        <v>0</v>
      </c>
      <c r="H1135" s="269"/>
      <c r="I1135" s="270"/>
      <c r="J1135" s="37"/>
      <c r="K1135" s="7"/>
      <c r="N1135" s="79"/>
      <c r="O1135" s="80"/>
      <c r="P1135" s="80"/>
      <c r="AM1135">
        <f t="shared" si="200"/>
        <v>0</v>
      </c>
      <c r="AN1135">
        <f t="shared" si="201"/>
        <v>0</v>
      </c>
      <c r="AO1135">
        <f t="shared" si="202"/>
        <v>0</v>
      </c>
      <c r="AP1135">
        <f t="shared" si="203"/>
        <v>0</v>
      </c>
    </row>
    <row r="1136" spans="1:42" hidden="1" outlineLevel="1" x14ac:dyDescent="0.35">
      <c r="A1136" s="12" t="s">
        <v>253</v>
      </c>
      <c r="B1136" s="35">
        <f t="shared" si="204"/>
        <v>114</v>
      </c>
      <c r="C1136" s="247"/>
      <c r="D1136" s="259"/>
      <c r="E1136" s="37"/>
      <c r="F1136" s="37"/>
      <c r="G1136" s="248">
        <v>0</v>
      </c>
      <c r="H1136" s="269"/>
      <c r="I1136" s="270"/>
      <c r="J1136" s="37"/>
      <c r="K1136" s="7"/>
      <c r="N1136" s="79"/>
      <c r="O1136" s="80"/>
      <c r="P1136" s="80"/>
      <c r="AM1136">
        <f t="shared" si="200"/>
        <v>0</v>
      </c>
      <c r="AN1136">
        <f t="shared" si="201"/>
        <v>0</v>
      </c>
      <c r="AO1136">
        <f t="shared" si="202"/>
        <v>0</v>
      </c>
      <c r="AP1136">
        <f t="shared" si="203"/>
        <v>0</v>
      </c>
    </row>
    <row r="1137" spans="1:42" hidden="1" outlineLevel="1" x14ac:dyDescent="0.35">
      <c r="A1137" s="12" t="s">
        <v>253</v>
      </c>
      <c r="B1137" s="35">
        <f t="shared" si="204"/>
        <v>115</v>
      </c>
      <c r="C1137" s="247"/>
      <c r="D1137" s="259"/>
      <c r="E1137" s="37"/>
      <c r="F1137" s="37"/>
      <c r="G1137" s="248">
        <v>0</v>
      </c>
      <c r="H1137" s="269"/>
      <c r="I1137" s="270"/>
      <c r="J1137" s="37"/>
      <c r="K1137" s="7"/>
      <c r="N1137" s="79"/>
      <c r="O1137" s="80"/>
      <c r="P1137" s="80"/>
      <c r="AM1137">
        <f t="shared" si="200"/>
        <v>0</v>
      </c>
      <c r="AN1137">
        <f t="shared" si="201"/>
        <v>0</v>
      </c>
      <c r="AO1137">
        <f t="shared" si="202"/>
        <v>0</v>
      </c>
      <c r="AP1137">
        <f t="shared" si="203"/>
        <v>0</v>
      </c>
    </row>
    <row r="1138" spans="1:42" hidden="1" outlineLevel="1" x14ac:dyDescent="0.35">
      <c r="A1138" s="12" t="s">
        <v>253</v>
      </c>
      <c r="B1138" s="35">
        <f t="shared" si="204"/>
        <v>116</v>
      </c>
      <c r="C1138" s="247"/>
      <c r="D1138" s="259"/>
      <c r="E1138" s="37"/>
      <c r="F1138" s="37"/>
      <c r="G1138" s="248">
        <v>0</v>
      </c>
      <c r="H1138" s="269"/>
      <c r="I1138" s="270"/>
      <c r="J1138" s="37"/>
      <c r="K1138" s="7"/>
      <c r="N1138" s="79"/>
      <c r="O1138" s="80"/>
      <c r="P1138" s="80"/>
      <c r="AM1138">
        <f t="shared" si="200"/>
        <v>0</v>
      </c>
      <c r="AN1138">
        <f t="shared" si="201"/>
        <v>0</v>
      </c>
      <c r="AO1138">
        <f t="shared" si="202"/>
        <v>0</v>
      </c>
      <c r="AP1138">
        <f t="shared" si="203"/>
        <v>0</v>
      </c>
    </row>
    <row r="1139" spans="1:42" hidden="1" outlineLevel="1" x14ac:dyDescent="0.35">
      <c r="A1139" s="12" t="s">
        <v>253</v>
      </c>
      <c r="B1139" s="35">
        <f t="shared" si="204"/>
        <v>117</v>
      </c>
      <c r="C1139" s="247"/>
      <c r="D1139" s="259"/>
      <c r="E1139" s="37"/>
      <c r="F1139" s="37"/>
      <c r="G1139" s="248">
        <v>0</v>
      </c>
      <c r="H1139" s="269"/>
      <c r="I1139" s="270"/>
      <c r="J1139" s="37"/>
      <c r="K1139" s="7"/>
      <c r="N1139" s="79"/>
      <c r="O1139" s="80"/>
      <c r="P1139" s="80"/>
      <c r="AM1139">
        <f t="shared" si="200"/>
        <v>0</v>
      </c>
      <c r="AN1139">
        <f t="shared" si="201"/>
        <v>0</v>
      </c>
      <c r="AO1139">
        <f t="shared" si="202"/>
        <v>0</v>
      </c>
      <c r="AP1139">
        <f t="shared" si="203"/>
        <v>0</v>
      </c>
    </row>
    <row r="1140" spans="1:42" hidden="1" outlineLevel="1" x14ac:dyDescent="0.35">
      <c r="A1140" s="12" t="s">
        <v>253</v>
      </c>
      <c r="B1140" s="35">
        <f t="shared" si="204"/>
        <v>118</v>
      </c>
      <c r="C1140" s="247"/>
      <c r="D1140" s="259"/>
      <c r="E1140" s="37"/>
      <c r="F1140" s="37"/>
      <c r="G1140" s="248">
        <v>0</v>
      </c>
      <c r="H1140" s="269"/>
      <c r="I1140" s="270"/>
      <c r="J1140" s="37"/>
      <c r="K1140" s="7"/>
      <c r="N1140" s="79"/>
      <c r="O1140" s="80"/>
      <c r="P1140" s="80"/>
      <c r="AM1140">
        <f t="shared" si="200"/>
        <v>0</v>
      </c>
      <c r="AN1140">
        <f t="shared" si="201"/>
        <v>0</v>
      </c>
      <c r="AO1140">
        <f t="shared" si="202"/>
        <v>0</v>
      </c>
      <c r="AP1140">
        <f t="shared" si="203"/>
        <v>0</v>
      </c>
    </row>
    <row r="1141" spans="1:42" hidden="1" outlineLevel="1" x14ac:dyDescent="0.35">
      <c r="A1141" s="12" t="s">
        <v>253</v>
      </c>
      <c r="B1141" s="35">
        <f t="shared" si="204"/>
        <v>119</v>
      </c>
      <c r="C1141" s="247"/>
      <c r="D1141" s="259"/>
      <c r="E1141" s="37"/>
      <c r="F1141" s="37"/>
      <c r="G1141" s="248">
        <v>0</v>
      </c>
      <c r="H1141" s="269"/>
      <c r="I1141" s="270"/>
      <c r="J1141" s="37"/>
      <c r="K1141" s="7"/>
      <c r="N1141" s="79"/>
      <c r="O1141" s="80"/>
      <c r="P1141" s="80"/>
      <c r="AM1141">
        <f t="shared" si="200"/>
        <v>0</v>
      </c>
      <c r="AN1141">
        <f t="shared" si="201"/>
        <v>0</v>
      </c>
      <c r="AO1141">
        <f t="shared" si="202"/>
        <v>0</v>
      </c>
      <c r="AP1141">
        <f t="shared" si="203"/>
        <v>0</v>
      </c>
    </row>
    <row r="1142" spans="1:42" hidden="1" outlineLevel="1" x14ac:dyDescent="0.35">
      <c r="A1142" s="12" t="s">
        <v>253</v>
      </c>
      <c r="B1142" s="35">
        <f t="shared" si="204"/>
        <v>120</v>
      </c>
      <c r="C1142" s="247"/>
      <c r="D1142" s="259"/>
      <c r="E1142" s="37"/>
      <c r="F1142" s="37"/>
      <c r="G1142" s="248">
        <v>0</v>
      </c>
      <c r="H1142" s="269"/>
      <c r="I1142" s="270"/>
      <c r="J1142" s="37"/>
      <c r="K1142" s="7"/>
      <c r="N1142" s="79"/>
      <c r="O1142" s="80"/>
      <c r="P1142" s="80"/>
      <c r="AM1142">
        <f t="shared" si="200"/>
        <v>0</v>
      </c>
      <c r="AN1142">
        <f t="shared" si="201"/>
        <v>0</v>
      </c>
      <c r="AO1142">
        <f t="shared" si="202"/>
        <v>0</v>
      </c>
      <c r="AP1142">
        <f t="shared" si="203"/>
        <v>0</v>
      </c>
    </row>
    <row r="1143" spans="1:42" hidden="1" outlineLevel="1" x14ac:dyDescent="0.35">
      <c r="A1143" s="12" t="s">
        <v>253</v>
      </c>
      <c r="B1143" s="35">
        <f t="shared" si="204"/>
        <v>121</v>
      </c>
      <c r="C1143" s="247"/>
      <c r="D1143" s="259"/>
      <c r="E1143" s="37"/>
      <c r="F1143" s="37"/>
      <c r="G1143" s="248">
        <v>0</v>
      </c>
      <c r="H1143" s="269"/>
      <c r="I1143" s="270"/>
      <c r="J1143" s="37"/>
      <c r="K1143" s="7"/>
      <c r="N1143" s="79"/>
      <c r="O1143" s="80"/>
      <c r="P1143" s="80"/>
      <c r="AM1143">
        <f t="shared" si="200"/>
        <v>0</v>
      </c>
      <c r="AN1143">
        <f t="shared" si="201"/>
        <v>0</v>
      </c>
      <c r="AO1143">
        <f t="shared" si="202"/>
        <v>0</v>
      </c>
      <c r="AP1143">
        <f t="shared" si="203"/>
        <v>0</v>
      </c>
    </row>
    <row r="1144" spans="1:42" hidden="1" outlineLevel="1" x14ac:dyDescent="0.35">
      <c r="A1144" s="12" t="s">
        <v>253</v>
      </c>
      <c r="B1144" s="35">
        <f t="shared" si="204"/>
        <v>122</v>
      </c>
      <c r="C1144" s="247"/>
      <c r="D1144" s="259"/>
      <c r="E1144" s="37"/>
      <c r="F1144" s="37"/>
      <c r="G1144" s="248">
        <v>0</v>
      </c>
      <c r="H1144" s="269"/>
      <c r="I1144" s="270"/>
      <c r="J1144" s="37"/>
      <c r="K1144" s="7"/>
      <c r="N1144" s="79"/>
      <c r="O1144" s="80"/>
      <c r="P1144" s="80"/>
      <c r="AM1144">
        <f t="shared" si="200"/>
        <v>0</v>
      </c>
      <c r="AN1144">
        <f t="shared" si="201"/>
        <v>0</v>
      </c>
      <c r="AO1144">
        <f t="shared" si="202"/>
        <v>0</v>
      </c>
      <c r="AP1144">
        <f t="shared" si="203"/>
        <v>0</v>
      </c>
    </row>
    <row r="1145" spans="1:42" hidden="1" outlineLevel="1" x14ac:dyDescent="0.35">
      <c r="A1145" s="12" t="s">
        <v>253</v>
      </c>
      <c r="B1145" s="35">
        <f t="shared" si="204"/>
        <v>123</v>
      </c>
      <c r="C1145" s="247"/>
      <c r="D1145" s="259"/>
      <c r="E1145" s="37"/>
      <c r="F1145" s="37"/>
      <c r="G1145" s="248">
        <v>0</v>
      </c>
      <c r="H1145" s="269"/>
      <c r="I1145" s="270"/>
      <c r="J1145" s="37"/>
      <c r="K1145" s="7"/>
      <c r="N1145" s="79"/>
      <c r="O1145" s="80"/>
      <c r="P1145" s="80"/>
      <c r="AM1145">
        <f t="shared" si="200"/>
        <v>0</v>
      </c>
      <c r="AN1145">
        <f t="shared" si="201"/>
        <v>0</v>
      </c>
      <c r="AO1145">
        <f t="shared" si="202"/>
        <v>0</v>
      </c>
      <c r="AP1145">
        <f t="shared" si="203"/>
        <v>0</v>
      </c>
    </row>
    <row r="1146" spans="1:42" hidden="1" outlineLevel="1" x14ac:dyDescent="0.35">
      <c r="A1146" s="12" t="s">
        <v>253</v>
      </c>
      <c r="B1146" s="35">
        <f t="shared" si="204"/>
        <v>124</v>
      </c>
      <c r="C1146" s="247"/>
      <c r="D1146" s="259"/>
      <c r="E1146" s="37"/>
      <c r="F1146" s="37"/>
      <c r="G1146" s="248">
        <v>0</v>
      </c>
      <c r="H1146" s="269"/>
      <c r="I1146" s="270"/>
      <c r="J1146" s="37"/>
      <c r="K1146" s="7"/>
      <c r="N1146" s="79"/>
      <c r="O1146" s="80"/>
      <c r="P1146" s="80"/>
      <c r="AM1146">
        <f t="shared" si="200"/>
        <v>0</v>
      </c>
      <c r="AN1146">
        <f t="shared" si="201"/>
        <v>0</v>
      </c>
      <c r="AO1146">
        <f t="shared" si="202"/>
        <v>0</v>
      </c>
      <c r="AP1146">
        <f t="shared" si="203"/>
        <v>0</v>
      </c>
    </row>
    <row r="1147" spans="1:42" hidden="1" outlineLevel="1" x14ac:dyDescent="0.35">
      <c r="A1147" s="12" t="s">
        <v>253</v>
      </c>
      <c r="B1147" s="35">
        <f t="shared" si="204"/>
        <v>125</v>
      </c>
      <c r="C1147" s="247"/>
      <c r="D1147" s="259"/>
      <c r="E1147" s="37"/>
      <c r="F1147" s="37"/>
      <c r="G1147" s="248">
        <v>0</v>
      </c>
      <c r="H1147" s="269"/>
      <c r="I1147" s="270"/>
      <c r="J1147" s="37"/>
      <c r="K1147" s="7"/>
      <c r="N1147" s="79"/>
      <c r="O1147" s="80"/>
      <c r="P1147" s="80"/>
      <c r="AM1147">
        <f t="shared" si="200"/>
        <v>0</v>
      </c>
      <c r="AN1147">
        <f t="shared" si="201"/>
        <v>0</v>
      </c>
      <c r="AO1147">
        <f t="shared" si="202"/>
        <v>0</v>
      </c>
      <c r="AP1147">
        <f t="shared" si="203"/>
        <v>0</v>
      </c>
    </row>
    <row r="1148" spans="1:42" hidden="1" outlineLevel="1" x14ac:dyDescent="0.35">
      <c r="A1148" s="12" t="s">
        <v>253</v>
      </c>
      <c r="B1148" s="35">
        <f t="shared" si="204"/>
        <v>126</v>
      </c>
      <c r="C1148" s="247"/>
      <c r="D1148" s="259"/>
      <c r="E1148" s="37"/>
      <c r="F1148" s="37"/>
      <c r="G1148" s="248">
        <v>0</v>
      </c>
      <c r="H1148" s="269"/>
      <c r="I1148" s="270"/>
      <c r="J1148" s="37"/>
      <c r="K1148" s="7"/>
      <c r="N1148" s="79"/>
      <c r="O1148" s="80"/>
      <c r="P1148" s="80"/>
      <c r="AM1148">
        <f t="shared" si="200"/>
        <v>0</v>
      </c>
      <c r="AN1148">
        <f t="shared" si="201"/>
        <v>0</v>
      </c>
      <c r="AO1148">
        <f t="shared" si="202"/>
        <v>0</v>
      </c>
      <c r="AP1148">
        <f t="shared" si="203"/>
        <v>0</v>
      </c>
    </row>
    <row r="1149" spans="1:42" hidden="1" outlineLevel="1" x14ac:dyDescent="0.35">
      <c r="A1149" s="12" t="s">
        <v>253</v>
      </c>
      <c r="B1149" s="35">
        <f t="shared" si="204"/>
        <v>127</v>
      </c>
      <c r="C1149" s="247"/>
      <c r="D1149" s="259"/>
      <c r="E1149" s="37"/>
      <c r="F1149" s="37"/>
      <c r="G1149" s="248">
        <v>0</v>
      </c>
      <c r="H1149" s="269"/>
      <c r="I1149" s="270"/>
      <c r="J1149" s="37"/>
      <c r="K1149" s="7"/>
      <c r="N1149" s="79"/>
      <c r="O1149" s="80"/>
      <c r="P1149" s="80"/>
      <c r="AM1149">
        <f t="shared" si="200"/>
        <v>0</v>
      </c>
      <c r="AN1149">
        <f t="shared" si="201"/>
        <v>0</v>
      </c>
      <c r="AO1149">
        <f t="shared" si="202"/>
        <v>0</v>
      </c>
      <c r="AP1149">
        <f t="shared" si="203"/>
        <v>0</v>
      </c>
    </row>
    <row r="1150" spans="1:42" hidden="1" outlineLevel="1" x14ac:dyDescent="0.35">
      <c r="A1150" s="12" t="s">
        <v>253</v>
      </c>
      <c r="B1150" s="35">
        <f t="shared" si="204"/>
        <v>128</v>
      </c>
      <c r="C1150" s="247"/>
      <c r="D1150" s="259"/>
      <c r="E1150" s="37"/>
      <c r="F1150" s="37"/>
      <c r="G1150" s="248">
        <v>0</v>
      </c>
      <c r="H1150" s="269"/>
      <c r="I1150" s="270"/>
      <c r="J1150" s="37"/>
      <c r="K1150" s="7"/>
      <c r="N1150" s="79"/>
      <c r="O1150" s="80"/>
      <c r="P1150" s="80"/>
      <c r="AM1150">
        <f t="shared" ref="AM1150:AM1213" si="205">IF(C1150="",IF(OR(E1150&lt;&gt;"",F1150&lt;&gt;"",G1150&lt;&gt;0)=TRUE,1,0),0)</f>
        <v>0</v>
      </c>
      <c r="AN1150">
        <f t="shared" ref="AN1150:AN1213" si="206">IF(G1150=0,IF(OR(E1150&lt;&gt;"",F1150&lt;&gt;"",C1150&lt;&gt;"")=TRUE,1,0),0)</f>
        <v>0</v>
      </c>
      <c r="AO1150">
        <f t="shared" ref="AO1150:AO1213" si="207">IF(E1150="",IF(OR(C1150&lt;&gt;"",F1150&lt;&gt;"",G1150&lt;&gt;0)=TRUE,1,0),0)</f>
        <v>0</v>
      </c>
      <c r="AP1150">
        <f t="shared" ref="AP1150:AP1213" si="208">IF(F1150="",IF(OR(C1150&lt;&gt;"",E1150&lt;&gt;"",G1150&lt;&gt;0)=TRUE,1,0),0)</f>
        <v>0</v>
      </c>
    </row>
    <row r="1151" spans="1:42" hidden="1" outlineLevel="1" x14ac:dyDescent="0.35">
      <c r="A1151" s="12" t="s">
        <v>253</v>
      </c>
      <c r="B1151" s="35">
        <f t="shared" ref="B1151:B1214" si="209">B1150+1</f>
        <v>129</v>
      </c>
      <c r="C1151" s="247"/>
      <c r="D1151" s="259"/>
      <c r="E1151" s="37"/>
      <c r="F1151" s="37"/>
      <c r="G1151" s="248">
        <v>0</v>
      </c>
      <c r="H1151" s="269"/>
      <c r="I1151" s="270"/>
      <c r="J1151" s="37"/>
      <c r="K1151" s="7"/>
      <c r="N1151" s="79"/>
      <c r="O1151" s="80"/>
      <c r="P1151" s="80"/>
      <c r="AM1151">
        <f t="shared" si="205"/>
        <v>0</v>
      </c>
      <c r="AN1151">
        <f t="shared" si="206"/>
        <v>0</v>
      </c>
      <c r="AO1151">
        <f t="shared" si="207"/>
        <v>0</v>
      </c>
      <c r="AP1151">
        <f t="shared" si="208"/>
        <v>0</v>
      </c>
    </row>
    <row r="1152" spans="1:42" hidden="1" outlineLevel="1" x14ac:dyDescent="0.35">
      <c r="A1152" s="12" t="s">
        <v>253</v>
      </c>
      <c r="B1152" s="35">
        <f t="shared" si="209"/>
        <v>130</v>
      </c>
      <c r="C1152" s="247"/>
      <c r="D1152" s="259"/>
      <c r="E1152" s="37"/>
      <c r="F1152" s="37"/>
      <c r="G1152" s="248">
        <v>0</v>
      </c>
      <c r="H1152" s="269"/>
      <c r="I1152" s="270"/>
      <c r="J1152" s="37"/>
      <c r="K1152" s="7"/>
      <c r="N1152" s="79"/>
      <c r="O1152" s="80"/>
      <c r="P1152" s="80"/>
      <c r="AM1152">
        <f t="shared" si="205"/>
        <v>0</v>
      </c>
      <c r="AN1152">
        <f t="shared" si="206"/>
        <v>0</v>
      </c>
      <c r="AO1152">
        <f t="shared" si="207"/>
        <v>0</v>
      </c>
      <c r="AP1152">
        <f t="shared" si="208"/>
        <v>0</v>
      </c>
    </row>
    <row r="1153" spans="1:42" hidden="1" outlineLevel="1" x14ac:dyDescent="0.35">
      <c r="A1153" s="12" t="s">
        <v>253</v>
      </c>
      <c r="B1153" s="35">
        <f t="shared" si="209"/>
        <v>131</v>
      </c>
      <c r="C1153" s="247"/>
      <c r="D1153" s="259"/>
      <c r="E1153" s="37"/>
      <c r="F1153" s="37"/>
      <c r="G1153" s="248">
        <v>0</v>
      </c>
      <c r="H1153" s="269"/>
      <c r="I1153" s="270"/>
      <c r="J1153" s="37"/>
      <c r="K1153" s="7"/>
      <c r="N1153" s="79"/>
      <c r="O1153" s="80"/>
      <c r="P1153" s="80"/>
      <c r="AM1153">
        <f t="shared" si="205"/>
        <v>0</v>
      </c>
      <c r="AN1153">
        <f t="shared" si="206"/>
        <v>0</v>
      </c>
      <c r="AO1153">
        <f t="shared" si="207"/>
        <v>0</v>
      </c>
      <c r="AP1153">
        <f t="shared" si="208"/>
        <v>0</v>
      </c>
    </row>
    <row r="1154" spans="1:42" hidden="1" outlineLevel="1" x14ac:dyDescent="0.35">
      <c r="A1154" s="12" t="s">
        <v>253</v>
      </c>
      <c r="B1154" s="35">
        <f t="shared" si="209"/>
        <v>132</v>
      </c>
      <c r="C1154" s="247"/>
      <c r="D1154" s="259"/>
      <c r="E1154" s="37"/>
      <c r="F1154" s="37"/>
      <c r="G1154" s="248">
        <v>0</v>
      </c>
      <c r="H1154" s="269"/>
      <c r="I1154" s="270"/>
      <c r="J1154" s="37"/>
      <c r="K1154" s="7"/>
      <c r="N1154" s="79"/>
      <c r="O1154" s="80"/>
      <c r="P1154" s="80"/>
      <c r="AM1154">
        <f t="shared" si="205"/>
        <v>0</v>
      </c>
      <c r="AN1154">
        <f t="shared" si="206"/>
        <v>0</v>
      </c>
      <c r="AO1154">
        <f t="shared" si="207"/>
        <v>0</v>
      </c>
      <c r="AP1154">
        <f t="shared" si="208"/>
        <v>0</v>
      </c>
    </row>
    <row r="1155" spans="1:42" hidden="1" outlineLevel="1" x14ac:dyDescent="0.35">
      <c r="A1155" s="12" t="s">
        <v>253</v>
      </c>
      <c r="B1155" s="35">
        <f t="shared" si="209"/>
        <v>133</v>
      </c>
      <c r="C1155" s="247"/>
      <c r="D1155" s="259"/>
      <c r="E1155" s="37"/>
      <c r="F1155" s="37"/>
      <c r="G1155" s="248">
        <v>0</v>
      </c>
      <c r="H1155" s="269"/>
      <c r="I1155" s="270"/>
      <c r="J1155" s="37"/>
      <c r="K1155" s="7"/>
      <c r="N1155" s="79"/>
      <c r="O1155" s="80"/>
      <c r="P1155" s="80"/>
      <c r="AM1155">
        <f t="shared" si="205"/>
        <v>0</v>
      </c>
      <c r="AN1155">
        <f t="shared" si="206"/>
        <v>0</v>
      </c>
      <c r="AO1155">
        <f t="shared" si="207"/>
        <v>0</v>
      </c>
      <c r="AP1155">
        <f t="shared" si="208"/>
        <v>0</v>
      </c>
    </row>
    <row r="1156" spans="1:42" hidden="1" outlineLevel="1" x14ac:dyDescent="0.35">
      <c r="A1156" s="12" t="s">
        <v>253</v>
      </c>
      <c r="B1156" s="35">
        <f t="shared" si="209"/>
        <v>134</v>
      </c>
      <c r="C1156" s="247"/>
      <c r="D1156" s="259"/>
      <c r="E1156" s="37"/>
      <c r="F1156" s="37"/>
      <c r="G1156" s="248">
        <v>0</v>
      </c>
      <c r="H1156" s="269"/>
      <c r="I1156" s="270"/>
      <c r="J1156" s="37"/>
      <c r="K1156" s="7"/>
      <c r="N1156" s="79"/>
      <c r="O1156" s="80"/>
      <c r="P1156" s="80"/>
      <c r="AM1156">
        <f t="shared" si="205"/>
        <v>0</v>
      </c>
      <c r="AN1156">
        <f t="shared" si="206"/>
        <v>0</v>
      </c>
      <c r="AO1156">
        <f t="shared" si="207"/>
        <v>0</v>
      </c>
      <c r="AP1156">
        <f t="shared" si="208"/>
        <v>0</v>
      </c>
    </row>
    <row r="1157" spans="1:42" hidden="1" outlineLevel="1" x14ac:dyDescent="0.35">
      <c r="A1157" s="12" t="s">
        <v>253</v>
      </c>
      <c r="B1157" s="35">
        <f t="shared" si="209"/>
        <v>135</v>
      </c>
      <c r="C1157" s="247"/>
      <c r="D1157" s="259"/>
      <c r="E1157" s="37"/>
      <c r="F1157" s="37"/>
      <c r="G1157" s="248">
        <v>0</v>
      </c>
      <c r="H1157" s="269"/>
      <c r="I1157" s="270"/>
      <c r="J1157" s="37"/>
      <c r="K1157" s="7"/>
      <c r="N1157" s="79"/>
      <c r="O1157" s="80"/>
      <c r="P1157" s="80"/>
      <c r="AM1157">
        <f t="shared" si="205"/>
        <v>0</v>
      </c>
      <c r="AN1157">
        <f t="shared" si="206"/>
        <v>0</v>
      </c>
      <c r="AO1157">
        <f t="shared" si="207"/>
        <v>0</v>
      </c>
      <c r="AP1157">
        <f t="shared" si="208"/>
        <v>0</v>
      </c>
    </row>
    <row r="1158" spans="1:42" hidden="1" outlineLevel="1" x14ac:dyDescent="0.35">
      <c r="A1158" s="12" t="s">
        <v>253</v>
      </c>
      <c r="B1158" s="35">
        <f t="shared" si="209"/>
        <v>136</v>
      </c>
      <c r="C1158" s="247"/>
      <c r="D1158" s="259"/>
      <c r="E1158" s="37"/>
      <c r="F1158" s="37"/>
      <c r="G1158" s="248">
        <v>0</v>
      </c>
      <c r="H1158" s="269"/>
      <c r="I1158" s="270"/>
      <c r="J1158" s="37"/>
      <c r="K1158" s="7"/>
      <c r="N1158" s="79"/>
      <c r="O1158" s="80"/>
      <c r="P1158" s="80"/>
      <c r="AM1158">
        <f t="shared" si="205"/>
        <v>0</v>
      </c>
      <c r="AN1158">
        <f t="shared" si="206"/>
        <v>0</v>
      </c>
      <c r="AO1158">
        <f t="shared" si="207"/>
        <v>0</v>
      </c>
      <c r="AP1158">
        <f t="shared" si="208"/>
        <v>0</v>
      </c>
    </row>
    <row r="1159" spans="1:42" hidden="1" outlineLevel="1" x14ac:dyDescent="0.35">
      <c r="A1159" s="12" t="s">
        <v>253</v>
      </c>
      <c r="B1159" s="35">
        <f t="shared" si="209"/>
        <v>137</v>
      </c>
      <c r="C1159" s="247"/>
      <c r="D1159" s="259"/>
      <c r="E1159" s="37"/>
      <c r="F1159" s="37"/>
      <c r="G1159" s="248">
        <v>0</v>
      </c>
      <c r="H1159" s="269"/>
      <c r="I1159" s="270"/>
      <c r="J1159" s="37"/>
      <c r="K1159" s="7"/>
      <c r="N1159" s="79"/>
      <c r="O1159" s="80"/>
      <c r="P1159" s="80"/>
      <c r="AM1159">
        <f t="shared" si="205"/>
        <v>0</v>
      </c>
      <c r="AN1159">
        <f t="shared" si="206"/>
        <v>0</v>
      </c>
      <c r="AO1159">
        <f t="shared" si="207"/>
        <v>0</v>
      </c>
      <c r="AP1159">
        <f t="shared" si="208"/>
        <v>0</v>
      </c>
    </row>
    <row r="1160" spans="1:42" hidden="1" outlineLevel="1" x14ac:dyDescent="0.35">
      <c r="A1160" s="12" t="s">
        <v>253</v>
      </c>
      <c r="B1160" s="35">
        <f t="shared" si="209"/>
        <v>138</v>
      </c>
      <c r="C1160" s="247"/>
      <c r="D1160" s="259"/>
      <c r="E1160" s="37"/>
      <c r="F1160" s="37"/>
      <c r="G1160" s="248">
        <v>0</v>
      </c>
      <c r="H1160" s="269"/>
      <c r="I1160" s="270"/>
      <c r="J1160" s="37"/>
      <c r="K1160" s="7"/>
      <c r="N1160" s="79"/>
      <c r="O1160" s="80"/>
      <c r="P1160" s="80"/>
      <c r="AM1160">
        <f t="shared" si="205"/>
        <v>0</v>
      </c>
      <c r="AN1160">
        <f t="shared" si="206"/>
        <v>0</v>
      </c>
      <c r="AO1160">
        <f t="shared" si="207"/>
        <v>0</v>
      </c>
      <c r="AP1160">
        <f t="shared" si="208"/>
        <v>0</v>
      </c>
    </row>
    <row r="1161" spans="1:42" hidden="1" outlineLevel="1" x14ac:dyDescent="0.35">
      <c r="A1161" s="12" t="s">
        <v>253</v>
      </c>
      <c r="B1161" s="35">
        <f t="shared" si="209"/>
        <v>139</v>
      </c>
      <c r="C1161" s="247"/>
      <c r="D1161" s="259"/>
      <c r="E1161" s="37"/>
      <c r="F1161" s="37"/>
      <c r="G1161" s="248">
        <v>0</v>
      </c>
      <c r="H1161" s="269"/>
      <c r="I1161" s="270"/>
      <c r="J1161" s="37"/>
      <c r="K1161" s="7"/>
      <c r="N1161" s="79"/>
      <c r="O1161" s="80"/>
      <c r="P1161" s="80"/>
      <c r="AM1161">
        <f t="shared" si="205"/>
        <v>0</v>
      </c>
      <c r="AN1161">
        <f t="shared" si="206"/>
        <v>0</v>
      </c>
      <c r="AO1161">
        <f t="shared" si="207"/>
        <v>0</v>
      </c>
      <c r="AP1161">
        <f t="shared" si="208"/>
        <v>0</v>
      </c>
    </row>
    <row r="1162" spans="1:42" hidden="1" outlineLevel="1" x14ac:dyDescent="0.35">
      <c r="A1162" s="12" t="s">
        <v>253</v>
      </c>
      <c r="B1162" s="35">
        <f t="shared" si="209"/>
        <v>140</v>
      </c>
      <c r="C1162" s="247"/>
      <c r="D1162" s="259"/>
      <c r="E1162" s="37"/>
      <c r="F1162" s="37"/>
      <c r="G1162" s="248">
        <v>0</v>
      </c>
      <c r="H1162" s="269"/>
      <c r="I1162" s="270"/>
      <c r="J1162" s="37"/>
      <c r="K1162" s="7"/>
      <c r="N1162" s="79"/>
      <c r="O1162" s="80"/>
      <c r="P1162" s="80"/>
      <c r="AM1162">
        <f t="shared" si="205"/>
        <v>0</v>
      </c>
      <c r="AN1162">
        <f t="shared" si="206"/>
        <v>0</v>
      </c>
      <c r="AO1162">
        <f t="shared" si="207"/>
        <v>0</v>
      </c>
      <c r="AP1162">
        <f t="shared" si="208"/>
        <v>0</v>
      </c>
    </row>
    <row r="1163" spans="1:42" hidden="1" outlineLevel="1" x14ac:dyDescent="0.35">
      <c r="A1163" s="12" t="s">
        <v>253</v>
      </c>
      <c r="B1163" s="35">
        <f t="shared" si="209"/>
        <v>141</v>
      </c>
      <c r="C1163" s="247"/>
      <c r="D1163" s="259"/>
      <c r="E1163" s="37"/>
      <c r="F1163" s="37"/>
      <c r="G1163" s="248">
        <v>0</v>
      </c>
      <c r="H1163" s="269"/>
      <c r="I1163" s="270"/>
      <c r="J1163" s="37"/>
      <c r="K1163" s="7"/>
      <c r="N1163" s="79"/>
      <c r="O1163" s="80"/>
      <c r="P1163" s="80"/>
      <c r="AM1163">
        <f t="shared" si="205"/>
        <v>0</v>
      </c>
      <c r="AN1163">
        <f t="shared" si="206"/>
        <v>0</v>
      </c>
      <c r="AO1163">
        <f t="shared" si="207"/>
        <v>0</v>
      </c>
      <c r="AP1163">
        <f t="shared" si="208"/>
        <v>0</v>
      </c>
    </row>
    <row r="1164" spans="1:42" hidden="1" outlineLevel="1" x14ac:dyDescent="0.35">
      <c r="A1164" s="12" t="s">
        <v>253</v>
      </c>
      <c r="B1164" s="35">
        <f t="shared" si="209"/>
        <v>142</v>
      </c>
      <c r="C1164" s="247"/>
      <c r="D1164" s="259"/>
      <c r="E1164" s="37"/>
      <c r="F1164" s="37"/>
      <c r="G1164" s="248">
        <v>0</v>
      </c>
      <c r="H1164" s="269"/>
      <c r="I1164" s="270"/>
      <c r="J1164" s="37"/>
      <c r="K1164" s="7"/>
      <c r="N1164" s="79"/>
      <c r="O1164" s="80"/>
      <c r="P1164" s="80"/>
      <c r="AM1164">
        <f t="shared" si="205"/>
        <v>0</v>
      </c>
      <c r="AN1164">
        <f t="shared" si="206"/>
        <v>0</v>
      </c>
      <c r="AO1164">
        <f t="shared" si="207"/>
        <v>0</v>
      </c>
      <c r="AP1164">
        <f t="shared" si="208"/>
        <v>0</v>
      </c>
    </row>
    <row r="1165" spans="1:42" hidden="1" outlineLevel="1" x14ac:dyDescent="0.35">
      <c r="A1165" s="12" t="s">
        <v>253</v>
      </c>
      <c r="B1165" s="35">
        <f t="shared" si="209"/>
        <v>143</v>
      </c>
      <c r="C1165" s="247"/>
      <c r="D1165" s="259"/>
      <c r="E1165" s="37"/>
      <c r="F1165" s="37"/>
      <c r="G1165" s="248">
        <v>0</v>
      </c>
      <c r="H1165" s="269"/>
      <c r="I1165" s="270"/>
      <c r="J1165" s="37"/>
      <c r="K1165" s="7"/>
      <c r="N1165" s="79"/>
      <c r="O1165" s="80"/>
      <c r="P1165" s="80"/>
      <c r="AM1165">
        <f t="shared" si="205"/>
        <v>0</v>
      </c>
      <c r="AN1165">
        <f t="shared" si="206"/>
        <v>0</v>
      </c>
      <c r="AO1165">
        <f t="shared" si="207"/>
        <v>0</v>
      </c>
      <c r="AP1165">
        <f t="shared" si="208"/>
        <v>0</v>
      </c>
    </row>
    <row r="1166" spans="1:42" hidden="1" outlineLevel="1" x14ac:dyDescent="0.35">
      <c r="A1166" s="12" t="s">
        <v>253</v>
      </c>
      <c r="B1166" s="35">
        <f t="shared" si="209"/>
        <v>144</v>
      </c>
      <c r="C1166" s="247"/>
      <c r="D1166" s="259"/>
      <c r="E1166" s="37"/>
      <c r="F1166" s="37"/>
      <c r="G1166" s="248">
        <v>0</v>
      </c>
      <c r="H1166" s="269"/>
      <c r="I1166" s="270"/>
      <c r="J1166" s="37"/>
      <c r="K1166" s="7"/>
      <c r="N1166" s="79"/>
      <c r="O1166" s="80"/>
      <c r="P1166" s="80"/>
      <c r="AM1166">
        <f t="shared" si="205"/>
        <v>0</v>
      </c>
      <c r="AN1166">
        <f t="shared" si="206"/>
        <v>0</v>
      </c>
      <c r="AO1166">
        <f t="shared" si="207"/>
        <v>0</v>
      </c>
      <c r="AP1166">
        <f t="shared" si="208"/>
        <v>0</v>
      </c>
    </row>
    <row r="1167" spans="1:42" hidden="1" outlineLevel="1" x14ac:dyDescent="0.35">
      <c r="A1167" s="12" t="s">
        <v>253</v>
      </c>
      <c r="B1167" s="35">
        <f t="shared" si="209"/>
        <v>145</v>
      </c>
      <c r="C1167" s="247"/>
      <c r="D1167" s="259"/>
      <c r="E1167" s="37"/>
      <c r="F1167" s="37"/>
      <c r="G1167" s="248">
        <v>0</v>
      </c>
      <c r="H1167" s="269"/>
      <c r="I1167" s="270"/>
      <c r="J1167" s="37"/>
      <c r="K1167" s="7"/>
      <c r="N1167" s="79"/>
      <c r="O1167" s="80"/>
      <c r="P1167" s="80"/>
      <c r="AM1167">
        <f t="shared" si="205"/>
        <v>0</v>
      </c>
      <c r="AN1167">
        <f t="shared" si="206"/>
        <v>0</v>
      </c>
      <c r="AO1167">
        <f t="shared" si="207"/>
        <v>0</v>
      </c>
      <c r="AP1167">
        <f t="shared" si="208"/>
        <v>0</v>
      </c>
    </row>
    <row r="1168" spans="1:42" hidden="1" outlineLevel="1" x14ac:dyDescent="0.35">
      <c r="A1168" s="12" t="s">
        <v>253</v>
      </c>
      <c r="B1168" s="35">
        <f t="shared" si="209"/>
        <v>146</v>
      </c>
      <c r="C1168" s="247"/>
      <c r="D1168" s="259"/>
      <c r="E1168" s="37"/>
      <c r="F1168" s="37"/>
      <c r="G1168" s="248">
        <v>0</v>
      </c>
      <c r="H1168" s="269"/>
      <c r="I1168" s="270"/>
      <c r="J1168" s="37"/>
      <c r="K1168" s="7"/>
      <c r="N1168" s="79"/>
      <c r="O1168" s="80"/>
      <c r="P1168" s="80"/>
      <c r="AM1168">
        <f t="shared" si="205"/>
        <v>0</v>
      </c>
      <c r="AN1168">
        <f t="shared" si="206"/>
        <v>0</v>
      </c>
      <c r="AO1168">
        <f t="shared" si="207"/>
        <v>0</v>
      </c>
      <c r="AP1168">
        <f t="shared" si="208"/>
        <v>0</v>
      </c>
    </row>
    <row r="1169" spans="1:42" hidden="1" outlineLevel="1" x14ac:dyDescent="0.35">
      <c r="A1169" s="12" t="s">
        <v>253</v>
      </c>
      <c r="B1169" s="35">
        <f t="shared" si="209"/>
        <v>147</v>
      </c>
      <c r="C1169" s="247"/>
      <c r="D1169" s="259"/>
      <c r="E1169" s="37"/>
      <c r="F1169" s="37"/>
      <c r="G1169" s="248">
        <v>0</v>
      </c>
      <c r="H1169" s="269"/>
      <c r="I1169" s="270"/>
      <c r="J1169" s="37"/>
      <c r="K1169" s="7"/>
      <c r="N1169" s="79"/>
      <c r="O1169" s="80"/>
      <c r="P1169" s="80"/>
      <c r="AM1169">
        <f t="shared" si="205"/>
        <v>0</v>
      </c>
      <c r="AN1169">
        <f t="shared" si="206"/>
        <v>0</v>
      </c>
      <c r="AO1169">
        <f t="shared" si="207"/>
        <v>0</v>
      </c>
      <c r="AP1169">
        <f t="shared" si="208"/>
        <v>0</v>
      </c>
    </row>
    <row r="1170" spans="1:42" hidden="1" outlineLevel="1" x14ac:dyDescent="0.35">
      <c r="A1170" s="12" t="s">
        <v>253</v>
      </c>
      <c r="B1170" s="35">
        <f t="shared" si="209"/>
        <v>148</v>
      </c>
      <c r="C1170" s="247"/>
      <c r="D1170" s="259"/>
      <c r="E1170" s="37"/>
      <c r="F1170" s="37"/>
      <c r="G1170" s="248">
        <v>0</v>
      </c>
      <c r="H1170" s="269"/>
      <c r="I1170" s="270"/>
      <c r="J1170" s="37"/>
      <c r="K1170" s="7"/>
      <c r="N1170" s="79"/>
      <c r="O1170" s="80"/>
      <c r="P1170" s="80"/>
      <c r="AM1170">
        <f t="shared" si="205"/>
        <v>0</v>
      </c>
      <c r="AN1170">
        <f t="shared" si="206"/>
        <v>0</v>
      </c>
      <c r="AO1170">
        <f t="shared" si="207"/>
        <v>0</v>
      </c>
      <c r="AP1170">
        <f t="shared" si="208"/>
        <v>0</v>
      </c>
    </row>
    <row r="1171" spans="1:42" hidden="1" outlineLevel="1" x14ac:dyDescent="0.35">
      <c r="A1171" s="12" t="s">
        <v>253</v>
      </c>
      <c r="B1171" s="35">
        <f t="shared" si="209"/>
        <v>149</v>
      </c>
      <c r="C1171" s="247"/>
      <c r="D1171" s="259"/>
      <c r="E1171" s="37"/>
      <c r="F1171" s="37"/>
      <c r="G1171" s="248">
        <v>0</v>
      </c>
      <c r="H1171" s="269"/>
      <c r="I1171" s="270"/>
      <c r="J1171" s="37"/>
      <c r="K1171" s="7"/>
      <c r="N1171" s="79"/>
      <c r="O1171" s="80"/>
      <c r="P1171" s="80"/>
      <c r="AM1171">
        <f t="shared" si="205"/>
        <v>0</v>
      </c>
      <c r="AN1171">
        <f t="shared" si="206"/>
        <v>0</v>
      </c>
      <c r="AO1171">
        <f t="shared" si="207"/>
        <v>0</v>
      </c>
      <c r="AP1171">
        <f t="shared" si="208"/>
        <v>0</v>
      </c>
    </row>
    <row r="1172" spans="1:42" hidden="1" outlineLevel="1" x14ac:dyDescent="0.35">
      <c r="A1172" s="12" t="s">
        <v>253</v>
      </c>
      <c r="B1172" s="35">
        <f t="shared" si="209"/>
        <v>150</v>
      </c>
      <c r="C1172" s="247"/>
      <c r="D1172" s="259"/>
      <c r="E1172" s="37"/>
      <c r="F1172" s="37"/>
      <c r="G1172" s="248">
        <v>0</v>
      </c>
      <c r="H1172" s="269"/>
      <c r="I1172" s="270"/>
      <c r="J1172" s="37"/>
      <c r="K1172" s="7"/>
      <c r="N1172" s="79"/>
      <c r="O1172" s="80"/>
      <c r="P1172" s="80"/>
      <c r="AM1172">
        <f t="shared" si="205"/>
        <v>0</v>
      </c>
      <c r="AN1172">
        <f t="shared" si="206"/>
        <v>0</v>
      </c>
      <c r="AO1172">
        <f t="shared" si="207"/>
        <v>0</v>
      </c>
      <c r="AP1172">
        <f t="shared" si="208"/>
        <v>0</v>
      </c>
    </row>
    <row r="1173" spans="1:42" hidden="1" outlineLevel="1" x14ac:dyDescent="0.35">
      <c r="A1173" s="12" t="s">
        <v>253</v>
      </c>
      <c r="B1173" s="35">
        <f t="shared" si="209"/>
        <v>151</v>
      </c>
      <c r="C1173" s="247"/>
      <c r="D1173" s="259"/>
      <c r="E1173" s="37"/>
      <c r="F1173" s="37"/>
      <c r="G1173" s="248">
        <v>0</v>
      </c>
      <c r="H1173" s="269"/>
      <c r="I1173" s="270"/>
      <c r="J1173" s="37"/>
      <c r="K1173" s="7"/>
      <c r="N1173" s="79"/>
      <c r="O1173" s="80"/>
      <c r="P1173" s="80"/>
      <c r="AM1173">
        <f t="shared" si="205"/>
        <v>0</v>
      </c>
      <c r="AN1173">
        <f t="shared" si="206"/>
        <v>0</v>
      </c>
      <c r="AO1173">
        <f t="shared" si="207"/>
        <v>0</v>
      </c>
      <c r="AP1173">
        <f t="shared" si="208"/>
        <v>0</v>
      </c>
    </row>
    <row r="1174" spans="1:42" hidden="1" outlineLevel="1" x14ac:dyDescent="0.35">
      <c r="A1174" s="12" t="s">
        <v>253</v>
      </c>
      <c r="B1174" s="35">
        <f t="shared" si="209"/>
        <v>152</v>
      </c>
      <c r="C1174" s="247"/>
      <c r="D1174" s="259"/>
      <c r="E1174" s="37"/>
      <c r="F1174" s="37"/>
      <c r="G1174" s="248">
        <v>0</v>
      </c>
      <c r="H1174" s="269"/>
      <c r="I1174" s="270"/>
      <c r="J1174" s="37"/>
      <c r="K1174" s="7"/>
      <c r="N1174" s="79"/>
      <c r="O1174" s="80"/>
      <c r="P1174" s="80"/>
      <c r="AM1174">
        <f t="shared" si="205"/>
        <v>0</v>
      </c>
      <c r="AN1174">
        <f t="shared" si="206"/>
        <v>0</v>
      </c>
      <c r="AO1174">
        <f t="shared" si="207"/>
        <v>0</v>
      </c>
      <c r="AP1174">
        <f t="shared" si="208"/>
        <v>0</v>
      </c>
    </row>
    <row r="1175" spans="1:42" hidden="1" outlineLevel="1" x14ac:dyDescent="0.35">
      <c r="A1175" s="12" t="s">
        <v>253</v>
      </c>
      <c r="B1175" s="35">
        <f t="shared" si="209"/>
        <v>153</v>
      </c>
      <c r="C1175" s="247"/>
      <c r="D1175" s="259"/>
      <c r="E1175" s="37"/>
      <c r="F1175" s="37"/>
      <c r="G1175" s="248">
        <v>0</v>
      </c>
      <c r="H1175" s="269"/>
      <c r="I1175" s="270"/>
      <c r="J1175" s="37"/>
      <c r="K1175" s="7"/>
      <c r="N1175" s="79"/>
      <c r="O1175" s="80"/>
      <c r="P1175" s="80"/>
      <c r="AM1175">
        <f t="shared" si="205"/>
        <v>0</v>
      </c>
      <c r="AN1175">
        <f t="shared" si="206"/>
        <v>0</v>
      </c>
      <c r="AO1175">
        <f t="shared" si="207"/>
        <v>0</v>
      </c>
      <c r="AP1175">
        <f t="shared" si="208"/>
        <v>0</v>
      </c>
    </row>
    <row r="1176" spans="1:42" hidden="1" outlineLevel="1" x14ac:dyDescent="0.35">
      <c r="A1176" s="12" t="s">
        <v>253</v>
      </c>
      <c r="B1176" s="35">
        <f t="shared" si="209"/>
        <v>154</v>
      </c>
      <c r="C1176" s="247"/>
      <c r="D1176" s="259"/>
      <c r="E1176" s="37"/>
      <c r="F1176" s="37"/>
      <c r="G1176" s="248">
        <v>0</v>
      </c>
      <c r="H1176" s="269"/>
      <c r="I1176" s="270"/>
      <c r="J1176" s="37"/>
      <c r="K1176" s="7"/>
      <c r="N1176" s="79"/>
      <c r="O1176" s="80"/>
      <c r="P1176" s="80"/>
      <c r="AM1176">
        <f t="shared" si="205"/>
        <v>0</v>
      </c>
      <c r="AN1176">
        <f t="shared" si="206"/>
        <v>0</v>
      </c>
      <c r="AO1176">
        <f t="shared" si="207"/>
        <v>0</v>
      </c>
      <c r="AP1176">
        <f t="shared" si="208"/>
        <v>0</v>
      </c>
    </row>
    <row r="1177" spans="1:42" hidden="1" outlineLevel="1" x14ac:dyDescent="0.35">
      <c r="A1177" s="12" t="s">
        <v>253</v>
      </c>
      <c r="B1177" s="35">
        <f t="shared" si="209"/>
        <v>155</v>
      </c>
      <c r="C1177" s="247"/>
      <c r="D1177" s="259"/>
      <c r="E1177" s="37"/>
      <c r="F1177" s="37"/>
      <c r="G1177" s="248">
        <v>0</v>
      </c>
      <c r="H1177" s="269"/>
      <c r="I1177" s="270"/>
      <c r="J1177" s="37"/>
      <c r="K1177" s="7"/>
      <c r="N1177" s="79"/>
      <c r="O1177" s="80"/>
      <c r="P1177" s="80"/>
      <c r="AM1177">
        <f t="shared" si="205"/>
        <v>0</v>
      </c>
      <c r="AN1177">
        <f t="shared" si="206"/>
        <v>0</v>
      </c>
      <c r="AO1177">
        <f t="shared" si="207"/>
        <v>0</v>
      </c>
      <c r="AP1177">
        <f t="shared" si="208"/>
        <v>0</v>
      </c>
    </row>
    <row r="1178" spans="1:42" hidden="1" outlineLevel="1" x14ac:dyDescent="0.35">
      <c r="A1178" s="12" t="s">
        <v>253</v>
      </c>
      <c r="B1178" s="35">
        <f t="shared" si="209"/>
        <v>156</v>
      </c>
      <c r="C1178" s="247"/>
      <c r="D1178" s="259"/>
      <c r="E1178" s="37"/>
      <c r="F1178" s="37"/>
      <c r="G1178" s="248">
        <v>0</v>
      </c>
      <c r="H1178" s="269"/>
      <c r="I1178" s="270"/>
      <c r="J1178" s="37"/>
      <c r="K1178" s="7"/>
      <c r="N1178" s="79"/>
      <c r="O1178" s="80"/>
      <c r="P1178" s="80"/>
      <c r="AM1178">
        <f t="shared" si="205"/>
        <v>0</v>
      </c>
      <c r="AN1178">
        <f t="shared" si="206"/>
        <v>0</v>
      </c>
      <c r="AO1178">
        <f t="shared" si="207"/>
        <v>0</v>
      </c>
      <c r="AP1178">
        <f t="shared" si="208"/>
        <v>0</v>
      </c>
    </row>
    <row r="1179" spans="1:42" hidden="1" outlineLevel="1" x14ac:dyDescent="0.35">
      <c r="A1179" s="12" t="s">
        <v>253</v>
      </c>
      <c r="B1179" s="35">
        <f t="shared" si="209"/>
        <v>157</v>
      </c>
      <c r="C1179" s="247"/>
      <c r="D1179" s="259"/>
      <c r="E1179" s="37"/>
      <c r="F1179" s="37"/>
      <c r="G1179" s="248">
        <v>0</v>
      </c>
      <c r="H1179" s="269"/>
      <c r="I1179" s="270"/>
      <c r="J1179" s="37"/>
      <c r="K1179" s="7"/>
      <c r="N1179" s="79"/>
      <c r="O1179" s="80"/>
      <c r="P1179" s="80"/>
      <c r="AM1179">
        <f t="shared" si="205"/>
        <v>0</v>
      </c>
      <c r="AN1179">
        <f t="shared" si="206"/>
        <v>0</v>
      </c>
      <c r="AO1179">
        <f t="shared" si="207"/>
        <v>0</v>
      </c>
      <c r="AP1179">
        <f t="shared" si="208"/>
        <v>0</v>
      </c>
    </row>
    <row r="1180" spans="1:42" hidden="1" outlineLevel="1" x14ac:dyDescent="0.35">
      <c r="A1180" s="12" t="s">
        <v>253</v>
      </c>
      <c r="B1180" s="35">
        <f t="shared" si="209"/>
        <v>158</v>
      </c>
      <c r="C1180" s="247"/>
      <c r="D1180" s="259"/>
      <c r="E1180" s="37"/>
      <c r="F1180" s="37"/>
      <c r="G1180" s="248">
        <v>0</v>
      </c>
      <c r="H1180" s="269"/>
      <c r="I1180" s="270"/>
      <c r="J1180" s="37"/>
      <c r="K1180" s="7"/>
      <c r="N1180" s="79"/>
      <c r="O1180" s="80"/>
      <c r="P1180" s="80"/>
      <c r="AM1180">
        <f t="shared" si="205"/>
        <v>0</v>
      </c>
      <c r="AN1180">
        <f t="shared" si="206"/>
        <v>0</v>
      </c>
      <c r="AO1180">
        <f t="shared" si="207"/>
        <v>0</v>
      </c>
      <c r="AP1180">
        <f t="shared" si="208"/>
        <v>0</v>
      </c>
    </row>
    <row r="1181" spans="1:42" hidden="1" outlineLevel="1" x14ac:dyDescent="0.35">
      <c r="A1181" s="12" t="s">
        <v>253</v>
      </c>
      <c r="B1181" s="35">
        <f t="shared" si="209"/>
        <v>159</v>
      </c>
      <c r="C1181" s="247"/>
      <c r="D1181" s="259"/>
      <c r="E1181" s="37"/>
      <c r="F1181" s="37"/>
      <c r="G1181" s="248">
        <v>0</v>
      </c>
      <c r="H1181" s="269"/>
      <c r="I1181" s="270"/>
      <c r="J1181" s="37"/>
      <c r="K1181" s="7"/>
      <c r="N1181" s="79"/>
      <c r="O1181" s="80"/>
      <c r="P1181" s="80"/>
      <c r="AM1181">
        <f t="shared" si="205"/>
        <v>0</v>
      </c>
      <c r="AN1181">
        <f t="shared" si="206"/>
        <v>0</v>
      </c>
      <c r="AO1181">
        <f t="shared" si="207"/>
        <v>0</v>
      </c>
      <c r="AP1181">
        <f t="shared" si="208"/>
        <v>0</v>
      </c>
    </row>
    <row r="1182" spans="1:42" hidden="1" outlineLevel="1" x14ac:dyDescent="0.35">
      <c r="A1182" s="12" t="s">
        <v>253</v>
      </c>
      <c r="B1182" s="35">
        <f t="shared" si="209"/>
        <v>160</v>
      </c>
      <c r="C1182" s="247"/>
      <c r="D1182" s="259"/>
      <c r="E1182" s="37"/>
      <c r="F1182" s="37"/>
      <c r="G1182" s="248">
        <v>0</v>
      </c>
      <c r="H1182" s="269"/>
      <c r="I1182" s="270"/>
      <c r="J1182" s="37"/>
      <c r="K1182" s="7"/>
      <c r="N1182" s="79"/>
      <c r="O1182" s="80"/>
      <c r="P1182" s="80"/>
      <c r="AM1182">
        <f t="shared" si="205"/>
        <v>0</v>
      </c>
      <c r="AN1182">
        <f t="shared" si="206"/>
        <v>0</v>
      </c>
      <c r="AO1182">
        <f t="shared" si="207"/>
        <v>0</v>
      </c>
      <c r="AP1182">
        <f t="shared" si="208"/>
        <v>0</v>
      </c>
    </row>
    <row r="1183" spans="1:42" hidden="1" outlineLevel="1" x14ac:dyDescent="0.35">
      <c r="A1183" s="12" t="s">
        <v>253</v>
      </c>
      <c r="B1183" s="35">
        <f t="shared" si="209"/>
        <v>161</v>
      </c>
      <c r="C1183" s="247"/>
      <c r="D1183" s="259"/>
      <c r="E1183" s="37"/>
      <c r="F1183" s="37"/>
      <c r="G1183" s="248">
        <v>0</v>
      </c>
      <c r="H1183" s="269"/>
      <c r="I1183" s="270"/>
      <c r="J1183" s="37"/>
      <c r="K1183" s="7"/>
      <c r="N1183" s="79"/>
      <c r="O1183" s="80"/>
      <c r="P1183" s="80"/>
      <c r="AM1183">
        <f t="shared" si="205"/>
        <v>0</v>
      </c>
      <c r="AN1183">
        <f t="shared" si="206"/>
        <v>0</v>
      </c>
      <c r="AO1183">
        <f t="shared" si="207"/>
        <v>0</v>
      </c>
      <c r="AP1183">
        <f t="shared" si="208"/>
        <v>0</v>
      </c>
    </row>
    <row r="1184" spans="1:42" hidden="1" outlineLevel="1" x14ac:dyDescent="0.35">
      <c r="A1184" s="12" t="s">
        <v>253</v>
      </c>
      <c r="B1184" s="35">
        <f t="shared" si="209"/>
        <v>162</v>
      </c>
      <c r="C1184" s="247"/>
      <c r="D1184" s="259"/>
      <c r="E1184" s="37"/>
      <c r="F1184" s="37"/>
      <c r="G1184" s="248">
        <v>0</v>
      </c>
      <c r="H1184" s="269"/>
      <c r="I1184" s="270"/>
      <c r="J1184" s="37"/>
      <c r="K1184" s="7"/>
      <c r="N1184" s="79"/>
      <c r="O1184" s="80"/>
      <c r="P1184" s="80"/>
      <c r="AM1184">
        <f t="shared" si="205"/>
        <v>0</v>
      </c>
      <c r="AN1184">
        <f t="shared" si="206"/>
        <v>0</v>
      </c>
      <c r="AO1184">
        <f t="shared" si="207"/>
        <v>0</v>
      </c>
      <c r="AP1184">
        <f t="shared" si="208"/>
        <v>0</v>
      </c>
    </row>
    <row r="1185" spans="1:42" hidden="1" outlineLevel="1" x14ac:dyDescent="0.35">
      <c r="A1185" s="12" t="s">
        <v>253</v>
      </c>
      <c r="B1185" s="35">
        <f t="shared" si="209"/>
        <v>163</v>
      </c>
      <c r="C1185" s="247"/>
      <c r="D1185" s="259"/>
      <c r="E1185" s="37"/>
      <c r="F1185" s="37"/>
      <c r="G1185" s="248">
        <v>0</v>
      </c>
      <c r="H1185" s="269"/>
      <c r="I1185" s="270"/>
      <c r="J1185" s="37"/>
      <c r="K1185" s="7"/>
      <c r="N1185" s="79"/>
      <c r="O1185" s="80"/>
      <c r="P1185" s="80"/>
      <c r="AM1185">
        <f t="shared" si="205"/>
        <v>0</v>
      </c>
      <c r="AN1185">
        <f t="shared" si="206"/>
        <v>0</v>
      </c>
      <c r="AO1185">
        <f t="shared" si="207"/>
        <v>0</v>
      </c>
      <c r="AP1185">
        <f t="shared" si="208"/>
        <v>0</v>
      </c>
    </row>
    <row r="1186" spans="1:42" hidden="1" outlineLevel="1" x14ac:dyDescent="0.35">
      <c r="A1186" s="12" t="s">
        <v>253</v>
      </c>
      <c r="B1186" s="35">
        <f t="shared" si="209"/>
        <v>164</v>
      </c>
      <c r="C1186" s="247"/>
      <c r="D1186" s="259"/>
      <c r="E1186" s="37"/>
      <c r="F1186" s="37"/>
      <c r="G1186" s="248">
        <v>0</v>
      </c>
      <c r="H1186" s="269"/>
      <c r="I1186" s="270"/>
      <c r="J1186" s="37"/>
      <c r="K1186" s="7"/>
      <c r="N1186" s="79"/>
      <c r="O1186" s="80"/>
      <c r="P1186" s="80"/>
      <c r="AM1186">
        <f t="shared" si="205"/>
        <v>0</v>
      </c>
      <c r="AN1186">
        <f t="shared" si="206"/>
        <v>0</v>
      </c>
      <c r="AO1186">
        <f t="shared" si="207"/>
        <v>0</v>
      </c>
      <c r="AP1186">
        <f t="shared" si="208"/>
        <v>0</v>
      </c>
    </row>
    <row r="1187" spans="1:42" hidden="1" outlineLevel="1" x14ac:dyDescent="0.35">
      <c r="A1187" s="12" t="s">
        <v>253</v>
      </c>
      <c r="B1187" s="35">
        <f t="shared" si="209"/>
        <v>165</v>
      </c>
      <c r="C1187" s="247"/>
      <c r="D1187" s="259"/>
      <c r="E1187" s="37"/>
      <c r="F1187" s="37"/>
      <c r="G1187" s="248">
        <v>0</v>
      </c>
      <c r="H1187" s="269"/>
      <c r="I1187" s="270"/>
      <c r="J1187" s="37"/>
      <c r="K1187" s="7"/>
      <c r="N1187" s="79"/>
      <c r="O1187" s="80"/>
      <c r="P1187" s="80"/>
      <c r="AM1187">
        <f t="shared" si="205"/>
        <v>0</v>
      </c>
      <c r="AN1187">
        <f t="shared" si="206"/>
        <v>0</v>
      </c>
      <c r="AO1187">
        <f t="shared" si="207"/>
        <v>0</v>
      </c>
      <c r="AP1187">
        <f t="shared" si="208"/>
        <v>0</v>
      </c>
    </row>
    <row r="1188" spans="1:42" hidden="1" outlineLevel="1" x14ac:dyDescent="0.35">
      <c r="A1188" s="12" t="s">
        <v>253</v>
      </c>
      <c r="B1188" s="35">
        <f t="shared" si="209"/>
        <v>166</v>
      </c>
      <c r="C1188" s="247"/>
      <c r="D1188" s="259"/>
      <c r="E1188" s="37"/>
      <c r="F1188" s="37"/>
      <c r="G1188" s="248">
        <v>0</v>
      </c>
      <c r="H1188" s="269"/>
      <c r="I1188" s="270"/>
      <c r="J1188" s="37"/>
      <c r="K1188" s="7"/>
      <c r="N1188" s="79"/>
      <c r="O1188" s="80"/>
      <c r="P1188" s="80"/>
      <c r="AM1188">
        <f t="shared" si="205"/>
        <v>0</v>
      </c>
      <c r="AN1188">
        <f t="shared" si="206"/>
        <v>0</v>
      </c>
      <c r="AO1188">
        <f t="shared" si="207"/>
        <v>0</v>
      </c>
      <c r="AP1188">
        <f t="shared" si="208"/>
        <v>0</v>
      </c>
    </row>
    <row r="1189" spans="1:42" hidden="1" outlineLevel="1" x14ac:dyDescent="0.35">
      <c r="A1189" s="12" t="s">
        <v>253</v>
      </c>
      <c r="B1189" s="35">
        <f t="shared" si="209"/>
        <v>167</v>
      </c>
      <c r="C1189" s="247"/>
      <c r="D1189" s="259"/>
      <c r="E1189" s="37"/>
      <c r="F1189" s="37"/>
      <c r="G1189" s="248">
        <v>0</v>
      </c>
      <c r="H1189" s="269"/>
      <c r="I1189" s="270"/>
      <c r="J1189" s="37"/>
      <c r="K1189" s="7"/>
      <c r="N1189" s="79"/>
      <c r="O1189" s="80"/>
      <c r="P1189" s="80"/>
      <c r="AM1189">
        <f t="shared" si="205"/>
        <v>0</v>
      </c>
      <c r="AN1189">
        <f t="shared" si="206"/>
        <v>0</v>
      </c>
      <c r="AO1189">
        <f t="shared" si="207"/>
        <v>0</v>
      </c>
      <c r="AP1189">
        <f t="shared" si="208"/>
        <v>0</v>
      </c>
    </row>
    <row r="1190" spans="1:42" hidden="1" outlineLevel="1" x14ac:dyDescent="0.35">
      <c r="A1190" s="12" t="s">
        <v>253</v>
      </c>
      <c r="B1190" s="35">
        <f t="shared" si="209"/>
        <v>168</v>
      </c>
      <c r="C1190" s="247"/>
      <c r="D1190" s="259"/>
      <c r="E1190" s="37"/>
      <c r="F1190" s="37"/>
      <c r="G1190" s="248">
        <v>0</v>
      </c>
      <c r="H1190" s="269"/>
      <c r="I1190" s="270"/>
      <c r="J1190" s="37"/>
      <c r="K1190" s="7"/>
      <c r="N1190" s="79"/>
      <c r="O1190" s="80"/>
      <c r="P1190" s="80"/>
      <c r="AM1190">
        <f t="shared" si="205"/>
        <v>0</v>
      </c>
      <c r="AN1190">
        <f t="shared" si="206"/>
        <v>0</v>
      </c>
      <c r="AO1190">
        <f t="shared" si="207"/>
        <v>0</v>
      </c>
      <c r="AP1190">
        <f t="shared" si="208"/>
        <v>0</v>
      </c>
    </row>
    <row r="1191" spans="1:42" hidden="1" outlineLevel="1" x14ac:dyDescent="0.35">
      <c r="A1191" s="12" t="s">
        <v>253</v>
      </c>
      <c r="B1191" s="35">
        <f t="shared" si="209"/>
        <v>169</v>
      </c>
      <c r="C1191" s="247"/>
      <c r="D1191" s="259"/>
      <c r="E1191" s="37"/>
      <c r="F1191" s="37"/>
      <c r="G1191" s="248">
        <v>0</v>
      </c>
      <c r="H1191" s="269"/>
      <c r="I1191" s="270"/>
      <c r="J1191" s="37"/>
      <c r="K1191" s="7"/>
      <c r="N1191" s="79"/>
      <c r="O1191" s="80"/>
      <c r="P1191" s="80"/>
      <c r="AM1191">
        <f t="shared" si="205"/>
        <v>0</v>
      </c>
      <c r="AN1191">
        <f t="shared" si="206"/>
        <v>0</v>
      </c>
      <c r="AO1191">
        <f t="shared" si="207"/>
        <v>0</v>
      </c>
      <c r="AP1191">
        <f t="shared" si="208"/>
        <v>0</v>
      </c>
    </row>
    <row r="1192" spans="1:42" hidden="1" outlineLevel="1" x14ac:dyDescent="0.35">
      <c r="A1192" s="12" t="s">
        <v>253</v>
      </c>
      <c r="B1192" s="35">
        <f t="shared" si="209"/>
        <v>170</v>
      </c>
      <c r="C1192" s="247"/>
      <c r="D1192" s="259"/>
      <c r="E1192" s="37"/>
      <c r="F1192" s="37"/>
      <c r="G1192" s="248">
        <v>0</v>
      </c>
      <c r="H1192" s="269"/>
      <c r="I1192" s="270"/>
      <c r="J1192" s="37"/>
      <c r="K1192" s="7"/>
      <c r="N1192" s="79"/>
      <c r="O1192" s="80"/>
      <c r="P1192" s="80"/>
      <c r="AM1192">
        <f t="shared" si="205"/>
        <v>0</v>
      </c>
      <c r="AN1192">
        <f t="shared" si="206"/>
        <v>0</v>
      </c>
      <c r="AO1192">
        <f t="shared" si="207"/>
        <v>0</v>
      </c>
      <c r="AP1192">
        <f t="shared" si="208"/>
        <v>0</v>
      </c>
    </row>
    <row r="1193" spans="1:42" hidden="1" outlineLevel="1" x14ac:dyDescent="0.35">
      <c r="A1193" s="12" t="s">
        <v>253</v>
      </c>
      <c r="B1193" s="35">
        <f t="shared" si="209"/>
        <v>171</v>
      </c>
      <c r="C1193" s="247"/>
      <c r="D1193" s="259"/>
      <c r="E1193" s="37"/>
      <c r="F1193" s="37"/>
      <c r="G1193" s="248">
        <v>0</v>
      </c>
      <c r="H1193" s="269"/>
      <c r="I1193" s="270"/>
      <c r="J1193" s="37"/>
      <c r="K1193" s="7"/>
      <c r="N1193" s="79"/>
      <c r="O1193" s="80"/>
      <c r="P1193" s="80"/>
      <c r="AM1193">
        <f t="shared" si="205"/>
        <v>0</v>
      </c>
      <c r="AN1193">
        <f t="shared" si="206"/>
        <v>0</v>
      </c>
      <c r="AO1193">
        <f t="shared" si="207"/>
        <v>0</v>
      </c>
      <c r="AP1193">
        <f t="shared" si="208"/>
        <v>0</v>
      </c>
    </row>
    <row r="1194" spans="1:42" hidden="1" outlineLevel="1" x14ac:dyDescent="0.35">
      <c r="A1194" s="12" t="s">
        <v>253</v>
      </c>
      <c r="B1194" s="35">
        <f t="shared" si="209"/>
        <v>172</v>
      </c>
      <c r="C1194" s="247"/>
      <c r="D1194" s="259"/>
      <c r="E1194" s="37"/>
      <c r="F1194" s="37"/>
      <c r="G1194" s="248">
        <v>0</v>
      </c>
      <c r="H1194" s="269"/>
      <c r="I1194" s="270"/>
      <c r="J1194" s="37"/>
      <c r="K1194" s="7"/>
      <c r="N1194" s="79"/>
      <c r="O1194" s="80"/>
      <c r="P1194" s="80"/>
      <c r="AM1194">
        <f t="shared" si="205"/>
        <v>0</v>
      </c>
      <c r="AN1194">
        <f t="shared" si="206"/>
        <v>0</v>
      </c>
      <c r="AO1194">
        <f t="shared" si="207"/>
        <v>0</v>
      </c>
      <c r="AP1194">
        <f t="shared" si="208"/>
        <v>0</v>
      </c>
    </row>
    <row r="1195" spans="1:42" hidden="1" outlineLevel="1" x14ac:dyDescent="0.35">
      <c r="A1195" s="12" t="s">
        <v>253</v>
      </c>
      <c r="B1195" s="35">
        <f t="shared" si="209"/>
        <v>173</v>
      </c>
      <c r="C1195" s="247"/>
      <c r="D1195" s="259"/>
      <c r="E1195" s="37"/>
      <c r="F1195" s="37"/>
      <c r="G1195" s="248">
        <v>0</v>
      </c>
      <c r="H1195" s="269"/>
      <c r="I1195" s="270"/>
      <c r="J1195" s="37"/>
      <c r="K1195" s="7"/>
      <c r="N1195" s="79"/>
      <c r="O1195" s="80"/>
      <c r="P1195" s="80"/>
      <c r="AM1195">
        <f t="shared" si="205"/>
        <v>0</v>
      </c>
      <c r="AN1195">
        <f t="shared" si="206"/>
        <v>0</v>
      </c>
      <c r="AO1195">
        <f t="shared" si="207"/>
        <v>0</v>
      </c>
      <c r="AP1195">
        <f t="shared" si="208"/>
        <v>0</v>
      </c>
    </row>
    <row r="1196" spans="1:42" hidden="1" outlineLevel="1" x14ac:dyDescent="0.35">
      <c r="A1196" s="12" t="s">
        <v>253</v>
      </c>
      <c r="B1196" s="35">
        <f t="shared" si="209"/>
        <v>174</v>
      </c>
      <c r="C1196" s="247"/>
      <c r="D1196" s="259"/>
      <c r="E1196" s="37"/>
      <c r="F1196" s="37"/>
      <c r="G1196" s="248">
        <v>0</v>
      </c>
      <c r="H1196" s="269"/>
      <c r="I1196" s="270"/>
      <c r="J1196" s="37"/>
      <c r="K1196" s="7"/>
      <c r="N1196" s="79"/>
      <c r="O1196" s="80"/>
      <c r="P1196" s="80"/>
      <c r="AM1196">
        <f t="shared" si="205"/>
        <v>0</v>
      </c>
      <c r="AN1196">
        <f t="shared" si="206"/>
        <v>0</v>
      </c>
      <c r="AO1196">
        <f t="shared" si="207"/>
        <v>0</v>
      </c>
      <c r="AP1196">
        <f t="shared" si="208"/>
        <v>0</v>
      </c>
    </row>
    <row r="1197" spans="1:42" hidden="1" outlineLevel="1" x14ac:dyDescent="0.35">
      <c r="A1197" s="12" t="s">
        <v>253</v>
      </c>
      <c r="B1197" s="35">
        <f t="shared" si="209"/>
        <v>175</v>
      </c>
      <c r="C1197" s="247"/>
      <c r="D1197" s="259"/>
      <c r="E1197" s="37"/>
      <c r="F1197" s="37"/>
      <c r="G1197" s="248">
        <v>0</v>
      </c>
      <c r="H1197" s="269"/>
      <c r="I1197" s="270"/>
      <c r="J1197" s="37"/>
      <c r="K1197" s="7"/>
      <c r="N1197" s="79"/>
      <c r="O1197" s="80"/>
      <c r="P1197" s="80"/>
      <c r="AM1197">
        <f t="shared" si="205"/>
        <v>0</v>
      </c>
      <c r="AN1197">
        <f t="shared" si="206"/>
        <v>0</v>
      </c>
      <c r="AO1197">
        <f t="shared" si="207"/>
        <v>0</v>
      </c>
      <c r="AP1197">
        <f t="shared" si="208"/>
        <v>0</v>
      </c>
    </row>
    <row r="1198" spans="1:42" hidden="1" outlineLevel="1" x14ac:dyDescent="0.35">
      <c r="A1198" s="12" t="s">
        <v>253</v>
      </c>
      <c r="B1198" s="35">
        <f t="shared" si="209"/>
        <v>176</v>
      </c>
      <c r="C1198" s="247"/>
      <c r="D1198" s="259"/>
      <c r="E1198" s="37"/>
      <c r="F1198" s="37"/>
      <c r="G1198" s="248">
        <v>0</v>
      </c>
      <c r="H1198" s="269"/>
      <c r="I1198" s="270"/>
      <c r="J1198" s="37"/>
      <c r="K1198" s="7"/>
      <c r="N1198" s="79"/>
      <c r="O1198" s="80"/>
      <c r="P1198" s="80"/>
      <c r="AM1198">
        <f t="shared" si="205"/>
        <v>0</v>
      </c>
      <c r="AN1198">
        <f t="shared" si="206"/>
        <v>0</v>
      </c>
      <c r="AO1198">
        <f t="shared" si="207"/>
        <v>0</v>
      </c>
      <c r="AP1198">
        <f t="shared" si="208"/>
        <v>0</v>
      </c>
    </row>
    <row r="1199" spans="1:42" hidden="1" outlineLevel="1" x14ac:dyDescent="0.35">
      <c r="A1199" s="12" t="s">
        <v>253</v>
      </c>
      <c r="B1199" s="35">
        <f t="shared" si="209"/>
        <v>177</v>
      </c>
      <c r="C1199" s="247"/>
      <c r="D1199" s="259"/>
      <c r="E1199" s="37"/>
      <c r="F1199" s="37"/>
      <c r="G1199" s="248">
        <v>0</v>
      </c>
      <c r="H1199" s="269"/>
      <c r="I1199" s="270"/>
      <c r="J1199" s="37"/>
      <c r="K1199" s="7"/>
      <c r="N1199" s="79"/>
      <c r="O1199" s="80"/>
      <c r="P1199" s="80"/>
      <c r="AM1199">
        <f t="shared" si="205"/>
        <v>0</v>
      </c>
      <c r="AN1199">
        <f t="shared" si="206"/>
        <v>0</v>
      </c>
      <c r="AO1199">
        <f t="shared" si="207"/>
        <v>0</v>
      </c>
      <c r="AP1199">
        <f t="shared" si="208"/>
        <v>0</v>
      </c>
    </row>
    <row r="1200" spans="1:42" hidden="1" outlineLevel="1" x14ac:dyDescent="0.35">
      <c r="A1200" s="12" t="s">
        <v>253</v>
      </c>
      <c r="B1200" s="35">
        <f t="shared" si="209"/>
        <v>178</v>
      </c>
      <c r="C1200" s="247"/>
      <c r="D1200" s="259"/>
      <c r="E1200" s="37"/>
      <c r="F1200" s="37"/>
      <c r="G1200" s="248">
        <v>0</v>
      </c>
      <c r="H1200" s="269"/>
      <c r="I1200" s="270"/>
      <c r="J1200" s="37"/>
      <c r="K1200" s="7"/>
      <c r="N1200" s="79"/>
      <c r="O1200" s="80"/>
      <c r="P1200" s="80"/>
      <c r="AM1200">
        <f t="shared" si="205"/>
        <v>0</v>
      </c>
      <c r="AN1200">
        <f t="shared" si="206"/>
        <v>0</v>
      </c>
      <c r="AO1200">
        <f t="shared" si="207"/>
        <v>0</v>
      </c>
      <c r="AP1200">
        <f t="shared" si="208"/>
        <v>0</v>
      </c>
    </row>
    <row r="1201" spans="1:42" hidden="1" outlineLevel="1" x14ac:dyDescent="0.35">
      <c r="A1201" s="12" t="s">
        <v>253</v>
      </c>
      <c r="B1201" s="35">
        <f t="shared" si="209"/>
        <v>179</v>
      </c>
      <c r="C1201" s="247"/>
      <c r="D1201" s="259"/>
      <c r="E1201" s="37"/>
      <c r="F1201" s="37"/>
      <c r="G1201" s="248">
        <v>0</v>
      </c>
      <c r="H1201" s="269"/>
      <c r="I1201" s="270"/>
      <c r="J1201" s="37"/>
      <c r="K1201" s="7"/>
      <c r="N1201" s="79"/>
      <c r="O1201" s="80"/>
      <c r="P1201" s="80"/>
      <c r="AM1201">
        <f t="shared" si="205"/>
        <v>0</v>
      </c>
      <c r="AN1201">
        <f t="shared" si="206"/>
        <v>0</v>
      </c>
      <c r="AO1201">
        <f t="shared" si="207"/>
        <v>0</v>
      </c>
      <c r="AP1201">
        <f t="shared" si="208"/>
        <v>0</v>
      </c>
    </row>
    <row r="1202" spans="1:42" hidden="1" outlineLevel="1" x14ac:dyDescent="0.35">
      <c r="A1202" s="12" t="s">
        <v>253</v>
      </c>
      <c r="B1202" s="35">
        <f t="shared" si="209"/>
        <v>180</v>
      </c>
      <c r="C1202" s="247"/>
      <c r="D1202" s="259"/>
      <c r="E1202" s="37"/>
      <c r="F1202" s="37"/>
      <c r="G1202" s="248">
        <v>0</v>
      </c>
      <c r="H1202" s="269"/>
      <c r="I1202" s="270"/>
      <c r="J1202" s="37"/>
      <c r="K1202" s="7"/>
      <c r="N1202" s="79"/>
      <c r="O1202" s="80"/>
      <c r="P1202" s="80"/>
      <c r="AM1202">
        <f t="shared" si="205"/>
        <v>0</v>
      </c>
      <c r="AN1202">
        <f t="shared" si="206"/>
        <v>0</v>
      </c>
      <c r="AO1202">
        <f t="shared" si="207"/>
        <v>0</v>
      </c>
      <c r="AP1202">
        <f t="shared" si="208"/>
        <v>0</v>
      </c>
    </row>
    <row r="1203" spans="1:42" hidden="1" outlineLevel="1" x14ac:dyDescent="0.35">
      <c r="A1203" s="12" t="s">
        <v>253</v>
      </c>
      <c r="B1203" s="35">
        <f t="shared" si="209"/>
        <v>181</v>
      </c>
      <c r="C1203" s="247"/>
      <c r="D1203" s="259"/>
      <c r="E1203" s="37"/>
      <c r="F1203" s="37"/>
      <c r="G1203" s="248">
        <v>0</v>
      </c>
      <c r="H1203" s="269"/>
      <c r="I1203" s="270"/>
      <c r="J1203" s="37"/>
      <c r="K1203" s="7"/>
      <c r="N1203" s="79"/>
      <c r="O1203" s="80"/>
      <c r="P1203" s="80"/>
      <c r="AM1203">
        <f t="shared" si="205"/>
        <v>0</v>
      </c>
      <c r="AN1203">
        <f t="shared" si="206"/>
        <v>0</v>
      </c>
      <c r="AO1203">
        <f t="shared" si="207"/>
        <v>0</v>
      </c>
      <c r="AP1203">
        <f t="shared" si="208"/>
        <v>0</v>
      </c>
    </row>
    <row r="1204" spans="1:42" hidden="1" outlineLevel="1" x14ac:dyDescent="0.35">
      <c r="A1204" s="12" t="s">
        <v>253</v>
      </c>
      <c r="B1204" s="35">
        <f t="shared" si="209"/>
        <v>182</v>
      </c>
      <c r="C1204" s="247"/>
      <c r="D1204" s="259"/>
      <c r="E1204" s="37"/>
      <c r="F1204" s="37"/>
      <c r="G1204" s="248">
        <v>0</v>
      </c>
      <c r="H1204" s="269"/>
      <c r="I1204" s="270"/>
      <c r="J1204" s="37"/>
      <c r="K1204" s="7"/>
      <c r="N1204" s="79"/>
      <c r="O1204" s="80"/>
      <c r="P1204" s="80"/>
      <c r="AM1204">
        <f t="shared" si="205"/>
        <v>0</v>
      </c>
      <c r="AN1204">
        <f t="shared" si="206"/>
        <v>0</v>
      </c>
      <c r="AO1204">
        <f t="shared" si="207"/>
        <v>0</v>
      </c>
      <c r="AP1204">
        <f t="shared" si="208"/>
        <v>0</v>
      </c>
    </row>
    <row r="1205" spans="1:42" hidden="1" outlineLevel="1" x14ac:dyDescent="0.35">
      <c r="A1205" s="12" t="s">
        <v>253</v>
      </c>
      <c r="B1205" s="35">
        <f t="shared" si="209"/>
        <v>183</v>
      </c>
      <c r="C1205" s="247"/>
      <c r="D1205" s="259"/>
      <c r="E1205" s="37"/>
      <c r="F1205" s="37"/>
      <c r="G1205" s="248">
        <v>0</v>
      </c>
      <c r="H1205" s="269"/>
      <c r="I1205" s="270"/>
      <c r="J1205" s="37"/>
      <c r="K1205" s="7"/>
      <c r="N1205" s="79"/>
      <c r="O1205" s="80"/>
      <c r="P1205" s="80"/>
      <c r="AM1205">
        <f t="shared" si="205"/>
        <v>0</v>
      </c>
      <c r="AN1205">
        <f t="shared" si="206"/>
        <v>0</v>
      </c>
      <c r="AO1205">
        <f t="shared" si="207"/>
        <v>0</v>
      </c>
      <c r="AP1205">
        <f t="shared" si="208"/>
        <v>0</v>
      </c>
    </row>
    <row r="1206" spans="1:42" hidden="1" outlineLevel="1" x14ac:dyDescent="0.35">
      <c r="A1206" s="12" t="s">
        <v>253</v>
      </c>
      <c r="B1206" s="35">
        <f t="shared" si="209"/>
        <v>184</v>
      </c>
      <c r="C1206" s="247"/>
      <c r="D1206" s="259"/>
      <c r="E1206" s="37"/>
      <c r="F1206" s="37"/>
      <c r="G1206" s="248">
        <v>0</v>
      </c>
      <c r="H1206" s="269"/>
      <c r="I1206" s="270"/>
      <c r="J1206" s="37"/>
      <c r="K1206" s="7"/>
      <c r="N1206" s="79"/>
      <c r="O1206" s="80"/>
      <c r="P1206" s="80"/>
      <c r="AM1206">
        <f t="shared" si="205"/>
        <v>0</v>
      </c>
      <c r="AN1206">
        <f t="shared" si="206"/>
        <v>0</v>
      </c>
      <c r="AO1206">
        <f t="shared" si="207"/>
        <v>0</v>
      </c>
      <c r="AP1206">
        <f t="shared" si="208"/>
        <v>0</v>
      </c>
    </row>
    <row r="1207" spans="1:42" hidden="1" outlineLevel="1" x14ac:dyDescent="0.35">
      <c r="A1207" s="12" t="s">
        <v>253</v>
      </c>
      <c r="B1207" s="35">
        <f t="shared" si="209"/>
        <v>185</v>
      </c>
      <c r="C1207" s="247"/>
      <c r="D1207" s="259"/>
      <c r="E1207" s="37"/>
      <c r="F1207" s="37"/>
      <c r="G1207" s="248">
        <v>0</v>
      </c>
      <c r="H1207" s="269"/>
      <c r="I1207" s="270"/>
      <c r="J1207" s="37"/>
      <c r="K1207" s="7"/>
      <c r="N1207" s="79"/>
      <c r="O1207" s="80"/>
      <c r="P1207" s="80"/>
      <c r="AM1207">
        <f t="shared" si="205"/>
        <v>0</v>
      </c>
      <c r="AN1207">
        <f t="shared" si="206"/>
        <v>0</v>
      </c>
      <c r="AO1207">
        <f t="shared" si="207"/>
        <v>0</v>
      </c>
      <c r="AP1207">
        <f t="shared" si="208"/>
        <v>0</v>
      </c>
    </row>
    <row r="1208" spans="1:42" hidden="1" outlineLevel="1" x14ac:dyDescent="0.35">
      <c r="A1208" s="12" t="s">
        <v>253</v>
      </c>
      <c r="B1208" s="35">
        <f t="shared" si="209"/>
        <v>186</v>
      </c>
      <c r="C1208" s="247"/>
      <c r="D1208" s="259"/>
      <c r="E1208" s="37"/>
      <c r="F1208" s="37"/>
      <c r="G1208" s="248">
        <v>0</v>
      </c>
      <c r="H1208" s="269"/>
      <c r="I1208" s="270"/>
      <c r="J1208" s="37"/>
      <c r="K1208" s="7"/>
      <c r="N1208" s="79"/>
      <c r="O1208" s="80"/>
      <c r="P1208" s="80"/>
      <c r="AM1208">
        <f t="shared" si="205"/>
        <v>0</v>
      </c>
      <c r="AN1208">
        <f t="shared" si="206"/>
        <v>0</v>
      </c>
      <c r="AO1208">
        <f t="shared" si="207"/>
        <v>0</v>
      </c>
      <c r="AP1208">
        <f t="shared" si="208"/>
        <v>0</v>
      </c>
    </row>
    <row r="1209" spans="1:42" hidden="1" outlineLevel="1" x14ac:dyDescent="0.35">
      <c r="A1209" s="12" t="s">
        <v>253</v>
      </c>
      <c r="B1209" s="35">
        <f t="shared" si="209"/>
        <v>187</v>
      </c>
      <c r="C1209" s="247"/>
      <c r="D1209" s="259"/>
      <c r="E1209" s="37"/>
      <c r="F1209" s="37"/>
      <c r="G1209" s="248">
        <v>0</v>
      </c>
      <c r="H1209" s="269"/>
      <c r="I1209" s="270"/>
      <c r="J1209" s="37"/>
      <c r="K1209" s="7"/>
      <c r="N1209" s="79"/>
      <c r="O1209" s="80"/>
      <c r="P1209" s="80"/>
      <c r="AM1209">
        <f t="shared" si="205"/>
        <v>0</v>
      </c>
      <c r="AN1209">
        <f t="shared" si="206"/>
        <v>0</v>
      </c>
      <c r="AO1209">
        <f t="shared" si="207"/>
        <v>0</v>
      </c>
      <c r="AP1209">
        <f t="shared" si="208"/>
        <v>0</v>
      </c>
    </row>
    <row r="1210" spans="1:42" hidden="1" outlineLevel="1" x14ac:dyDescent="0.35">
      <c r="A1210" s="12" t="s">
        <v>253</v>
      </c>
      <c r="B1210" s="35">
        <f t="shared" si="209"/>
        <v>188</v>
      </c>
      <c r="C1210" s="247"/>
      <c r="D1210" s="259"/>
      <c r="E1210" s="37"/>
      <c r="F1210" s="37"/>
      <c r="G1210" s="248">
        <v>0</v>
      </c>
      <c r="H1210" s="269"/>
      <c r="I1210" s="270"/>
      <c r="J1210" s="37"/>
      <c r="K1210" s="7"/>
      <c r="N1210" s="79"/>
      <c r="O1210" s="80"/>
      <c r="P1210" s="80"/>
      <c r="AM1210">
        <f t="shared" si="205"/>
        <v>0</v>
      </c>
      <c r="AN1210">
        <f t="shared" si="206"/>
        <v>0</v>
      </c>
      <c r="AO1210">
        <f t="shared" si="207"/>
        <v>0</v>
      </c>
      <c r="AP1210">
        <f t="shared" si="208"/>
        <v>0</v>
      </c>
    </row>
    <row r="1211" spans="1:42" hidden="1" outlineLevel="1" x14ac:dyDescent="0.35">
      <c r="A1211" s="12" t="s">
        <v>253</v>
      </c>
      <c r="B1211" s="35">
        <f t="shared" si="209"/>
        <v>189</v>
      </c>
      <c r="C1211" s="247"/>
      <c r="D1211" s="259"/>
      <c r="E1211" s="37"/>
      <c r="F1211" s="37"/>
      <c r="G1211" s="248">
        <v>0</v>
      </c>
      <c r="H1211" s="269"/>
      <c r="I1211" s="270"/>
      <c r="J1211" s="37"/>
      <c r="K1211" s="7"/>
      <c r="N1211" s="79"/>
      <c r="O1211" s="80"/>
      <c r="P1211" s="80"/>
      <c r="AM1211">
        <f t="shared" si="205"/>
        <v>0</v>
      </c>
      <c r="AN1211">
        <f t="shared" si="206"/>
        <v>0</v>
      </c>
      <c r="AO1211">
        <f t="shared" si="207"/>
        <v>0</v>
      </c>
      <c r="AP1211">
        <f t="shared" si="208"/>
        <v>0</v>
      </c>
    </row>
    <row r="1212" spans="1:42" hidden="1" outlineLevel="1" x14ac:dyDescent="0.35">
      <c r="A1212" s="12" t="s">
        <v>253</v>
      </c>
      <c r="B1212" s="35">
        <f t="shared" si="209"/>
        <v>190</v>
      </c>
      <c r="C1212" s="247"/>
      <c r="D1212" s="259"/>
      <c r="E1212" s="37"/>
      <c r="F1212" s="37"/>
      <c r="G1212" s="248">
        <v>0</v>
      </c>
      <c r="H1212" s="269"/>
      <c r="I1212" s="270"/>
      <c r="J1212" s="37"/>
      <c r="K1212" s="7"/>
      <c r="N1212" s="79"/>
      <c r="O1212" s="80"/>
      <c r="P1212" s="80"/>
      <c r="AM1212">
        <f t="shared" si="205"/>
        <v>0</v>
      </c>
      <c r="AN1212">
        <f t="shared" si="206"/>
        <v>0</v>
      </c>
      <c r="AO1212">
        <f t="shared" si="207"/>
        <v>0</v>
      </c>
      <c r="AP1212">
        <f t="shared" si="208"/>
        <v>0</v>
      </c>
    </row>
    <row r="1213" spans="1:42" hidden="1" outlineLevel="1" x14ac:dyDescent="0.35">
      <c r="A1213" s="12" t="s">
        <v>253</v>
      </c>
      <c r="B1213" s="35">
        <f t="shared" si="209"/>
        <v>191</v>
      </c>
      <c r="C1213" s="247"/>
      <c r="D1213" s="259"/>
      <c r="E1213" s="37"/>
      <c r="F1213" s="37"/>
      <c r="G1213" s="248">
        <v>0</v>
      </c>
      <c r="H1213" s="269"/>
      <c r="I1213" s="270"/>
      <c r="J1213" s="37"/>
      <c r="K1213" s="7"/>
      <c r="N1213" s="79"/>
      <c r="O1213" s="80"/>
      <c r="P1213" s="80"/>
      <c r="AM1213">
        <f t="shared" si="205"/>
        <v>0</v>
      </c>
      <c r="AN1213">
        <f t="shared" si="206"/>
        <v>0</v>
      </c>
      <c r="AO1213">
        <f t="shared" si="207"/>
        <v>0</v>
      </c>
      <c r="AP1213">
        <f t="shared" si="208"/>
        <v>0</v>
      </c>
    </row>
    <row r="1214" spans="1:42" hidden="1" outlineLevel="1" x14ac:dyDescent="0.35">
      <c r="A1214" s="12" t="s">
        <v>253</v>
      </c>
      <c r="B1214" s="35">
        <f t="shared" si="209"/>
        <v>192</v>
      </c>
      <c r="C1214" s="247"/>
      <c r="D1214" s="259"/>
      <c r="E1214" s="37"/>
      <c r="F1214" s="37"/>
      <c r="G1214" s="248">
        <v>0</v>
      </c>
      <c r="H1214" s="269"/>
      <c r="I1214" s="270"/>
      <c r="J1214" s="37"/>
      <c r="K1214" s="7"/>
      <c r="N1214" s="79"/>
      <c r="O1214" s="80"/>
      <c r="P1214" s="80"/>
      <c r="AM1214">
        <f t="shared" ref="AM1214:AM1223" si="210">IF(C1214="",IF(OR(E1214&lt;&gt;"",F1214&lt;&gt;"",G1214&lt;&gt;0)=TRUE,1,0),0)</f>
        <v>0</v>
      </c>
      <c r="AN1214">
        <f t="shared" ref="AN1214:AN1223" si="211">IF(G1214=0,IF(OR(E1214&lt;&gt;"",F1214&lt;&gt;"",C1214&lt;&gt;"")=TRUE,1,0),0)</f>
        <v>0</v>
      </c>
      <c r="AO1214">
        <f t="shared" ref="AO1214:AO1223" si="212">IF(E1214="",IF(OR(C1214&lt;&gt;"",F1214&lt;&gt;"",G1214&lt;&gt;0)=TRUE,1,0),0)</f>
        <v>0</v>
      </c>
      <c r="AP1214">
        <f t="shared" ref="AP1214:AP1223" si="213">IF(F1214="",IF(OR(C1214&lt;&gt;"",E1214&lt;&gt;"",G1214&lt;&gt;0)=TRUE,1,0),0)</f>
        <v>0</v>
      </c>
    </row>
    <row r="1215" spans="1:42" hidden="1" outlineLevel="1" x14ac:dyDescent="0.35">
      <c r="A1215" s="12" t="s">
        <v>253</v>
      </c>
      <c r="B1215" s="35">
        <f t="shared" ref="B1215:B1222" si="214">B1214+1</f>
        <v>193</v>
      </c>
      <c r="C1215" s="247"/>
      <c r="D1215" s="259"/>
      <c r="E1215" s="37"/>
      <c r="F1215" s="37"/>
      <c r="G1215" s="248">
        <v>0</v>
      </c>
      <c r="H1215" s="269"/>
      <c r="I1215" s="270"/>
      <c r="J1215" s="37"/>
      <c r="K1215" s="7"/>
      <c r="N1215" s="79"/>
      <c r="O1215" s="80"/>
      <c r="P1215" s="80"/>
      <c r="AM1215">
        <f t="shared" si="210"/>
        <v>0</v>
      </c>
      <c r="AN1215">
        <f t="shared" si="211"/>
        <v>0</v>
      </c>
      <c r="AO1215">
        <f t="shared" si="212"/>
        <v>0</v>
      </c>
      <c r="AP1215">
        <f t="shared" si="213"/>
        <v>0</v>
      </c>
    </row>
    <row r="1216" spans="1:42" hidden="1" outlineLevel="1" x14ac:dyDescent="0.35">
      <c r="A1216" s="12" t="s">
        <v>253</v>
      </c>
      <c r="B1216" s="35">
        <f t="shared" si="214"/>
        <v>194</v>
      </c>
      <c r="C1216" s="247"/>
      <c r="D1216" s="259"/>
      <c r="E1216" s="37"/>
      <c r="F1216" s="37"/>
      <c r="G1216" s="248">
        <v>0</v>
      </c>
      <c r="H1216" s="269"/>
      <c r="I1216" s="270"/>
      <c r="J1216" s="37"/>
      <c r="K1216" s="7"/>
      <c r="N1216" s="79"/>
      <c r="O1216" s="80"/>
      <c r="P1216" s="80"/>
      <c r="AM1216">
        <f t="shared" si="210"/>
        <v>0</v>
      </c>
      <c r="AN1216">
        <f t="shared" si="211"/>
        <v>0</v>
      </c>
      <c r="AO1216">
        <f t="shared" si="212"/>
        <v>0</v>
      </c>
      <c r="AP1216">
        <f t="shared" si="213"/>
        <v>0</v>
      </c>
    </row>
    <row r="1217" spans="1:42" hidden="1" outlineLevel="1" x14ac:dyDescent="0.35">
      <c r="A1217" s="12" t="s">
        <v>253</v>
      </c>
      <c r="B1217" s="35">
        <f t="shared" si="214"/>
        <v>195</v>
      </c>
      <c r="C1217" s="247"/>
      <c r="D1217" s="259"/>
      <c r="E1217" s="37"/>
      <c r="F1217" s="37"/>
      <c r="G1217" s="248">
        <v>0</v>
      </c>
      <c r="H1217" s="269"/>
      <c r="I1217" s="270"/>
      <c r="J1217" s="37"/>
      <c r="K1217" s="7"/>
      <c r="N1217" s="79"/>
      <c r="O1217" s="80"/>
      <c r="P1217" s="80"/>
      <c r="AM1217">
        <f t="shared" si="210"/>
        <v>0</v>
      </c>
      <c r="AN1217">
        <f t="shared" si="211"/>
        <v>0</v>
      </c>
      <c r="AO1217">
        <f t="shared" si="212"/>
        <v>0</v>
      </c>
      <c r="AP1217">
        <f t="shared" si="213"/>
        <v>0</v>
      </c>
    </row>
    <row r="1218" spans="1:42" hidden="1" outlineLevel="1" x14ac:dyDescent="0.35">
      <c r="A1218" s="12" t="s">
        <v>253</v>
      </c>
      <c r="B1218" s="35">
        <f t="shared" si="214"/>
        <v>196</v>
      </c>
      <c r="C1218" s="247"/>
      <c r="D1218" s="259"/>
      <c r="E1218" s="37"/>
      <c r="F1218" s="37"/>
      <c r="G1218" s="248">
        <v>0</v>
      </c>
      <c r="H1218" s="269"/>
      <c r="I1218" s="270"/>
      <c r="J1218" s="37"/>
      <c r="K1218" s="7"/>
      <c r="N1218" s="79"/>
      <c r="O1218" s="80"/>
      <c r="P1218" s="80"/>
      <c r="AM1218">
        <f t="shared" si="210"/>
        <v>0</v>
      </c>
      <c r="AN1218">
        <f t="shared" si="211"/>
        <v>0</v>
      </c>
      <c r="AO1218">
        <f t="shared" si="212"/>
        <v>0</v>
      </c>
      <c r="AP1218">
        <f t="shared" si="213"/>
        <v>0</v>
      </c>
    </row>
    <row r="1219" spans="1:42" hidden="1" outlineLevel="1" x14ac:dyDescent="0.35">
      <c r="A1219" s="12" t="s">
        <v>253</v>
      </c>
      <c r="B1219" s="35">
        <f t="shared" si="214"/>
        <v>197</v>
      </c>
      <c r="C1219" s="247"/>
      <c r="D1219" s="259"/>
      <c r="E1219" s="37"/>
      <c r="F1219" s="37"/>
      <c r="G1219" s="248">
        <v>0</v>
      </c>
      <c r="H1219" s="269"/>
      <c r="I1219" s="270"/>
      <c r="J1219" s="37"/>
      <c r="K1219" s="7"/>
      <c r="N1219" s="79"/>
      <c r="O1219" s="80"/>
      <c r="P1219" s="80"/>
      <c r="AM1219">
        <f t="shared" si="210"/>
        <v>0</v>
      </c>
      <c r="AN1219">
        <f t="shared" si="211"/>
        <v>0</v>
      </c>
      <c r="AO1219">
        <f t="shared" si="212"/>
        <v>0</v>
      </c>
      <c r="AP1219">
        <f t="shared" si="213"/>
        <v>0</v>
      </c>
    </row>
    <row r="1220" spans="1:42" hidden="1" outlineLevel="1" x14ac:dyDescent="0.35">
      <c r="A1220" s="12" t="s">
        <v>253</v>
      </c>
      <c r="B1220" s="35">
        <f t="shared" si="214"/>
        <v>198</v>
      </c>
      <c r="C1220" s="247"/>
      <c r="D1220" s="259"/>
      <c r="E1220" s="37"/>
      <c r="F1220" s="37"/>
      <c r="G1220" s="248">
        <v>0</v>
      </c>
      <c r="H1220" s="269"/>
      <c r="I1220" s="270"/>
      <c r="J1220" s="37"/>
      <c r="K1220" s="7"/>
      <c r="N1220" s="79"/>
      <c r="O1220" s="80"/>
      <c r="P1220" s="80"/>
      <c r="AM1220">
        <f t="shared" si="210"/>
        <v>0</v>
      </c>
      <c r="AN1220">
        <f t="shared" si="211"/>
        <v>0</v>
      </c>
      <c r="AO1220">
        <f t="shared" si="212"/>
        <v>0</v>
      </c>
      <c r="AP1220">
        <f t="shared" si="213"/>
        <v>0</v>
      </c>
    </row>
    <row r="1221" spans="1:42" hidden="1" outlineLevel="1" x14ac:dyDescent="0.35">
      <c r="A1221" s="12" t="s">
        <v>253</v>
      </c>
      <c r="B1221" s="35">
        <f t="shared" si="214"/>
        <v>199</v>
      </c>
      <c r="C1221" s="247"/>
      <c r="D1221" s="259"/>
      <c r="E1221" s="37"/>
      <c r="F1221" s="37"/>
      <c r="G1221" s="248">
        <v>0</v>
      </c>
      <c r="H1221" s="269"/>
      <c r="I1221" s="270"/>
      <c r="J1221" s="37"/>
      <c r="K1221" s="7"/>
      <c r="N1221" s="79"/>
      <c r="O1221" s="80"/>
      <c r="P1221" s="80"/>
      <c r="AM1221">
        <f t="shared" si="210"/>
        <v>0</v>
      </c>
      <c r="AN1221">
        <f t="shared" si="211"/>
        <v>0</v>
      </c>
      <c r="AO1221">
        <f t="shared" si="212"/>
        <v>0</v>
      </c>
      <c r="AP1221">
        <f t="shared" si="213"/>
        <v>0</v>
      </c>
    </row>
    <row r="1222" spans="1:42" hidden="1" outlineLevel="1" x14ac:dyDescent="0.35">
      <c r="A1222" s="12" t="s">
        <v>253</v>
      </c>
      <c r="B1222" s="35">
        <f t="shared" si="214"/>
        <v>200</v>
      </c>
      <c r="C1222" s="247"/>
      <c r="D1222" s="259"/>
      <c r="E1222" s="37"/>
      <c r="F1222" s="37"/>
      <c r="G1222" s="248">
        <v>0</v>
      </c>
      <c r="H1222" s="269"/>
      <c r="I1222" s="270"/>
      <c r="J1222" s="37"/>
      <c r="K1222" s="7"/>
      <c r="N1222" s="79"/>
      <c r="O1222" s="80"/>
      <c r="P1222" s="80"/>
      <c r="AM1222">
        <f t="shared" si="210"/>
        <v>0</v>
      </c>
      <c r="AN1222">
        <f t="shared" si="211"/>
        <v>0</v>
      </c>
      <c r="AO1222">
        <f t="shared" si="212"/>
        <v>0</v>
      </c>
      <c r="AP1222">
        <f t="shared" si="213"/>
        <v>0</v>
      </c>
    </row>
    <row r="1223" spans="1:42" ht="15" customHeight="1" collapsed="1" thickBot="1" x14ac:dyDescent="0.4">
      <c r="A1223" s="103"/>
      <c r="B1223" s="104" t="s">
        <v>242</v>
      </c>
      <c r="C1223" s="275"/>
      <c r="D1223" s="259"/>
      <c r="E1223" s="259"/>
      <c r="F1223" s="259"/>
      <c r="G1223" s="271"/>
      <c r="H1223" s="271"/>
      <c r="I1223" s="271"/>
      <c r="J1223" s="259"/>
      <c r="K1223" s="105"/>
      <c r="N1223" s="79"/>
      <c r="O1223" s="80"/>
      <c r="P1223" s="80"/>
      <c r="AM1223">
        <f t="shared" si="210"/>
        <v>0</v>
      </c>
      <c r="AN1223">
        <f t="shared" si="211"/>
        <v>0</v>
      </c>
      <c r="AO1223">
        <f t="shared" si="212"/>
        <v>0</v>
      </c>
      <c r="AP1223">
        <f t="shared" si="213"/>
        <v>0</v>
      </c>
    </row>
    <row r="1224" spans="1:42" ht="15.5" thickBot="1" x14ac:dyDescent="0.4">
      <c r="A1224" s="6"/>
      <c r="E1224" s="108" t="s">
        <v>255</v>
      </c>
      <c r="G1224" s="40">
        <f>SUM(G1021:G1222)</f>
        <v>0</v>
      </c>
      <c r="H1224" s="256"/>
      <c r="I1224" s="272"/>
      <c r="J1224" s="32"/>
      <c r="K1224" s="7"/>
      <c r="N1224" s="79"/>
      <c r="O1224" s="80"/>
      <c r="P1224" s="80"/>
    </row>
    <row r="1225" spans="1:42" ht="10.5" customHeight="1" thickBot="1" x14ac:dyDescent="0.4">
      <c r="A1225" s="8"/>
      <c r="B1225" s="36"/>
      <c r="C1225" s="31"/>
      <c r="D1225" s="36"/>
      <c r="E1225" s="36"/>
      <c r="F1225" s="36"/>
      <c r="G1225" s="36"/>
      <c r="H1225" s="36"/>
      <c r="I1225" s="36"/>
      <c r="J1225" s="36"/>
      <c r="K1225" s="10"/>
      <c r="N1225" s="79"/>
      <c r="O1225" s="80"/>
      <c r="P1225" s="80"/>
    </row>
    <row r="1226" spans="1:42" ht="15.5" thickBot="1" x14ac:dyDescent="0.4">
      <c r="J1226" s="32"/>
      <c r="N1226" s="79"/>
      <c r="O1226" s="80"/>
      <c r="P1226" s="80"/>
    </row>
    <row r="1227" spans="1:42" ht="10.5" customHeight="1" x14ac:dyDescent="0.35">
      <c r="A1227" s="3"/>
      <c r="B1227" s="33"/>
      <c r="C1227" s="30"/>
      <c r="D1227" s="33"/>
      <c r="E1227" s="33"/>
      <c r="F1227" s="33"/>
      <c r="G1227" s="33"/>
      <c r="H1227" s="33"/>
      <c r="I1227" s="33"/>
      <c r="J1227" s="33"/>
      <c r="K1227" s="5"/>
      <c r="N1227" s="79"/>
      <c r="O1227" s="80"/>
      <c r="P1227" s="80"/>
    </row>
    <row r="1228" spans="1:42" ht="15.5" thickBot="1" x14ac:dyDescent="0.4">
      <c r="A1228" s="6"/>
      <c r="B1228" s="34" t="s">
        <v>159</v>
      </c>
      <c r="C1228" s="11" t="s">
        <v>160</v>
      </c>
      <c r="D1228" s="252" t="s">
        <v>161</v>
      </c>
      <c r="E1228" s="581" t="s">
        <v>162</v>
      </c>
      <c r="F1228" s="581"/>
      <c r="G1228" s="426" t="s">
        <v>256</v>
      </c>
      <c r="H1228" s="518" t="s">
        <v>165</v>
      </c>
      <c r="I1228" s="581" t="s">
        <v>249</v>
      </c>
      <c r="J1228" s="581"/>
      <c r="K1228" s="45"/>
      <c r="N1228" s="79"/>
      <c r="O1228" s="80"/>
      <c r="P1228" s="80"/>
    </row>
    <row r="1229" spans="1:42" x14ac:dyDescent="0.35">
      <c r="A1229" s="14" t="s">
        <v>257</v>
      </c>
      <c r="B1229" s="33"/>
      <c r="C1229" s="30"/>
      <c r="D1229" s="33"/>
      <c r="E1229" s="33"/>
      <c r="F1229" s="33"/>
      <c r="H1229" s="33"/>
      <c r="I1229" s="33"/>
      <c r="J1229" s="33"/>
      <c r="K1229" s="7"/>
      <c r="N1229" s="79"/>
      <c r="O1229" s="80"/>
      <c r="P1229" s="80"/>
      <c r="AM1229" t="s">
        <v>174</v>
      </c>
      <c r="AN1229" t="s">
        <v>178</v>
      </c>
      <c r="AO1229" t="s">
        <v>251</v>
      </c>
    </row>
    <row r="1230" spans="1:42" x14ac:dyDescent="0.35">
      <c r="A1230" s="15" t="s">
        <v>258</v>
      </c>
      <c r="B1230" s="35">
        <v>1</v>
      </c>
      <c r="C1230" s="247"/>
      <c r="D1230" s="259"/>
      <c r="E1230" s="577"/>
      <c r="F1230" s="577"/>
      <c r="G1230" s="298">
        <v>0</v>
      </c>
      <c r="H1230" s="433"/>
      <c r="I1230" s="583"/>
      <c r="J1230" s="584"/>
      <c r="K1230" s="7"/>
      <c r="N1230" s="79"/>
      <c r="O1230" s="80"/>
      <c r="P1230" s="80"/>
      <c r="AM1230">
        <f>IF(C1230="",IF(OR(E1230&lt;&gt;"",G1230&lt;&gt;0)=TRUE,1,0),0)</f>
        <v>0</v>
      </c>
      <c r="AN1230">
        <f>IF(G1230=0,IF(OR(E1230&lt;&gt;"",C1230&lt;&gt;"")=TRUE,1,0),0)</f>
        <v>0</v>
      </c>
      <c r="AO1230">
        <f>IF(E1230="",IF(OR(C1230&lt;&gt;"",G1230&lt;&gt;0)=TRUE,1,0),0)</f>
        <v>0</v>
      </c>
    </row>
    <row r="1231" spans="1:42" x14ac:dyDescent="0.35">
      <c r="A1231" s="15" t="s">
        <v>258</v>
      </c>
      <c r="B1231" s="35">
        <f>B1230+1</f>
        <v>2</v>
      </c>
      <c r="C1231" s="247"/>
      <c r="D1231" s="259"/>
      <c r="E1231" s="577"/>
      <c r="F1231" s="577"/>
      <c r="G1231" s="298">
        <v>0</v>
      </c>
      <c r="H1231" s="433"/>
      <c r="I1231" s="583"/>
      <c r="J1231" s="584"/>
      <c r="K1231" s="7"/>
      <c r="N1231" s="79"/>
      <c r="O1231" s="80"/>
      <c r="P1231" s="80"/>
      <c r="AM1231">
        <f t="shared" ref="AM1231:AM1294" si="215">IF(C1231="",IF(OR(E1231&lt;&gt;"",G1231&lt;&gt;0)=TRUE,1,0),0)</f>
        <v>0</v>
      </c>
      <c r="AN1231">
        <f t="shared" ref="AN1231:AN1294" si="216">IF(G1231=0,IF(OR(E1231&lt;&gt;"",C1231&lt;&gt;"")=TRUE,1,0),0)</f>
        <v>0</v>
      </c>
      <c r="AO1231">
        <f t="shared" ref="AO1231:AO1294" si="217">IF(E1231="",IF(OR(C1231&lt;&gt;"",G1231&lt;&gt;0)=TRUE,1,0),0)</f>
        <v>0</v>
      </c>
    </row>
    <row r="1232" spans="1:42" x14ac:dyDescent="0.35">
      <c r="A1232" s="15" t="s">
        <v>258</v>
      </c>
      <c r="B1232" s="35">
        <f t="shared" ref="B1232:B1295" si="218">B1231+1</f>
        <v>3</v>
      </c>
      <c r="C1232" s="247"/>
      <c r="D1232" s="259"/>
      <c r="E1232" s="577"/>
      <c r="F1232" s="577"/>
      <c r="G1232" s="298">
        <v>0</v>
      </c>
      <c r="H1232" s="433"/>
      <c r="I1232" s="583"/>
      <c r="J1232" s="584"/>
      <c r="K1232" s="7"/>
      <c r="N1232" s="79"/>
      <c r="O1232" s="80"/>
      <c r="P1232" s="80"/>
      <c r="AM1232">
        <f t="shared" si="215"/>
        <v>0</v>
      </c>
      <c r="AN1232">
        <f t="shared" si="216"/>
        <v>0</v>
      </c>
      <c r="AO1232">
        <f t="shared" si="217"/>
        <v>0</v>
      </c>
    </row>
    <row r="1233" spans="1:41" x14ac:dyDescent="0.35">
      <c r="A1233" s="15" t="s">
        <v>258</v>
      </c>
      <c r="B1233" s="35">
        <f t="shared" si="218"/>
        <v>4</v>
      </c>
      <c r="C1233" s="247"/>
      <c r="D1233" s="259"/>
      <c r="E1233" s="577"/>
      <c r="F1233" s="577"/>
      <c r="G1233" s="298">
        <v>0</v>
      </c>
      <c r="H1233" s="433"/>
      <c r="I1233" s="583"/>
      <c r="J1233" s="584"/>
      <c r="K1233" s="7"/>
      <c r="N1233" s="79"/>
      <c r="O1233" s="80"/>
      <c r="P1233" s="80"/>
      <c r="AM1233">
        <f t="shared" si="215"/>
        <v>0</v>
      </c>
      <c r="AN1233">
        <f t="shared" si="216"/>
        <v>0</v>
      </c>
      <c r="AO1233">
        <f t="shared" si="217"/>
        <v>0</v>
      </c>
    </row>
    <row r="1234" spans="1:41" x14ac:dyDescent="0.35">
      <c r="A1234" s="15" t="s">
        <v>258</v>
      </c>
      <c r="B1234" s="35">
        <f t="shared" si="218"/>
        <v>5</v>
      </c>
      <c r="C1234" s="247"/>
      <c r="D1234" s="259"/>
      <c r="E1234" s="577"/>
      <c r="F1234" s="577"/>
      <c r="G1234" s="298">
        <v>0</v>
      </c>
      <c r="H1234" s="433"/>
      <c r="I1234" s="583"/>
      <c r="J1234" s="584"/>
      <c r="K1234" s="7"/>
      <c r="N1234" s="79"/>
      <c r="O1234" s="80"/>
      <c r="P1234" s="80"/>
      <c r="AM1234">
        <f t="shared" si="215"/>
        <v>0</v>
      </c>
      <c r="AN1234">
        <f t="shared" si="216"/>
        <v>0</v>
      </c>
      <c r="AO1234">
        <f t="shared" si="217"/>
        <v>0</v>
      </c>
    </row>
    <row r="1235" spans="1:41" x14ac:dyDescent="0.35">
      <c r="A1235" s="15" t="s">
        <v>258</v>
      </c>
      <c r="B1235" s="35">
        <f t="shared" si="218"/>
        <v>6</v>
      </c>
      <c r="C1235" s="247"/>
      <c r="D1235" s="259"/>
      <c r="E1235" s="577"/>
      <c r="F1235" s="577"/>
      <c r="G1235" s="298">
        <v>0</v>
      </c>
      <c r="H1235" s="433"/>
      <c r="I1235" s="583"/>
      <c r="J1235" s="584"/>
      <c r="K1235" s="7"/>
      <c r="N1235" s="79"/>
      <c r="O1235" s="80"/>
      <c r="P1235" s="80"/>
      <c r="AM1235">
        <f t="shared" si="215"/>
        <v>0</v>
      </c>
      <c r="AN1235">
        <f t="shared" si="216"/>
        <v>0</v>
      </c>
      <c r="AO1235">
        <f t="shared" si="217"/>
        <v>0</v>
      </c>
    </row>
    <row r="1236" spans="1:41" x14ac:dyDescent="0.35">
      <c r="A1236" s="15" t="s">
        <v>258</v>
      </c>
      <c r="B1236" s="35">
        <f t="shared" si="218"/>
        <v>7</v>
      </c>
      <c r="C1236" s="247"/>
      <c r="D1236" s="259"/>
      <c r="E1236" s="577"/>
      <c r="F1236" s="577"/>
      <c r="G1236" s="298">
        <v>0</v>
      </c>
      <c r="H1236" s="433"/>
      <c r="I1236" s="583"/>
      <c r="J1236" s="584"/>
      <c r="K1236" s="7"/>
      <c r="N1236" s="79"/>
      <c r="O1236" s="80"/>
      <c r="P1236" s="80"/>
      <c r="AM1236">
        <f t="shared" si="215"/>
        <v>0</v>
      </c>
      <c r="AN1236">
        <f t="shared" si="216"/>
        <v>0</v>
      </c>
      <c r="AO1236">
        <f t="shared" si="217"/>
        <v>0</v>
      </c>
    </row>
    <row r="1237" spans="1:41" x14ac:dyDescent="0.35">
      <c r="A1237" s="15" t="s">
        <v>258</v>
      </c>
      <c r="B1237" s="35">
        <f t="shared" si="218"/>
        <v>8</v>
      </c>
      <c r="C1237" s="247"/>
      <c r="D1237" s="259"/>
      <c r="E1237" s="577"/>
      <c r="F1237" s="577"/>
      <c r="G1237" s="298">
        <v>0</v>
      </c>
      <c r="H1237" s="433"/>
      <c r="I1237" s="583"/>
      <c r="J1237" s="584"/>
      <c r="K1237" s="7"/>
      <c r="N1237" s="79"/>
      <c r="O1237" s="80"/>
      <c r="P1237" s="80"/>
      <c r="AM1237">
        <f t="shared" si="215"/>
        <v>0</v>
      </c>
      <c r="AN1237">
        <f t="shared" si="216"/>
        <v>0</v>
      </c>
      <c r="AO1237">
        <f t="shared" si="217"/>
        <v>0</v>
      </c>
    </row>
    <row r="1238" spans="1:41" x14ac:dyDescent="0.35">
      <c r="A1238" s="15" t="s">
        <v>258</v>
      </c>
      <c r="B1238" s="35">
        <f t="shared" si="218"/>
        <v>9</v>
      </c>
      <c r="C1238" s="247"/>
      <c r="D1238" s="259"/>
      <c r="E1238" s="577"/>
      <c r="F1238" s="577"/>
      <c r="G1238" s="298">
        <v>0</v>
      </c>
      <c r="H1238" s="433"/>
      <c r="I1238" s="583"/>
      <c r="J1238" s="584"/>
      <c r="K1238" s="7"/>
      <c r="N1238" s="79"/>
      <c r="O1238" s="80"/>
      <c r="P1238" s="80"/>
      <c r="AM1238">
        <f t="shared" si="215"/>
        <v>0</v>
      </c>
      <c r="AN1238">
        <f t="shared" si="216"/>
        <v>0</v>
      </c>
      <c r="AO1238">
        <f t="shared" si="217"/>
        <v>0</v>
      </c>
    </row>
    <row r="1239" spans="1:41" x14ac:dyDescent="0.35">
      <c r="A1239" s="15" t="s">
        <v>258</v>
      </c>
      <c r="B1239" s="35">
        <f t="shared" si="218"/>
        <v>10</v>
      </c>
      <c r="C1239" s="247"/>
      <c r="D1239" s="259"/>
      <c r="E1239" s="577"/>
      <c r="F1239" s="577"/>
      <c r="G1239" s="298">
        <v>0</v>
      </c>
      <c r="H1239" s="433"/>
      <c r="I1239" s="583"/>
      <c r="J1239" s="584"/>
      <c r="K1239" s="7"/>
      <c r="N1239" s="79"/>
      <c r="O1239" s="80"/>
      <c r="P1239" s="80"/>
      <c r="AM1239">
        <f t="shared" si="215"/>
        <v>0</v>
      </c>
      <c r="AN1239">
        <f t="shared" si="216"/>
        <v>0</v>
      </c>
      <c r="AO1239">
        <f t="shared" si="217"/>
        <v>0</v>
      </c>
    </row>
    <row r="1240" spans="1:41" x14ac:dyDescent="0.35">
      <c r="A1240" s="15" t="s">
        <v>258</v>
      </c>
      <c r="B1240" s="35">
        <f t="shared" si="218"/>
        <v>11</v>
      </c>
      <c r="C1240" s="247"/>
      <c r="D1240" s="259"/>
      <c r="E1240" s="577"/>
      <c r="F1240" s="577"/>
      <c r="G1240" s="298">
        <v>0</v>
      </c>
      <c r="H1240" s="433"/>
      <c r="I1240" s="583"/>
      <c r="J1240" s="584"/>
      <c r="K1240" s="7"/>
      <c r="N1240" s="79"/>
      <c r="O1240" s="80"/>
      <c r="P1240" s="80"/>
      <c r="AM1240">
        <f t="shared" si="215"/>
        <v>0</v>
      </c>
      <c r="AN1240">
        <f t="shared" si="216"/>
        <v>0</v>
      </c>
      <c r="AO1240">
        <f t="shared" si="217"/>
        <v>0</v>
      </c>
    </row>
    <row r="1241" spans="1:41" x14ac:dyDescent="0.35">
      <c r="A1241" s="15" t="s">
        <v>258</v>
      </c>
      <c r="B1241" s="35">
        <f t="shared" si="218"/>
        <v>12</v>
      </c>
      <c r="C1241" s="247"/>
      <c r="D1241" s="259"/>
      <c r="E1241" s="577"/>
      <c r="F1241" s="577"/>
      <c r="G1241" s="298">
        <v>0</v>
      </c>
      <c r="H1241" s="433"/>
      <c r="I1241" s="583"/>
      <c r="J1241" s="584"/>
      <c r="K1241" s="7"/>
      <c r="N1241" s="79"/>
      <c r="O1241" s="80"/>
      <c r="P1241" s="80"/>
      <c r="AM1241">
        <f t="shared" si="215"/>
        <v>0</v>
      </c>
      <c r="AN1241">
        <f t="shared" si="216"/>
        <v>0</v>
      </c>
      <c r="AO1241">
        <f t="shared" si="217"/>
        <v>0</v>
      </c>
    </row>
    <row r="1242" spans="1:41" x14ac:dyDescent="0.35">
      <c r="A1242" s="15" t="s">
        <v>258</v>
      </c>
      <c r="B1242" s="35">
        <f t="shared" si="218"/>
        <v>13</v>
      </c>
      <c r="C1242" s="247"/>
      <c r="D1242" s="259"/>
      <c r="E1242" s="577"/>
      <c r="F1242" s="577"/>
      <c r="G1242" s="298">
        <v>0</v>
      </c>
      <c r="H1242" s="433"/>
      <c r="I1242" s="583"/>
      <c r="J1242" s="584"/>
      <c r="K1242" s="7"/>
      <c r="N1242" s="79"/>
      <c r="O1242" s="80"/>
      <c r="P1242" s="80"/>
      <c r="AM1242">
        <f t="shared" si="215"/>
        <v>0</v>
      </c>
      <c r="AN1242">
        <f t="shared" si="216"/>
        <v>0</v>
      </c>
      <c r="AO1242">
        <f t="shared" si="217"/>
        <v>0</v>
      </c>
    </row>
    <row r="1243" spans="1:41" x14ac:dyDescent="0.35">
      <c r="A1243" s="15" t="s">
        <v>258</v>
      </c>
      <c r="B1243" s="35">
        <f t="shared" si="218"/>
        <v>14</v>
      </c>
      <c r="C1243" s="247"/>
      <c r="D1243" s="259"/>
      <c r="E1243" s="577"/>
      <c r="F1243" s="577"/>
      <c r="G1243" s="298">
        <v>0</v>
      </c>
      <c r="H1243" s="433"/>
      <c r="I1243" s="583"/>
      <c r="J1243" s="584"/>
      <c r="K1243" s="7"/>
      <c r="N1243" s="79"/>
      <c r="O1243" s="80"/>
      <c r="P1243" s="80"/>
      <c r="AM1243">
        <f t="shared" si="215"/>
        <v>0</v>
      </c>
      <c r="AN1243">
        <f t="shared" si="216"/>
        <v>0</v>
      </c>
      <c r="AO1243">
        <f t="shared" si="217"/>
        <v>0</v>
      </c>
    </row>
    <row r="1244" spans="1:41" x14ac:dyDescent="0.35">
      <c r="A1244" s="15" t="s">
        <v>258</v>
      </c>
      <c r="B1244" s="35">
        <f t="shared" si="218"/>
        <v>15</v>
      </c>
      <c r="C1244" s="247"/>
      <c r="D1244" s="259"/>
      <c r="E1244" s="577"/>
      <c r="F1244" s="577"/>
      <c r="G1244" s="298">
        <v>0</v>
      </c>
      <c r="H1244" s="433"/>
      <c r="I1244" s="583"/>
      <c r="J1244" s="584"/>
      <c r="K1244" s="7"/>
      <c r="N1244" s="79"/>
      <c r="O1244" s="80"/>
      <c r="P1244" s="80"/>
      <c r="AM1244">
        <f t="shared" si="215"/>
        <v>0</v>
      </c>
      <c r="AN1244">
        <f t="shared" si="216"/>
        <v>0</v>
      </c>
      <c r="AO1244">
        <f t="shared" si="217"/>
        <v>0</v>
      </c>
    </row>
    <row r="1245" spans="1:41" x14ac:dyDescent="0.35">
      <c r="A1245" s="15" t="s">
        <v>258</v>
      </c>
      <c r="B1245" s="35">
        <f t="shared" si="218"/>
        <v>16</v>
      </c>
      <c r="C1245" s="247"/>
      <c r="D1245" s="259"/>
      <c r="E1245" s="577"/>
      <c r="F1245" s="577"/>
      <c r="G1245" s="298">
        <v>0</v>
      </c>
      <c r="H1245" s="433"/>
      <c r="I1245" s="583"/>
      <c r="J1245" s="584"/>
      <c r="K1245" s="7"/>
      <c r="N1245" s="79"/>
      <c r="O1245" s="80"/>
      <c r="P1245" s="80"/>
      <c r="AM1245">
        <f t="shared" si="215"/>
        <v>0</v>
      </c>
      <c r="AN1245">
        <f t="shared" si="216"/>
        <v>0</v>
      </c>
      <c r="AO1245">
        <f t="shared" si="217"/>
        <v>0</v>
      </c>
    </row>
    <row r="1246" spans="1:41" x14ac:dyDescent="0.35">
      <c r="A1246" s="15" t="s">
        <v>258</v>
      </c>
      <c r="B1246" s="35">
        <f t="shared" si="218"/>
        <v>17</v>
      </c>
      <c r="C1246" s="247"/>
      <c r="D1246" s="259"/>
      <c r="E1246" s="577"/>
      <c r="F1246" s="577"/>
      <c r="G1246" s="298">
        <v>0</v>
      </c>
      <c r="H1246" s="433"/>
      <c r="I1246" s="583"/>
      <c r="J1246" s="584"/>
      <c r="K1246" s="7"/>
      <c r="N1246" s="79"/>
      <c r="O1246" s="80"/>
      <c r="P1246" s="80"/>
      <c r="AM1246">
        <f t="shared" si="215"/>
        <v>0</v>
      </c>
      <c r="AN1246">
        <f t="shared" si="216"/>
        <v>0</v>
      </c>
      <c r="AO1246">
        <f t="shared" si="217"/>
        <v>0</v>
      </c>
    </row>
    <row r="1247" spans="1:41" x14ac:dyDescent="0.35">
      <c r="A1247" s="15" t="s">
        <v>258</v>
      </c>
      <c r="B1247" s="35">
        <f t="shared" si="218"/>
        <v>18</v>
      </c>
      <c r="C1247" s="247"/>
      <c r="D1247" s="259"/>
      <c r="E1247" s="577"/>
      <c r="F1247" s="577"/>
      <c r="G1247" s="298">
        <v>0</v>
      </c>
      <c r="H1247" s="433"/>
      <c r="I1247" s="583"/>
      <c r="J1247" s="584"/>
      <c r="K1247" s="7"/>
      <c r="N1247" s="79"/>
      <c r="O1247" s="80"/>
      <c r="P1247" s="80"/>
      <c r="AM1247">
        <f t="shared" si="215"/>
        <v>0</v>
      </c>
      <c r="AN1247">
        <f t="shared" si="216"/>
        <v>0</v>
      </c>
      <c r="AO1247">
        <f t="shared" si="217"/>
        <v>0</v>
      </c>
    </row>
    <row r="1248" spans="1:41" x14ac:dyDescent="0.35">
      <c r="A1248" s="15" t="s">
        <v>258</v>
      </c>
      <c r="B1248" s="35">
        <f t="shared" si="218"/>
        <v>19</v>
      </c>
      <c r="C1248" s="247"/>
      <c r="D1248" s="259"/>
      <c r="E1248" s="577"/>
      <c r="F1248" s="577"/>
      <c r="G1248" s="298">
        <v>0</v>
      </c>
      <c r="H1248" s="433"/>
      <c r="I1248" s="583"/>
      <c r="J1248" s="584"/>
      <c r="K1248" s="7"/>
      <c r="N1248" s="79"/>
      <c r="O1248" s="80"/>
      <c r="P1248" s="80"/>
      <c r="AM1248">
        <f t="shared" si="215"/>
        <v>0</v>
      </c>
      <c r="AN1248">
        <f t="shared" si="216"/>
        <v>0</v>
      </c>
      <c r="AO1248">
        <f t="shared" si="217"/>
        <v>0</v>
      </c>
    </row>
    <row r="1249" spans="1:41" x14ac:dyDescent="0.35">
      <c r="A1249" s="15" t="s">
        <v>258</v>
      </c>
      <c r="B1249" s="35">
        <f t="shared" si="218"/>
        <v>20</v>
      </c>
      <c r="C1249" s="247"/>
      <c r="D1249" s="259"/>
      <c r="E1249" s="577"/>
      <c r="F1249" s="577"/>
      <c r="G1249" s="298">
        <v>0</v>
      </c>
      <c r="H1249" s="433"/>
      <c r="I1249" s="583"/>
      <c r="J1249" s="584"/>
      <c r="K1249" s="7"/>
      <c r="N1249" s="79"/>
      <c r="O1249" s="80"/>
      <c r="P1249" s="80"/>
      <c r="AM1249">
        <f t="shared" si="215"/>
        <v>0</v>
      </c>
      <c r="AN1249">
        <f t="shared" si="216"/>
        <v>0</v>
      </c>
      <c r="AO1249">
        <f t="shared" si="217"/>
        <v>0</v>
      </c>
    </row>
    <row r="1250" spans="1:41" x14ac:dyDescent="0.35">
      <c r="A1250" s="15" t="s">
        <v>258</v>
      </c>
      <c r="B1250" s="35">
        <f t="shared" si="218"/>
        <v>21</v>
      </c>
      <c r="C1250" s="247"/>
      <c r="D1250" s="259"/>
      <c r="E1250" s="577"/>
      <c r="F1250" s="577"/>
      <c r="G1250" s="298">
        <v>0</v>
      </c>
      <c r="H1250" s="433"/>
      <c r="I1250" s="583"/>
      <c r="J1250" s="584"/>
      <c r="K1250" s="7"/>
      <c r="N1250" s="79"/>
      <c r="O1250" s="80"/>
      <c r="P1250" s="80"/>
      <c r="AM1250">
        <f t="shared" si="215"/>
        <v>0</v>
      </c>
      <c r="AN1250">
        <f t="shared" si="216"/>
        <v>0</v>
      </c>
      <c r="AO1250">
        <f t="shared" si="217"/>
        <v>0</v>
      </c>
    </row>
    <row r="1251" spans="1:41" x14ac:dyDescent="0.35">
      <c r="A1251" s="15" t="s">
        <v>258</v>
      </c>
      <c r="B1251" s="35">
        <f t="shared" si="218"/>
        <v>22</v>
      </c>
      <c r="C1251" s="247"/>
      <c r="D1251" s="259"/>
      <c r="E1251" s="577"/>
      <c r="F1251" s="577"/>
      <c r="G1251" s="298">
        <v>0</v>
      </c>
      <c r="H1251" s="433"/>
      <c r="I1251" s="583"/>
      <c r="J1251" s="584"/>
      <c r="K1251" s="7"/>
      <c r="N1251" s="79"/>
      <c r="O1251" s="80"/>
      <c r="P1251" s="80"/>
      <c r="AM1251">
        <f t="shared" si="215"/>
        <v>0</v>
      </c>
      <c r="AN1251">
        <f t="shared" si="216"/>
        <v>0</v>
      </c>
      <c r="AO1251">
        <f t="shared" si="217"/>
        <v>0</v>
      </c>
    </row>
    <row r="1252" spans="1:41" x14ac:dyDescent="0.35">
      <c r="A1252" s="15" t="s">
        <v>258</v>
      </c>
      <c r="B1252" s="35">
        <f t="shared" si="218"/>
        <v>23</v>
      </c>
      <c r="C1252" s="247"/>
      <c r="D1252" s="259"/>
      <c r="E1252" s="577"/>
      <c r="F1252" s="577"/>
      <c r="G1252" s="298">
        <v>0</v>
      </c>
      <c r="H1252" s="433"/>
      <c r="I1252" s="583"/>
      <c r="J1252" s="584"/>
      <c r="K1252" s="7"/>
      <c r="N1252" s="79"/>
      <c r="O1252" s="80"/>
      <c r="P1252" s="80"/>
      <c r="AM1252">
        <f t="shared" si="215"/>
        <v>0</v>
      </c>
      <c r="AN1252">
        <f t="shared" si="216"/>
        <v>0</v>
      </c>
      <c r="AO1252">
        <f t="shared" si="217"/>
        <v>0</v>
      </c>
    </row>
    <row r="1253" spans="1:41" x14ac:dyDescent="0.35">
      <c r="A1253" s="15" t="s">
        <v>258</v>
      </c>
      <c r="B1253" s="35">
        <f t="shared" si="218"/>
        <v>24</v>
      </c>
      <c r="C1253" s="247"/>
      <c r="D1253" s="259"/>
      <c r="E1253" s="577"/>
      <c r="F1253" s="577"/>
      <c r="G1253" s="298">
        <v>0</v>
      </c>
      <c r="H1253" s="433"/>
      <c r="I1253" s="583"/>
      <c r="J1253" s="584"/>
      <c r="K1253" s="7"/>
      <c r="N1253" s="79"/>
      <c r="O1253" s="80"/>
      <c r="P1253" s="80"/>
      <c r="AM1253">
        <f t="shared" si="215"/>
        <v>0</v>
      </c>
      <c r="AN1253">
        <f t="shared" si="216"/>
        <v>0</v>
      </c>
      <c r="AO1253">
        <f t="shared" si="217"/>
        <v>0</v>
      </c>
    </row>
    <row r="1254" spans="1:41" x14ac:dyDescent="0.35">
      <c r="A1254" s="15" t="s">
        <v>258</v>
      </c>
      <c r="B1254" s="35">
        <f t="shared" si="218"/>
        <v>25</v>
      </c>
      <c r="C1254" s="247"/>
      <c r="D1254" s="259"/>
      <c r="E1254" s="577"/>
      <c r="F1254" s="577"/>
      <c r="G1254" s="298">
        <v>0</v>
      </c>
      <c r="H1254" s="433"/>
      <c r="I1254" s="583"/>
      <c r="J1254" s="584"/>
      <c r="K1254" s="7"/>
      <c r="N1254" s="79"/>
      <c r="O1254" s="80"/>
      <c r="P1254" s="80"/>
      <c r="AM1254">
        <f t="shared" si="215"/>
        <v>0</v>
      </c>
      <c r="AN1254">
        <f t="shared" si="216"/>
        <v>0</v>
      </c>
      <c r="AO1254">
        <f t="shared" si="217"/>
        <v>0</v>
      </c>
    </row>
    <row r="1255" spans="1:41" ht="15" hidden="1" customHeight="1" outlineLevel="1" x14ac:dyDescent="0.35">
      <c r="A1255" s="15" t="s">
        <v>258</v>
      </c>
      <c r="B1255" s="35">
        <f t="shared" si="218"/>
        <v>26</v>
      </c>
      <c r="C1255" s="247"/>
      <c r="D1255" s="259"/>
      <c r="E1255" s="577"/>
      <c r="F1255" s="577"/>
      <c r="G1255" s="298">
        <v>0</v>
      </c>
      <c r="H1255" s="433"/>
      <c r="I1255" s="583"/>
      <c r="J1255" s="584"/>
      <c r="K1255" s="7"/>
      <c r="N1255" s="79"/>
      <c r="O1255" s="80"/>
      <c r="P1255" s="80"/>
      <c r="AM1255">
        <f t="shared" si="215"/>
        <v>0</v>
      </c>
      <c r="AN1255">
        <f t="shared" si="216"/>
        <v>0</v>
      </c>
      <c r="AO1255">
        <f t="shared" si="217"/>
        <v>0</v>
      </c>
    </row>
    <row r="1256" spans="1:41" ht="15" hidden="1" customHeight="1" outlineLevel="1" x14ac:dyDescent="0.35">
      <c r="A1256" s="15" t="s">
        <v>258</v>
      </c>
      <c r="B1256" s="35">
        <f t="shared" si="218"/>
        <v>27</v>
      </c>
      <c r="C1256" s="247"/>
      <c r="D1256" s="259"/>
      <c r="E1256" s="577"/>
      <c r="F1256" s="577"/>
      <c r="G1256" s="298">
        <v>0</v>
      </c>
      <c r="H1256" s="433"/>
      <c r="I1256" s="583"/>
      <c r="J1256" s="584"/>
      <c r="K1256" s="7"/>
      <c r="N1256" s="79"/>
      <c r="O1256" s="80"/>
      <c r="P1256" s="80"/>
      <c r="AM1256">
        <f t="shared" si="215"/>
        <v>0</v>
      </c>
      <c r="AN1256">
        <f t="shared" si="216"/>
        <v>0</v>
      </c>
      <c r="AO1256">
        <f t="shared" si="217"/>
        <v>0</v>
      </c>
    </row>
    <row r="1257" spans="1:41" ht="15" hidden="1" customHeight="1" outlineLevel="1" x14ac:dyDescent="0.35">
      <c r="A1257" s="15" t="s">
        <v>258</v>
      </c>
      <c r="B1257" s="35">
        <f t="shared" si="218"/>
        <v>28</v>
      </c>
      <c r="C1257" s="247"/>
      <c r="D1257" s="259"/>
      <c r="E1257" s="577"/>
      <c r="F1257" s="577"/>
      <c r="G1257" s="298">
        <v>0</v>
      </c>
      <c r="H1257" s="433"/>
      <c r="I1257" s="583"/>
      <c r="J1257" s="584"/>
      <c r="K1257" s="7"/>
      <c r="N1257" s="79"/>
      <c r="O1257" s="80"/>
      <c r="P1257" s="80"/>
      <c r="AM1257">
        <f t="shared" si="215"/>
        <v>0</v>
      </c>
      <c r="AN1257">
        <f t="shared" si="216"/>
        <v>0</v>
      </c>
      <c r="AO1257">
        <f t="shared" si="217"/>
        <v>0</v>
      </c>
    </row>
    <row r="1258" spans="1:41" ht="15" hidden="1" customHeight="1" outlineLevel="1" x14ac:dyDescent="0.35">
      <c r="A1258" s="15" t="s">
        <v>258</v>
      </c>
      <c r="B1258" s="35">
        <f t="shared" si="218"/>
        <v>29</v>
      </c>
      <c r="C1258" s="247"/>
      <c r="D1258" s="259"/>
      <c r="E1258" s="577"/>
      <c r="F1258" s="577"/>
      <c r="G1258" s="298">
        <v>0</v>
      </c>
      <c r="H1258" s="433"/>
      <c r="I1258" s="583"/>
      <c r="J1258" s="584"/>
      <c r="K1258" s="7"/>
      <c r="N1258" s="79"/>
      <c r="O1258" s="80"/>
      <c r="P1258" s="80"/>
      <c r="AM1258">
        <f t="shared" si="215"/>
        <v>0</v>
      </c>
      <c r="AN1258">
        <f t="shared" si="216"/>
        <v>0</v>
      </c>
      <c r="AO1258">
        <f t="shared" si="217"/>
        <v>0</v>
      </c>
    </row>
    <row r="1259" spans="1:41" ht="15" hidden="1" customHeight="1" outlineLevel="1" x14ac:dyDescent="0.35">
      <c r="A1259" s="15" t="s">
        <v>258</v>
      </c>
      <c r="B1259" s="35">
        <f t="shared" si="218"/>
        <v>30</v>
      </c>
      <c r="C1259" s="247"/>
      <c r="D1259" s="259"/>
      <c r="E1259" s="577"/>
      <c r="F1259" s="577"/>
      <c r="G1259" s="298">
        <v>0</v>
      </c>
      <c r="H1259" s="433"/>
      <c r="I1259" s="583"/>
      <c r="J1259" s="584"/>
      <c r="K1259" s="7"/>
      <c r="N1259" s="79"/>
      <c r="O1259" s="80"/>
      <c r="P1259" s="80"/>
      <c r="AM1259">
        <f t="shared" si="215"/>
        <v>0</v>
      </c>
      <c r="AN1259">
        <f t="shared" si="216"/>
        <v>0</v>
      </c>
      <c r="AO1259">
        <f t="shared" si="217"/>
        <v>0</v>
      </c>
    </row>
    <row r="1260" spans="1:41" ht="15" hidden="1" customHeight="1" outlineLevel="1" x14ac:dyDescent="0.35">
      <c r="A1260" s="15" t="s">
        <v>258</v>
      </c>
      <c r="B1260" s="35">
        <f t="shared" si="218"/>
        <v>31</v>
      </c>
      <c r="C1260" s="247"/>
      <c r="D1260" s="259"/>
      <c r="E1260" s="577"/>
      <c r="F1260" s="577"/>
      <c r="G1260" s="298">
        <v>0</v>
      </c>
      <c r="H1260" s="433"/>
      <c r="I1260" s="583"/>
      <c r="J1260" s="584"/>
      <c r="K1260" s="7"/>
      <c r="N1260" s="79"/>
      <c r="O1260" s="80"/>
      <c r="P1260" s="80"/>
      <c r="AM1260">
        <f t="shared" si="215"/>
        <v>0</v>
      </c>
      <c r="AN1260">
        <f t="shared" si="216"/>
        <v>0</v>
      </c>
      <c r="AO1260">
        <f t="shared" si="217"/>
        <v>0</v>
      </c>
    </row>
    <row r="1261" spans="1:41" ht="15" hidden="1" customHeight="1" outlineLevel="1" x14ac:dyDescent="0.35">
      <c r="A1261" s="15" t="s">
        <v>258</v>
      </c>
      <c r="B1261" s="35">
        <f t="shared" si="218"/>
        <v>32</v>
      </c>
      <c r="C1261" s="247"/>
      <c r="D1261" s="259"/>
      <c r="E1261" s="577"/>
      <c r="F1261" s="577"/>
      <c r="G1261" s="298">
        <v>0</v>
      </c>
      <c r="H1261" s="433"/>
      <c r="I1261" s="583"/>
      <c r="J1261" s="584"/>
      <c r="K1261" s="7"/>
      <c r="N1261" s="79"/>
      <c r="O1261" s="80"/>
      <c r="P1261" s="80"/>
      <c r="AM1261">
        <f t="shared" si="215"/>
        <v>0</v>
      </c>
      <c r="AN1261">
        <f t="shared" si="216"/>
        <v>0</v>
      </c>
      <c r="AO1261">
        <f t="shared" si="217"/>
        <v>0</v>
      </c>
    </row>
    <row r="1262" spans="1:41" ht="15" hidden="1" customHeight="1" outlineLevel="1" x14ac:dyDescent="0.35">
      <c r="A1262" s="15" t="s">
        <v>258</v>
      </c>
      <c r="B1262" s="35">
        <f t="shared" si="218"/>
        <v>33</v>
      </c>
      <c r="C1262" s="247"/>
      <c r="D1262" s="259"/>
      <c r="E1262" s="577"/>
      <c r="F1262" s="577"/>
      <c r="G1262" s="298">
        <v>0</v>
      </c>
      <c r="H1262" s="433"/>
      <c r="I1262" s="583"/>
      <c r="J1262" s="584"/>
      <c r="K1262" s="7"/>
      <c r="N1262" s="79"/>
      <c r="O1262" s="80"/>
      <c r="P1262" s="80"/>
      <c r="AM1262">
        <f t="shared" si="215"/>
        <v>0</v>
      </c>
      <c r="AN1262">
        <f t="shared" si="216"/>
        <v>0</v>
      </c>
      <c r="AO1262">
        <f t="shared" si="217"/>
        <v>0</v>
      </c>
    </row>
    <row r="1263" spans="1:41" ht="15" hidden="1" customHeight="1" outlineLevel="1" x14ac:dyDescent="0.35">
      <c r="A1263" s="15" t="s">
        <v>258</v>
      </c>
      <c r="B1263" s="35">
        <f t="shared" si="218"/>
        <v>34</v>
      </c>
      <c r="C1263" s="247"/>
      <c r="D1263" s="259"/>
      <c r="E1263" s="577"/>
      <c r="F1263" s="577"/>
      <c r="G1263" s="298">
        <v>0</v>
      </c>
      <c r="H1263" s="433"/>
      <c r="I1263" s="583"/>
      <c r="J1263" s="584"/>
      <c r="K1263" s="7"/>
      <c r="N1263" s="79"/>
      <c r="O1263" s="80"/>
      <c r="P1263" s="80"/>
      <c r="AM1263">
        <f t="shared" si="215"/>
        <v>0</v>
      </c>
      <c r="AN1263">
        <f t="shared" si="216"/>
        <v>0</v>
      </c>
      <c r="AO1263">
        <f t="shared" si="217"/>
        <v>0</v>
      </c>
    </row>
    <row r="1264" spans="1:41" ht="15" hidden="1" customHeight="1" outlineLevel="1" x14ac:dyDescent="0.35">
      <c r="A1264" s="15" t="s">
        <v>258</v>
      </c>
      <c r="B1264" s="35">
        <f t="shared" si="218"/>
        <v>35</v>
      </c>
      <c r="C1264" s="247"/>
      <c r="D1264" s="259"/>
      <c r="E1264" s="577"/>
      <c r="F1264" s="577"/>
      <c r="G1264" s="298">
        <v>0</v>
      </c>
      <c r="H1264" s="433"/>
      <c r="I1264" s="583"/>
      <c r="J1264" s="584"/>
      <c r="K1264" s="7"/>
      <c r="N1264" s="79"/>
      <c r="O1264" s="80"/>
      <c r="P1264" s="80"/>
      <c r="AM1264">
        <f t="shared" si="215"/>
        <v>0</v>
      </c>
      <c r="AN1264">
        <f t="shared" si="216"/>
        <v>0</v>
      </c>
      <c r="AO1264">
        <f t="shared" si="217"/>
        <v>0</v>
      </c>
    </row>
    <row r="1265" spans="1:41" ht="15" hidden="1" customHeight="1" outlineLevel="1" x14ac:dyDescent="0.35">
      <c r="A1265" s="15" t="s">
        <v>258</v>
      </c>
      <c r="B1265" s="35">
        <f t="shared" si="218"/>
        <v>36</v>
      </c>
      <c r="C1265" s="247"/>
      <c r="D1265" s="259"/>
      <c r="E1265" s="577"/>
      <c r="F1265" s="577"/>
      <c r="G1265" s="298">
        <v>0</v>
      </c>
      <c r="H1265" s="433"/>
      <c r="I1265" s="583"/>
      <c r="J1265" s="584"/>
      <c r="K1265" s="7"/>
      <c r="N1265" s="79"/>
      <c r="O1265" s="80"/>
      <c r="P1265" s="80"/>
      <c r="AM1265">
        <f t="shared" si="215"/>
        <v>0</v>
      </c>
      <c r="AN1265">
        <f t="shared" si="216"/>
        <v>0</v>
      </c>
      <c r="AO1265">
        <f t="shared" si="217"/>
        <v>0</v>
      </c>
    </row>
    <row r="1266" spans="1:41" ht="15" hidden="1" customHeight="1" outlineLevel="1" x14ac:dyDescent="0.35">
      <c r="A1266" s="15" t="s">
        <v>258</v>
      </c>
      <c r="B1266" s="35">
        <f t="shared" si="218"/>
        <v>37</v>
      </c>
      <c r="C1266" s="247"/>
      <c r="D1266" s="259"/>
      <c r="E1266" s="577"/>
      <c r="F1266" s="577"/>
      <c r="G1266" s="298">
        <v>0</v>
      </c>
      <c r="H1266" s="433"/>
      <c r="I1266" s="583"/>
      <c r="J1266" s="584"/>
      <c r="K1266" s="7"/>
      <c r="N1266" s="79"/>
      <c r="O1266" s="80"/>
      <c r="P1266" s="80"/>
      <c r="AM1266">
        <f t="shared" si="215"/>
        <v>0</v>
      </c>
      <c r="AN1266">
        <f t="shared" si="216"/>
        <v>0</v>
      </c>
      <c r="AO1266">
        <f t="shared" si="217"/>
        <v>0</v>
      </c>
    </row>
    <row r="1267" spans="1:41" ht="15" hidden="1" customHeight="1" outlineLevel="1" x14ac:dyDescent="0.35">
      <c r="A1267" s="15" t="s">
        <v>258</v>
      </c>
      <c r="B1267" s="35">
        <f t="shared" si="218"/>
        <v>38</v>
      </c>
      <c r="C1267" s="247"/>
      <c r="D1267" s="259"/>
      <c r="E1267" s="577"/>
      <c r="F1267" s="577"/>
      <c r="G1267" s="298">
        <v>0</v>
      </c>
      <c r="H1267" s="433"/>
      <c r="I1267" s="583"/>
      <c r="J1267" s="584"/>
      <c r="K1267" s="7"/>
      <c r="N1267" s="79"/>
      <c r="O1267" s="80"/>
      <c r="P1267" s="80"/>
      <c r="AM1267">
        <f t="shared" si="215"/>
        <v>0</v>
      </c>
      <c r="AN1267">
        <f t="shared" si="216"/>
        <v>0</v>
      </c>
      <c r="AO1267">
        <f t="shared" si="217"/>
        <v>0</v>
      </c>
    </row>
    <row r="1268" spans="1:41" ht="15" hidden="1" customHeight="1" outlineLevel="1" x14ac:dyDescent="0.35">
      <c r="A1268" s="15" t="s">
        <v>258</v>
      </c>
      <c r="B1268" s="35">
        <f t="shared" si="218"/>
        <v>39</v>
      </c>
      <c r="C1268" s="247"/>
      <c r="D1268" s="259"/>
      <c r="E1268" s="577"/>
      <c r="F1268" s="577"/>
      <c r="G1268" s="298">
        <v>0</v>
      </c>
      <c r="H1268" s="433"/>
      <c r="I1268" s="583"/>
      <c r="J1268" s="584"/>
      <c r="K1268" s="7"/>
      <c r="N1268" s="79"/>
      <c r="O1268" s="80"/>
      <c r="P1268" s="80"/>
      <c r="AM1268">
        <f t="shared" si="215"/>
        <v>0</v>
      </c>
      <c r="AN1268">
        <f t="shared" si="216"/>
        <v>0</v>
      </c>
      <c r="AO1268">
        <f t="shared" si="217"/>
        <v>0</v>
      </c>
    </row>
    <row r="1269" spans="1:41" ht="15" hidden="1" customHeight="1" outlineLevel="1" x14ac:dyDescent="0.35">
      <c r="A1269" s="15" t="s">
        <v>258</v>
      </c>
      <c r="B1269" s="35">
        <f t="shared" si="218"/>
        <v>40</v>
      </c>
      <c r="C1269" s="247"/>
      <c r="D1269" s="259"/>
      <c r="E1269" s="577"/>
      <c r="F1269" s="577"/>
      <c r="G1269" s="298">
        <v>0</v>
      </c>
      <c r="H1269" s="433"/>
      <c r="I1269" s="583"/>
      <c r="J1269" s="584"/>
      <c r="K1269" s="7"/>
      <c r="N1269" s="79"/>
      <c r="O1269" s="80"/>
      <c r="P1269" s="80"/>
      <c r="AM1269">
        <f t="shared" si="215"/>
        <v>0</v>
      </c>
      <c r="AN1269">
        <f t="shared" si="216"/>
        <v>0</v>
      </c>
      <c r="AO1269">
        <f t="shared" si="217"/>
        <v>0</v>
      </c>
    </row>
    <row r="1270" spans="1:41" ht="15" hidden="1" customHeight="1" outlineLevel="1" x14ac:dyDescent="0.35">
      <c r="A1270" s="15" t="s">
        <v>258</v>
      </c>
      <c r="B1270" s="35">
        <f t="shared" si="218"/>
        <v>41</v>
      </c>
      <c r="C1270" s="247"/>
      <c r="D1270" s="259"/>
      <c r="E1270" s="577"/>
      <c r="F1270" s="577"/>
      <c r="G1270" s="298">
        <v>0</v>
      </c>
      <c r="H1270" s="433"/>
      <c r="I1270" s="583"/>
      <c r="J1270" s="584"/>
      <c r="K1270" s="7"/>
      <c r="N1270" s="79"/>
      <c r="O1270" s="80"/>
      <c r="P1270" s="80"/>
      <c r="AM1270">
        <f t="shared" si="215"/>
        <v>0</v>
      </c>
      <c r="AN1270">
        <f t="shared" si="216"/>
        <v>0</v>
      </c>
      <c r="AO1270">
        <f t="shared" si="217"/>
        <v>0</v>
      </c>
    </row>
    <row r="1271" spans="1:41" ht="15" hidden="1" customHeight="1" outlineLevel="1" x14ac:dyDescent="0.35">
      <c r="A1271" s="15" t="s">
        <v>258</v>
      </c>
      <c r="B1271" s="35">
        <f t="shared" si="218"/>
        <v>42</v>
      </c>
      <c r="C1271" s="247"/>
      <c r="D1271" s="259"/>
      <c r="E1271" s="577"/>
      <c r="F1271" s="577"/>
      <c r="G1271" s="298">
        <v>0</v>
      </c>
      <c r="H1271" s="433"/>
      <c r="I1271" s="583"/>
      <c r="J1271" s="584"/>
      <c r="K1271" s="7"/>
      <c r="N1271" s="79"/>
      <c r="O1271" s="80"/>
      <c r="P1271" s="80"/>
      <c r="AM1271">
        <f t="shared" si="215"/>
        <v>0</v>
      </c>
      <c r="AN1271">
        <f t="shared" si="216"/>
        <v>0</v>
      </c>
      <c r="AO1271">
        <f t="shared" si="217"/>
        <v>0</v>
      </c>
    </row>
    <row r="1272" spans="1:41" ht="15" hidden="1" customHeight="1" outlineLevel="1" x14ac:dyDescent="0.35">
      <c r="A1272" s="15" t="s">
        <v>258</v>
      </c>
      <c r="B1272" s="35">
        <f t="shared" si="218"/>
        <v>43</v>
      </c>
      <c r="C1272" s="247"/>
      <c r="D1272" s="259"/>
      <c r="E1272" s="577"/>
      <c r="F1272" s="577"/>
      <c r="G1272" s="298">
        <v>0</v>
      </c>
      <c r="H1272" s="433"/>
      <c r="I1272" s="583"/>
      <c r="J1272" s="584"/>
      <c r="K1272" s="7"/>
      <c r="N1272" s="79"/>
      <c r="O1272" s="80"/>
      <c r="P1272" s="80"/>
      <c r="AM1272">
        <f t="shared" si="215"/>
        <v>0</v>
      </c>
      <c r="AN1272">
        <f t="shared" si="216"/>
        <v>0</v>
      </c>
      <c r="AO1272">
        <f t="shared" si="217"/>
        <v>0</v>
      </c>
    </row>
    <row r="1273" spans="1:41" ht="15" hidden="1" customHeight="1" outlineLevel="1" x14ac:dyDescent="0.35">
      <c r="A1273" s="15" t="s">
        <v>258</v>
      </c>
      <c r="B1273" s="35">
        <f t="shared" si="218"/>
        <v>44</v>
      </c>
      <c r="C1273" s="247"/>
      <c r="D1273" s="259"/>
      <c r="E1273" s="577"/>
      <c r="F1273" s="577"/>
      <c r="G1273" s="298">
        <v>0</v>
      </c>
      <c r="H1273" s="433"/>
      <c r="I1273" s="583"/>
      <c r="J1273" s="584"/>
      <c r="K1273" s="7"/>
      <c r="N1273" s="79"/>
      <c r="O1273" s="80"/>
      <c r="P1273" s="80"/>
      <c r="AM1273">
        <f t="shared" si="215"/>
        <v>0</v>
      </c>
      <c r="AN1273">
        <f t="shared" si="216"/>
        <v>0</v>
      </c>
      <c r="AO1273">
        <f t="shared" si="217"/>
        <v>0</v>
      </c>
    </row>
    <row r="1274" spans="1:41" ht="15" hidden="1" customHeight="1" outlineLevel="1" x14ac:dyDescent="0.35">
      <c r="A1274" s="15" t="s">
        <v>258</v>
      </c>
      <c r="B1274" s="35">
        <f t="shared" si="218"/>
        <v>45</v>
      </c>
      <c r="C1274" s="247"/>
      <c r="D1274" s="259"/>
      <c r="E1274" s="577"/>
      <c r="F1274" s="577"/>
      <c r="G1274" s="298">
        <v>0</v>
      </c>
      <c r="H1274" s="433"/>
      <c r="I1274" s="583"/>
      <c r="J1274" s="584"/>
      <c r="K1274" s="7"/>
      <c r="N1274" s="79"/>
      <c r="O1274" s="80"/>
      <c r="P1274" s="80"/>
      <c r="AM1274">
        <f t="shared" si="215"/>
        <v>0</v>
      </c>
      <c r="AN1274">
        <f t="shared" si="216"/>
        <v>0</v>
      </c>
      <c r="AO1274">
        <f t="shared" si="217"/>
        <v>0</v>
      </c>
    </row>
    <row r="1275" spans="1:41" ht="15" hidden="1" customHeight="1" outlineLevel="1" x14ac:dyDescent="0.35">
      <c r="A1275" s="15" t="s">
        <v>258</v>
      </c>
      <c r="B1275" s="35">
        <f t="shared" si="218"/>
        <v>46</v>
      </c>
      <c r="C1275" s="247"/>
      <c r="D1275" s="259"/>
      <c r="E1275" s="577"/>
      <c r="F1275" s="577"/>
      <c r="G1275" s="298">
        <v>0</v>
      </c>
      <c r="H1275" s="433"/>
      <c r="I1275" s="583"/>
      <c r="J1275" s="584"/>
      <c r="K1275" s="7"/>
      <c r="N1275" s="79"/>
      <c r="O1275" s="80"/>
      <c r="P1275" s="80"/>
      <c r="AM1275">
        <f t="shared" si="215"/>
        <v>0</v>
      </c>
      <c r="AN1275">
        <f t="shared" si="216"/>
        <v>0</v>
      </c>
      <c r="AO1275">
        <f t="shared" si="217"/>
        <v>0</v>
      </c>
    </row>
    <row r="1276" spans="1:41" ht="15" hidden="1" customHeight="1" outlineLevel="1" x14ac:dyDescent="0.35">
      <c r="A1276" s="15" t="s">
        <v>258</v>
      </c>
      <c r="B1276" s="35">
        <f t="shared" si="218"/>
        <v>47</v>
      </c>
      <c r="C1276" s="247"/>
      <c r="D1276" s="259"/>
      <c r="E1276" s="577"/>
      <c r="F1276" s="577"/>
      <c r="G1276" s="298">
        <v>0</v>
      </c>
      <c r="H1276" s="433"/>
      <c r="I1276" s="583"/>
      <c r="J1276" s="584"/>
      <c r="K1276" s="7"/>
      <c r="N1276" s="79"/>
      <c r="O1276" s="80"/>
      <c r="P1276" s="80"/>
      <c r="AM1276">
        <f t="shared" si="215"/>
        <v>0</v>
      </c>
      <c r="AN1276">
        <f t="shared" si="216"/>
        <v>0</v>
      </c>
      <c r="AO1276">
        <f t="shared" si="217"/>
        <v>0</v>
      </c>
    </row>
    <row r="1277" spans="1:41" ht="15" hidden="1" customHeight="1" outlineLevel="1" x14ac:dyDescent="0.35">
      <c r="A1277" s="15" t="s">
        <v>258</v>
      </c>
      <c r="B1277" s="35">
        <f t="shared" si="218"/>
        <v>48</v>
      </c>
      <c r="C1277" s="247"/>
      <c r="D1277" s="259"/>
      <c r="E1277" s="577"/>
      <c r="F1277" s="577"/>
      <c r="G1277" s="298">
        <v>0</v>
      </c>
      <c r="H1277" s="433"/>
      <c r="I1277" s="583"/>
      <c r="J1277" s="584"/>
      <c r="K1277" s="7"/>
      <c r="N1277" s="79"/>
      <c r="O1277" s="80"/>
      <c r="P1277" s="80"/>
      <c r="AM1277">
        <f t="shared" si="215"/>
        <v>0</v>
      </c>
      <c r="AN1277">
        <f t="shared" si="216"/>
        <v>0</v>
      </c>
      <c r="AO1277">
        <f t="shared" si="217"/>
        <v>0</v>
      </c>
    </row>
    <row r="1278" spans="1:41" ht="15" hidden="1" customHeight="1" outlineLevel="1" x14ac:dyDescent="0.35">
      <c r="A1278" s="15" t="s">
        <v>258</v>
      </c>
      <c r="B1278" s="35">
        <f t="shared" si="218"/>
        <v>49</v>
      </c>
      <c r="C1278" s="247"/>
      <c r="D1278" s="259"/>
      <c r="E1278" s="577"/>
      <c r="F1278" s="577"/>
      <c r="G1278" s="298">
        <v>0</v>
      </c>
      <c r="H1278" s="433"/>
      <c r="I1278" s="583"/>
      <c r="J1278" s="584"/>
      <c r="K1278" s="7"/>
      <c r="N1278" s="79"/>
      <c r="O1278" s="80"/>
      <c r="P1278" s="80"/>
      <c r="AM1278">
        <f t="shared" si="215"/>
        <v>0</v>
      </c>
      <c r="AN1278">
        <f t="shared" si="216"/>
        <v>0</v>
      </c>
      <c r="AO1278">
        <f t="shared" si="217"/>
        <v>0</v>
      </c>
    </row>
    <row r="1279" spans="1:41" ht="15" hidden="1" customHeight="1" outlineLevel="1" x14ac:dyDescent="0.35">
      <c r="A1279" s="15" t="s">
        <v>258</v>
      </c>
      <c r="B1279" s="35">
        <f t="shared" si="218"/>
        <v>50</v>
      </c>
      <c r="C1279" s="247"/>
      <c r="D1279" s="259"/>
      <c r="E1279" s="577"/>
      <c r="F1279" s="577"/>
      <c r="G1279" s="298">
        <v>0</v>
      </c>
      <c r="H1279" s="433"/>
      <c r="I1279" s="583"/>
      <c r="J1279" s="584"/>
      <c r="K1279" s="7"/>
      <c r="N1279" s="79"/>
      <c r="O1279" s="80"/>
      <c r="P1279" s="80"/>
      <c r="AM1279">
        <f t="shared" si="215"/>
        <v>0</v>
      </c>
      <c r="AN1279">
        <f t="shared" si="216"/>
        <v>0</v>
      </c>
      <c r="AO1279">
        <f t="shared" si="217"/>
        <v>0</v>
      </c>
    </row>
    <row r="1280" spans="1:41" ht="15" customHeight="1" collapsed="1" x14ac:dyDescent="0.35">
      <c r="A1280" s="103"/>
      <c r="B1280" s="104" t="s">
        <v>254</v>
      </c>
      <c r="C1280" s="275"/>
      <c r="D1280" s="259"/>
      <c r="E1280" s="582"/>
      <c r="F1280" s="582"/>
      <c r="G1280" s="273"/>
      <c r="H1280" s="273"/>
      <c r="I1280" s="582"/>
      <c r="J1280" s="589"/>
      <c r="K1280" s="105"/>
      <c r="N1280" s="79"/>
      <c r="O1280" s="80"/>
      <c r="P1280" s="80"/>
      <c r="AM1280">
        <f t="shared" si="215"/>
        <v>0</v>
      </c>
      <c r="AN1280">
        <f t="shared" si="216"/>
        <v>0</v>
      </c>
      <c r="AO1280">
        <f t="shared" si="217"/>
        <v>0</v>
      </c>
    </row>
    <row r="1281" spans="1:41" ht="15" hidden="1" customHeight="1" outlineLevel="1" x14ac:dyDescent="0.35">
      <c r="A1281" s="15" t="s">
        <v>258</v>
      </c>
      <c r="B1281" s="35">
        <f>B1279+1</f>
        <v>51</v>
      </c>
      <c r="C1281" s="247"/>
      <c r="D1281" s="259"/>
      <c r="E1281" s="577"/>
      <c r="F1281" s="577"/>
      <c r="G1281" s="298">
        <v>0</v>
      </c>
      <c r="H1281" s="433"/>
      <c r="I1281" s="583"/>
      <c r="J1281" s="584"/>
      <c r="K1281" s="7"/>
      <c r="N1281" s="79"/>
      <c r="O1281" s="80"/>
      <c r="P1281" s="80"/>
      <c r="AM1281">
        <f t="shared" si="215"/>
        <v>0</v>
      </c>
      <c r="AN1281">
        <f t="shared" si="216"/>
        <v>0</v>
      </c>
      <c r="AO1281">
        <f t="shared" si="217"/>
        <v>0</v>
      </c>
    </row>
    <row r="1282" spans="1:41" ht="15" hidden="1" customHeight="1" outlineLevel="1" x14ac:dyDescent="0.35">
      <c r="A1282" s="15" t="s">
        <v>258</v>
      </c>
      <c r="B1282" s="35">
        <f t="shared" si="218"/>
        <v>52</v>
      </c>
      <c r="C1282" s="247"/>
      <c r="D1282" s="259"/>
      <c r="E1282" s="577"/>
      <c r="F1282" s="577"/>
      <c r="G1282" s="298">
        <v>0</v>
      </c>
      <c r="H1282" s="433"/>
      <c r="I1282" s="583"/>
      <c r="J1282" s="584"/>
      <c r="K1282" s="7"/>
      <c r="N1282" s="79"/>
      <c r="O1282" s="80"/>
      <c r="P1282" s="80"/>
      <c r="AM1282">
        <f t="shared" si="215"/>
        <v>0</v>
      </c>
      <c r="AN1282">
        <f t="shared" si="216"/>
        <v>0</v>
      </c>
      <c r="AO1282">
        <f t="shared" si="217"/>
        <v>0</v>
      </c>
    </row>
    <row r="1283" spans="1:41" ht="15" hidden="1" customHeight="1" outlineLevel="1" x14ac:dyDescent="0.35">
      <c r="A1283" s="15" t="s">
        <v>258</v>
      </c>
      <c r="B1283" s="35">
        <f t="shared" si="218"/>
        <v>53</v>
      </c>
      <c r="C1283" s="247"/>
      <c r="D1283" s="259"/>
      <c r="E1283" s="577"/>
      <c r="F1283" s="577"/>
      <c r="G1283" s="298">
        <v>0</v>
      </c>
      <c r="H1283" s="433"/>
      <c r="I1283" s="583"/>
      <c r="J1283" s="584"/>
      <c r="K1283" s="7"/>
      <c r="N1283" s="79"/>
      <c r="O1283" s="80"/>
      <c r="P1283" s="80"/>
      <c r="AM1283">
        <f t="shared" si="215"/>
        <v>0</v>
      </c>
      <c r="AN1283">
        <f t="shared" si="216"/>
        <v>0</v>
      </c>
      <c r="AO1283">
        <f t="shared" si="217"/>
        <v>0</v>
      </c>
    </row>
    <row r="1284" spans="1:41" ht="15" hidden="1" customHeight="1" outlineLevel="1" x14ac:dyDescent="0.35">
      <c r="A1284" s="15" t="s">
        <v>258</v>
      </c>
      <c r="B1284" s="35">
        <f t="shared" si="218"/>
        <v>54</v>
      </c>
      <c r="C1284" s="247"/>
      <c r="D1284" s="259"/>
      <c r="E1284" s="577"/>
      <c r="F1284" s="577"/>
      <c r="G1284" s="298">
        <v>0</v>
      </c>
      <c r="H1284" s="433"/>
      <c r="I1284" s="583"/>
      <c r="J1284" s="584"/>
      <c r="K1284" s="7"/>
      <c r="N1284" s="79"/>
      <c r="O1284" s="80"/>
      <c r="P1284" s="80"/>
      <c r="AM1284">
        <f t="shared" si="215"/>
        <v>0</v>
      </c>
      <c r="AN1284">
        <f t="shared" si="216"/>
        <v>0</v>
      </c>
      <c r="AO1284">
        <f t="shared" si="217"/>
        <v>0</v>
      </c>
    </row>
    <row r="1285" spans="1:41" ht="15" hidden="1" customHeight="1" outlineLevel="1" x14ac:dyDescent="0.35">
      <c r="A1285" s="15" t="s">
        <v>258</v>
      </c>
      <c r="B1285" s="35">
        <f t="shared" si="218"/>
        <v>55</v>
      </c>
      <c r="C1285" s="247"/>
      <c r="D1285" s="259"/>
      <c r="E1285" s="577"/>
      <c r="F1285" s="577"/>
      <c r="G1285" s="298">
        <v>0</v>
      </c>
      <c r="H1285" s="433"/>
      <c r="I1285" s="583"/>
      <c r="J1285" s="584"/>
      <c r="K1285" s="7"/>
      <c r="N1285" s="79"/>
      <c r="O1285" s="80"/>
      <c r="P1285" s="80"/>
      <c r="AM1285">
        <f t="shared" si="215"/>
        <v>0</v>
      </c>
      <c r="AN1285">
        <f t="shared" si="216"/>
        <v>0</v>
      </c>
      <c r="AO1285">
        <f t="shared" si="217"/>
        <v>0</v>
      </c>
    </row>
    <row r="1286" spans="1:41" ht="15" hidden="1" customHeight="1" outlineLevel="1" x14ac:dyDescent="0.35">
      <c r="A1286" s="15" t="s">
        <v>258</v>
      </c>
      <c r="B1286" s="35">
        <f t="shared" si="218"/>
        <v>56</v>
      </c>
      <c r="C1286" s="247"/>
      <c r="D1286" s="259"/>
      <c r="E1286" s="577"/>
      <c r="F1286" s="577"/>
      <c r="G1286" s="298">
        <v>0</v>
      </c>
      <c r="H1286" s="433"/>
      <c r="I1286" s="583"/>
      <c r="J1286" s="584"/>
      <c r="K1286" s="7"/>
      <c r="N1286" s="79"/>
      <c r="O1286" s="80"/>
      <c r="P1286" s="80"/>
      <c r="AM1286">
        <f t="shared" si="215"/>
        <v>0</v>
      </c>
      <c r="AN1286">
        <f t="shared" si="216"/>
        <v>0</v>
      </c>
      <c r="AO1286">
        <f t="shared" si="217"/>
        <v>0</v>
      </c>
    </row>
    <row r="1287" spans="1:41" ht="15" hidden="1" customHeight="1" outlineLevel="1" x14ac:dyDescent="0.35">
      <c r="A1287" s="15" t="s">
        <v>258</v>
      </c>
      <c r="B1287" s="35">
        <f t="shared" si="218"/>
        <v>57</v>
      </c>
      <c r="C1287" s="247"/>
      <c r="D1287" s="259"/>
      <c r="E1287" s="577"/>
      <c r="F1287" s="577"/>
      <c r="G1287" s="298">
        <v>0</v>
      </c>
      <c r="H1287" s="433"/>
      <c r="I1287" s="583"/>
      <c r="J1287" s="584"/>
      <c r="K1287" s="7"/>
      <c r="N1287" s="79"/>
      <c r="O1287" s="80"/>
      <c r="P1287" s="80"/>
      <c r="AM1287">
        <f t="shared" si="215"/>
        <v>0</v>
      </c>
      <c r="AN1287">
        <f t="shared" si="216"/>
        <v>0</v>
      </c>
      <c r="AO1287">
        <f t="shared" si="217"/>
        <v>0</v>
      </c>
    </row>
    <row r="1288" spans="1:41" ht="15" hidden="1" customHeight="1" outlineLevel="1" x14ac:dyDescent="0.35">
      <c r="A1288" s="15" t="s">
        <v>258</v>
      </c>
      <c r="B1288" s="35">
        <f t="shared" si="218"/>
        <v>58</v>
      </c>
      <c r="C1288" s="247"/>
      <c r="D1288" s="259"/>
      <c r="E1288" s="577"/>
      <c r="F1288" s="577"/>
      <c r="G1288" s="298">
        <v>0</v>
      </c>
      <c r="H1288" s="433"/>
      <c r="I1288" s="583"/>
      <c r="J1288" s="584"/>
      <c r="K1288" s="7"/>
      <c r="N1288" s="79"/>
      <c r="O1288" s="80"/>
      <c r="P1288" s="80"/>
      <c r="AM1288">
        <f t="shared" si="215"/>
        <v>0</v>
      </c>
      <c r="AN1288">
        <f t="shared" si="216"/>
        <v>0</v>
      </c>
      <c r="AO1288">
        <f t="shared" si="217"/>
        <v>0</v>
      </c>
    </row>
    <row r="1289" spans="1:41" ht="15" hidden="1" customHeight="1" outlineLevel="1" x14ac:dyDescent="0.35">
      <c r="A1289" s="15" t="s">
        <v>258</v>
      </c>
      <c r="B1289" s="35">
        <f t="shared" si="218"/>
        <v>59</v>
      </c>
      <c r="C1289" s="247"/>
      <c r="D1289" s="259"/>
      <c r="E1289" s="577"/>
      <c r="F1289" s="577"/>
      <c r="G1289" s="298">
        <v>0</v>
      </c>
      <c r="H1289" s="433"/>
      <c r="I1289" s="583"/>
      <c r="J1289" s="584"/>
      <c r="K1289" s="7"/>
      <c r="N1289" s="79"/>
      <c r="O1289" s="80"/>
      <c r="P1289" s="80"/>
      <c r="AM1289">
        <f t="shared" si="215"/>
        <v>0</v>
      </c>
      <c r="AN1289">
        <f t="shared" si="216"/>
        <v>0</v>
      </c>
      <c r="AO1289">
        <f t="shared" si="217"/>
        <v>0</v>
      </c>
    </row>
    <row r="1290" spans="1:41" ht="15" hidden="1" customHeight="1" outlineLevel="1" x14ac:dyDescent="0.35">
      <c r="A1290" s="15" t="s">
        <v>258</v>
      </c>
      <c r="B1290" s="35">
        <f t="shared" si="218"/>
        <v>60</v>
      </c>
      <c r="C1290" s="247"/>
      <c r="D1290" s="259"/>
      <c r="E1290" s="577"/>
      <c r="F1290" s="577"/>
      <c r="G1290" s="298">
        <v>0</v>
      </c>
      <c r="H1290" s="433"/>
      <c r="I1290" s="583"/>
      <c r="J1290" s="584"/>
      <c r="K1290" s="7"/>
      <c r="N1290" s="79"/>
      <c r="O1290" s="80"/>
      <c r="P1290" s="80"/>
      <c r="AM1290">
        <f t="shared" si="215"/>
        <v>0</v>
      </c>
      <c r="AN1290">
        <f t="shared" si="216"/>
        <v>0</v>
      </c>
      <c r="AO1290">
        <f t="shared" si="217"/>
        <v>0</v>
      </c>
    </row>
    <row r="1291" spans="1:41" ht="15" hidden="1" customHeight="1" outlineLevel="1" x14ac:dyDescent="0.35">
      <c r="A1291" s="15" t="s">
        <v>258</v>
      </c>
      <c r="B1291" s="35">
        <f t="shared" si="218"/>
        <v>61</v>
      </c>
      <c r="C1291" s="247"/>
      <c r="D1291" s="259"/>
      <c r="E1291" s="577"/>
      <c r="F1291" s="577"/>
      <c r="G1291" s="298">
        <v>0</v>
      </c>
      <c r="H1291" s="433"/>
      <c r="I1291" s="583"/>
      <c r="J1291" s="584"/>
      <c r="K1291" s="7"/>
      <c r="N1291" s="79"/>
      <c r="O1291" s="80"/>
      <c r="P1291" s="80"/>
      <c r="AM1291">
        <f t="shared" si="215"/>
        <v>0</v>
      </c>
      <c r="AN1291">
        <f t="shared" si="216"/>
        <v>0</v>
      </c>
      <c r="AO1291">
        <f t="shared" si="217"/>
        <v>0</v>
      </c>
    </row>
    <row r="1292" spans="1:41" ht="15" hidden="1" customHeight="1" outlineLevel="1" x14ac:dyDescent="0.35">
      <c r="A1292" s="15" t="s">
        <v>258</v>
      </c>
      <c r="B1292" s="35">
        <f t="shared" si="218"/>
        <v>62</v>
      </c>
      <c r="C1292" s="247"/>
      <c r="D1292" s="259"/>
      <c r="E1292" s="577"/>
      <c r="F1292" s="577"/>
      <c r="G1292" s="298">
        <v>0</v>
      </c>
      <c r="H1292" s="433"/>
      <c r="I1292" s="583"/>
      <c r="J1292" s="584"/>
      <c r="K1292" s="7"/>
      <c r="N1292" s="79"/>
      <c r="O1292" s="80"/>
      <c r="P1292" s="80"/>
      <c r="AM1292">
        <f t="shared" si="215"/>
        <v>0</v>
      </c>
      <c r="AN1292">
        <f t="shared" si="216"/>
        <v>0</v>
      </c>
      <c r="AO1292">
        <f t="shared" si="217"/>
        <v>0</v>
      </c>
    </row>
    <row r="1293" spans="1:41" ht="15" hidden="1" customHeight="1" outlineLevel="1" x14ac:dyDescent="0.35">
      <c r="A1293" s="15" t="s">
        <v>258</v>
      </c>
      <c r="B1293" s="35">
        <f t="shared" si="218"/>
        <v>63</v>
      </c>
      <c r="C1293" s="247"/>
      <c r="D1293" s="259"/>
      <c r="E1293" s="577"/>
      <c r="F1293" s="577"/>
      <c r="G1293" s="298">
        <v>0</v>
      </c>
      <c r="H1293" s="433"/>
      <c r="I1293" s="583"/>
      <c r="J1293" s="584"/>
      <c r="K1293" s="7"/>
      <c r="N1293" s="79"/>
      <c r="O1293" s="80"/>
      <c r="P1293" s="80"/>
      <c r="AM1293">
        <f t="shared" si="215"/>
        <v>0</v>
      </c>
      <c r="AN1293">
        <f t="shared" si="216"/>
        <v>0</v>
      </c>
      <c r="AO1293">
        <f t="shared" si="217"/>
        <v>0</v>
      </c>
    </row>
    <row r="1294" spans="1:41" ht="15" hidden="1" customHeight="1" outlineLevel="1" x14ac:dyDescent="0.35">
      <c r="A1294" s="15" t="s">
        <v>258</v>
      </c>
      <c r="B1294" s="35">
        <f t="shared" si="218"/>
        <v>64</v>
      </c>
      <c r="C1294" s="247"/>
      <c r="D1294" s="259"/>
      <c r="E1294" s="577"/>
      <c r="F1294" s="577"/>
      <c r="G1294" s="298">
        <v>0</v>
      </c>
      <c r="H1294" s="433"/>
      <c r="I1294" s="583"/>
      <c r="J1294" s="584"/>
      <c r="K1294" s="7"/>
      <c r="N1294" s="79"/>
      <c r="O1294" s="80"/>
      <c r="P1294" s="80"/>
      <c r="AM1294">
        <f t="shared" si="215"/>
        <v>0</v>
      </c>
      <c r="AN1294">
        <f t="shared" si="216"/>
        <v>0</v>
      </c>
      <c r="AO1294">
        <f t="shared" si="217"/>
        <v>0</v>
      </c>
    </row>
    <row r="1295" spans="1:41" ht="15" hidden="1" customHeight="1" outlineLevel="1" x14ac:dyDescent="0.35">
      <c r="A1295" s="15" t="s">
        <v>258</v>
      </c>
      <c r="B1295" s="35">
        <f t="shared" si="218"/>
        <v>65</v>
      </c>
      <c r="C1295" s="247"/>
      <c r="D1295" s="259"/>
      <c r="E1295" s="577"/>
      <c r="F1295" s="577"/>
      <c r="G1295" s="298">
        <v>0</v>
      </c>
      <c r="H1295" s="433"/>
      <c r="I1295" s="583"/>
      <c r="J1295" s="584"/>
      <c r="K1295" s="7"/>
      <c r="N1295" s="79"/>
      <c r="O1295" s="80"/>
      <c r="P1295" s="80"/>
      <c r="AM1295">
        <f t="shared" ref="AM1295:AM1331" si="219">IF(C1295="",IF(OR(E1295&lt;&gt;"",G1295&lt;&gt;0)=TRUE,1,0),0)</f>
        <v>0</v>
      </c>
      <c r="AN1295">
        <f t="shared" ref="AN1295:AN1331" si="220">IF(G1295=0,IF(OR(E1295&lt;&gt;"",C1295&lt;&gt;"")=TRUE,1,0),0)</f>
        <v>0</v>
      </c>
      <c r="AO1295">
        <f t="shared" ref="AO1295:AO1331" si="221">IF(E1295="",IF(OR(C1295&lt;&gt;"",G1295&lt;&gt;0)=TRUE,1,0),0)</f>
        <v>0</v>
      </c>
    </row>
    <row r="1296" spans="1:41" ht="15" hidden="1" customHeight="1" outlineLevel="1" x14ac:dyDescent="0.35">
      <c r="A1296" s="15" t="s">
        <v>258</v>
      </c>
      <c r="B1296" s="35">
        <f t="shared" ref="B1296:B1330" si="222">B1295+1</f>
        <v>66</v>
      </c>
      <c r="C1296" s="247"/>
      <c r="D1296" s="259"/>
      <c r="E1296" s="577"/>
      <c r="F1296" s="577"/>
      <c r="G1296" s="298">
        <v>0</v>
      </c>
      <c r="H1296" s="433"/>
      <c r="I1296" s="583"/>
      <c r="J1296" s="584"/>
      <c r="K1296" s="7"/>
      <c r="N1296" s="79"/>
      <c r="O1296" s="80"/>
      <c r="P1296" s="80"/>
      <c r="AM1296">
        <f t="shared" si="219"/>
        <v>0</v>
      </c>
      <c r="AN1296">
        <f t="shared" si="220"/>
        <v>0</v>
      </c>
      <c r="AO1296">
        <f t="shared" si="221"/>
        <v>0</v>
      </c>
    </row>
    <row r="1297" spans="1:41" ht="15" hidden="1" customHeight="1" outlineLevel="1" x14ac:dyDescent="0.35">
      <c r="A1297" s="15" t="s">
        <v>258</v>
      </c>
      <c r="B1297" s="35">
        <f t="shared" si="222"/>
        <v>67</v>
      </c>
      <c r="C1297" s="247"/>
      <c r="D1297" s="259"/>
      <c r="E1297" s="577"/>
      <c r="F1297" s="577"/>
      <c r="G1297" s="298">
        <v>0</v>
      </c>
      <c r="H1297" s="433"/>
      <c r="I1297" s="583"/>
      <c r="J1297" s="584"/>
      <c r="K1297" s="7"/>
      <c r="N1297" s="79"/>
      <c r="O1297" s="80"/>
      <c r="P1297" s="80"/>
      <c r="AM1297">
        <f t="shared" si="219"/>
        <v>0</v>
      </c>
      <c r="AN1297">
        <f t="shared" si="220"/>
        <v>0</v>
      </c>
      <c r="AO1297">
        <f t="shared" si="221"/>
        <v>0</v>
      </c>
    </row>
    <row r="1298" spans="1:41" ht="15" hidden="1" customHeight="1" outlineLevel="1" x14ac:dyDescent="0.35">
      <c r="A1298" s="15" t="s">
        <v>258</v>
      </c>
      <c r="B1298" s="35">
        <f t="shared" si="222"/>
        <v>68</v>
      </c>
      <c r="C1298" s="247"/>
      <c r="D1298" s="259"/>
      <c r="E1298" s="577"/>
      <c r="F1298" s="577"/>
      <c r="G1298" s="298">
        <v>0</v>
      </c>
      <c r="H1298" s="433"/>
      <c r="I1298" s="583"/>
      <c r="J1298" s="584"/>
      <c r="K1298" s="7"/>
      <c r="N1298" s="79"/>
      <c r="O1298" s="80"/>
      <c r="P1298" s="80"/>
      <c r="AM1298">
        <f t="shared" si="219"/>
        <v>0</v>
      </c>
      <c r="AN1298">
        <f t="shared" si="220"/>
        <v>0</v>
      </c>
      <c r="AO1298">
        <f t="shared" si="221"/>
        <v>0</v>
      </c>
    </row>
    <row r="1299" spans="1:41" ht="15" hidden="1" customHeight="1" outlineLevel="1" x14ac:dyDescent="0.35">
      <c r="A1299" s="15" t="s">
        <v>258</v>
      </c>
      <c r="B1299" s="35">
        <f t="shared" si="222"/>
        <v>69</v>
      </c>
      <c r="C1299" s="247"/>
      <c r="D1299" s="259"/>
      <c r="E1299" s="577"/>
      <c r="F1299" s="577"/>
      <c r="G1299" s="298">
        <v>0</v>
      </c>
      <c r="H1299" s="433"/>
      <c r="I1299" s="583"/>
      <c r="J1299" s="584"/>
      <c r="K1299" s="7"/>
      <c r="N1299" s="79"/>
      <c r="O1299" s="80"/>
      <c r="P1299" s="80"/>
      <c r="AM1299">
        <f t="shared" si="219"/>
        <v>0</v>
      </c>
      <c r="AN1299">
        <f t="shared" si="220"/>
        <v>0</v>
      </c>
      <c r="AO1299">
        <f t="shared" si="221"/>
        <v>0</v>
      </c>
    </row>
    <row r="1300" spans="1:41" ht="15" hidden="1" customHeight="1" outlineLevel="1" x14ac:dyDescent="0.35">
      <c r="A1300" s="15" t="s">
        <v>258</v>
      </c>
      <c r="B1300" s="35">
        <f t="shared" si="222"/>
        <v>70</v>
      </c>
      <c r="C1300" s="247"/>
      <c r="D1300" s="259"/>
      <c r="E1300" s="577"/>
      <c r="F1300" s="577"/>
      <c r="G1300" s="298">
        <v>0</v>
      </c>
      <c r="H1300" s="433"/>
      <c r="I1300" s="583"/>
      <c r="J1300" s="584"/>
      <c r="K1300" s="7"/>
      <c r="N1300" s="79"/>
      <c r="O1300" s="80"/>
      <c r="P1300" s="80"/>
      <c r="AM1300">
        <f t="shared" si="219"/>
        <v>0</v>
      </c>
      <c r="AN1300">
        <f t="shared" si="220"/>
        <v>0</v>
      </c>
      <c r="AO1300">
        <f t="shared" si="221"/>
        <v>0</v>
      </c>
    </row>
    <row r="1301" spans="1:41" ht="15" hidden="1" customHeight="1" outlineLevel="1" x14ac:dyDescent="0.35">
      <c r="A1301" s="15" t="s">
        <v>258</v>
      </c>
      <c r="B1301" s="35">
        <f t="shared" si="222"/>
        <v>71</v>
      </c>
      <c r="C1301" s="247"/>
      <c r="D1301" s="259"/>
      <c r="E1301" s="577"/>
      <c r="F1301" s="577"/>
      <c r="G1301" s="298">
        <v>0</v>
      </c>
      <c r="H1301" s="433"/>
      <c r="I1301" s="583"/>
      <c r="J1301" s="584"/>
      <c r="K1301" s="7"/>
      <c r="N1301" s="79"/>
      <c r="O1301" s="80"/>
      <c r="P1301" s="80"/>
      <c r="AM1301">
        <f t="shared" si="219"/>
        <v>0</v>
      </c>
      <c r="AN1301">
        <f t="shared" si="220"/>
        <v>0</v>
      </c>
      <c r="AO1301">
        <f t="shared" si="221"/>
        <v>0</v>
      </c>
    </row>
    <row r="1302" spans="1:41" ht="15" hidden="1" customHeight="1" outlineLevel="1" x14ac:dyDescent="0.35">
      <c r="A1302" s="15" t="s">
        <v>258</v>
      </c>
      <c r="B1302" s="35">
        <f t="shared" si="222"/>
        <v>72</v>
      </c>
      <c r="C1302" s="247"/>
      <c r="D1302" s="259"/>
      <c r="E1302" s="577"/>
      <c r="F1302" s="577"/>
      <c r="G1302" s="298">
        <v>0</v>
      </c>
      <c r="H1302" s="433"/>
      <c r="I1302" s="583"/>
      <c r="J1302" s="584"/>
      <c r="K1302" s="7"/>
      <c r="N1302" s="79"/>
      <c r="O1302" s="80"/>
      <c r="P1302" s="80"/>
      <c r="AM1302">
        <f t="shared" si="219"/>
        <v>0</v>
      </c>
      <c r="AN1302">
        <f t="shared" si="220"/>
        <v>0</v>
      </c>
      <c r="AO1302">
        <f t="shared" si="221"/>
        <v>0</v>
      </c>
    </row>
    <row r="1303" spans="1:41" ht="15" hidden="1" customHeight="1" outlineLevel="1" x14ac:dyDescent="0.35">
      <c r="A1303" s="15" t="s">
        <v>258</v>
      </c>
      <c r="B1303" s="35">
        <f t="shared" si="222"/>
        <v>73</v>
      </c>
      <c r="C1303" s="247"/>
      <c r="D1303" s="259"/>
      <c r="E1303" s="577"/>
      <c r="F1303" s="577"/>
      <c r="G1303" s="298">
        <v>0</v>
      </c>
      <c r="H1303" s="433"/>
      <c r="I1303" s="583"/>
      <c r="J1303" s="584"/>
      <c r="K1303" s="7"/>
      <c r="N1303" s="79"/>
      <c r="O1303" s="80"/>
      <c r="P1303" s="80"/>
      <c r="AM1303">
        <f t="shared" si="219"/>
        <v>0</v>
      </c>
      <c r="AN1303">
        <f t="shared" si="220"/>
        <v>0</v>
      </c>
      <c r="AO1303">
        <f t="shared" si="221"/>
        <v>0</v>
      </c>
    </row>
    <row r="1304" spans="1:41" ht="15" hidden="1" customHeight="1" outlineLevel="1" x14ac:dyDescent="0.35">
      <c r="A1304" s="15" t="s">
        <v>258</v>
      </c>
      <c r="B1304" s="35">
        <f t="shared" si="222"/>
        <v>74</v>
      </c>
      <c r="C1304" s="247"/>
      <c r="D1304" s="259"/>
      <c r="E1304" s="577"/>
      <c r="F1304" s="577"/>
      <c r="G1304" s="298">
        <v>0</v>
      </c>
      <c r="H1304" s="433"/>
      <c r="I1304" s="583"/>
      <c r="J1304" s="584"/>
      <c r="K1304" s="7"/>
      <c r="N1304" s="79"/>
      <c r="O1304" s="80"/>
      <c r="P1304" s="80"/>
      <c r="AM1304">
        <f t="shared" si="219"/>
        <v>0</v>
      </c>
      <c r="AN1304">
        <f t="shared" si="220"/>
        <v>0</v>
      </c>
      <c r="AO1304">
        <f t="shared" si="221"/>
        <v>0</v>
      </c>
    </row>
    <row r="1305" spans="1:41" ht="15" hidden="1" customHeight="1" outlineLevel="1" x14ac:dyDescent="0.35">
      <c r="A1305" s="15" t="s">
        <v>258</v>
      </c>
      <c r="B1305" s="35">
        <f t="shared" si="222"/>
        <v>75</v>
      </c>
      <c r="C1305" s="247"/>
      <c r="D1305" s="259"/>
      <c r="E1305" s="577"/>
      <c r="F1305" s="577"/>
      <c r="G1305" s="298">
        <v>0</v>
      </c>
      <c r="H1305" s="433"/>
      <c r="I1305" s="583"/>
      <c r="J1305" s="584"/>
      <c r="K1305" s="7"/>
      <c r="N1305" s="79"/>
      <c r="O1305" s="80"/>
      <c r="P1305" s="80"/>
      <c r="AM1305">
        <f t="shared" si="219"/>
        <v>0</v>
      </c>
      <c r="AN1305">
        <f t="shared" si="220"/>
        <v>0</v>
      </c>
      <c r="AO1305">
        <f t="shared" si="221"/>
        <v>0</v>
      </c>
    </row>
    <row r="1306" spans="1:41" ht="15" hidden="1" customHeight="1" outlineLevel="1" x14ac:dyDescent="0.35">
      <c r="A1306" s="15" t="s">
        <v>258</v>
      </c>
      <c r="B1306" s="35">
        <f t="shared" si="222"/>
        <v>76</v>
      </c>
      <c r="C1306" s="247"/>
      <c r="D1306" s="259"/>
      <c r="E1306" s="577"/>
      <c r="F1306" s="577"/>
      <c r="G1306" s="298">
        <v>0</v>
      </c>
      <c r="H1306" s="433"/>
      <c r="I1306" s="583"/>
      <c r="J1306" s="584"/>
      <c r="K1306" s="7"/>
      <c r="N1306" s="79"/>
      <c r="O1306" s="80"/>
      <c r="P1306" s="80"/>
      <c r="AM1306">
        <f t="shared" si="219"/>
        <v>0</v>
      </c>
      <c r="AN1306">
        <f t="shared" si="220"/>
        <v>0</v>
      </c>
      <c r="AO1306">
        <f t="shared" si="221"/>
        <v>0</v>
      </c>
    </row>
    <row r="1307" spans="1:41" ht="15" hidden="1" customHeight="1" outlineLevel="1" x14ac:dyDescent="0.35">
      <c r="A1307" s="15" t="s">
        <v>258</v>
      </c>
      <c r="B1307" s="35">
        <f t="shared" si="222"/>
        <v>77</v>
      </c>
      <c r="C1307" s="247"/>
      <c r="D1307" s="259"/>
      <c r="E1307" s="577"/>
      <c r="F1307" s="577"/>
      <c r="G1307" s="298">
        <v>0</v>
      </c>
      <c r="H1307" s="433"/>
      <c r="I1307" s="583"/>
      <c r="J1307" s="584"/>
      <c r="K1307" s="7"/>
      <c r="N1307" s="79"/>
      <c r="O1307" s="80"/>
      <c r="P1307" s="80"/>
      <c r="AM1307">
        <f t="shared" si="219"/>
        <v>0</v>
      </c>
      <c r="AN1307">
        <f t="shared" si="220"/>
        <v>0</v>
      </c>
      <c r="AO1307">
        <f t="shared" si="221"/>
        <v>0</v>
      </c>
    </row>
    <row r="1308" spans="1:41" ht="15" hidden="1" customHeight="1" outlineLevel="1" x14ac:dyDescent="0.35">
      <c r="A1308" s="15" t="s">
        <v>258</v>
      </c>
      <c r="B1308" s="35">
        <f t="shared" si="222"/>
        <v>78</v>
      </c>
      <c r="C1308" s="247"/>
      <c r="D1308" s="259"/>
      <c r="E1308" s="577"/>
      <c r="F1308" s="577"/>
      <c r="G1308" s="298">
        <v>0</v>
      </c>
      <c r="H1308" s="433"/>
      <c r="I1308" s="583"/>
      <c r="J1308" s="584"/>
      <c r="K1308" s="7"/>
      <c r="N1308" s="79"/>
      <c r="O1308" s="80"/>
      <c r="P1308" s="80"/>
      <c r="AM1308">
        <f t="shared" si="219"/>
        <v>0</v>
      </c>
      <c r="AN1308">
        <f t="shared" si="220"/>
        <v>0</v>
      </c>
      <c r="AO1308">
        <f t="shared" si="221"/>
        <v>0</v>
      </c>
    </row>
    <row r="1309" spans="1:41" ht="15" hidden="1" customHeight="1" outlineLevel="1" x14ac:dyDescent="0.35">
      <c r="A1309" s="15" t="s">
        <v>258</v>
      </c>
      <c r="B1309" s="35">
        <f t="shared" si="222"/>
        <v>79</v>
      </c>
      <c r="C1309" s="247"/>
      <c r="D1309" s="259"/>
      <c r="E1309" s="577"/>
      <c r="F1309" s="577"/>
      <c r="G1309" s="298">
        <v>0</v>
      </c>
      <c r="H1309" s="433"/>
      <c r="I1309" s="583"/>
      <c r="J1309" s="584"/>
      <c r="K1309" s="7"/>
      <c r="N1309" s="79"/>
      <c r="O1309" s="80"/>
      <c r="P1309" s="80"/>
      <c r="AM1309">
        <f t="shared" si="219"/>
        <v>0</v>
      </c>
      <c r="AN1309">
        <f t="shared" si="220"/>
        <v>0</v>
      </c>
      <c r="AO1309">
        <f t="shared" si="221"/>
        <v>0</v>
      </c>
    </row>
    <row r="1310" spans="1:41" ht="15" hidden="1" customHeight="1" outlineLevel="1" x14ac:dyDescent="0.35">
      <c r="A1310" s="15" t="s">
        <v>258</v>
      </c>
      <c r="B1310" s="35">
        <f t="shared" si="222"/>
        <v>80</v>
      </c>
      <c r="C1310" s="247"/>
      <c r="D1310" s="259"/>
      <c r="E1310" s="577"/>
      <c r="F1310" s="577"/>
      <c r="G1310" s="298">
        <v>0</v>
      </c>
      <c r="H1310" s="433"/>
      <c r="I1310" s="583"/>
      <c r="J1310" s="584"/>
      <c r="K1310" s="7"/>
      <c r="N1310" s="79"/>
      <c r="O1310" s="80"/>
      <c r="P1310" s="80"/>
      <c r="AM1310">
        <f t="shared" si="219"/>
        <v>0</v>
      </c>
      <c r="AN1310">
        <f t="shared" si="220"/>
        <v>0</v>
      </c>
      <c r="AO1310">
        <f t="shared" si="221"/>
        <v>0</v>
      </c>
    </row>
    <row r="1311" spans="1:41" ht="15" hidden="1" customHeight="1" outlineLevel="1" x14ac:dyDescent="0.35">
      <c r="A1311" s="15" t="s">
        <v>258</v>
      </c>
      <c r="B1311" s="35">
        <f t="shared" si="222"/>
        <v>81</v>
      </c>
      <c r="C1311" s="247"/>
      <c r="D1311" s="259"/>
      <c r="E1311" s="577"/>
      <c r="F1311" s="577"/>
      <c r="G1311" s="298">
        <v>0</v>
      </c>
      <c r="H1311" s="433"/>
      <c r="I1311" s="583"/>
      <c r="J1311" s="584"/>
      <c r="K1311" s="7"/>
      <c r="N1311" s="79"/>
      <c r="O1311" s="80"/>
      <c r="P1311" s="80"/>
      <c r="AM1311">
        <f t="shared" si="219"/>
        <v>0</v>
      </c>
      <c r="AN1311">
        <f t="shared" si="220"/>
        <v>0</v>
      </c>
      <c r="AO1311">
        <f t="shared" si="221"/>
        <v>0</v>
      </c>
    </row>
    <row r="1312" spans="1:41" ht="15" hidden="1" customHeight="1" outlineLevel="1" x14ac:dyDescent="0.35">
      <c r="A1312" s="15" t="s">
        <v>258</v>
      </c>
      <c r="B1312" s="35">
        <f t="shared" si="222"/>
        <v>82</v>
      </c>
      <c r="C1312" s="247"/>
      <c r="D1312" s="259"/>
      <c r="E1312" s="577"/>
      <c r="F1312" s="577"/>
      <c r="G1312" s="298">
        <v>0</v>
      </c>
      <c r="H1312" s="433"/>
      <c r="I1312" s="583"/>
      <c r="J1312" s="584"/>
      <c r="K1312" s="7"/>
      <c r="N1312" s="79"/>
      <c r="O1312" s="80"/>
      <c r="P1312" s="80"/>
      <c r="AM1312">
        <f t="shared" si="219"/>
        <v>0</v>
      </c>
      <c r="AN1312">
        <f t="shared" si="220"/>
        <v>0</v>
      </c>
      <c r="AO1312">
        <f t="shared" si="221"/>
        <v>0</v>
      </c>
    </row>
    <row r="1313" spans="1:41" ht="15" hidden="1" customHeight="1" outlineLevel="1" x14ac:dyDescent="0.35">
      <c r="A1313" s="15" t="s">
        <v>258</v>
      </c>
      <c r="B1313" s="35">
        <f t="shared" si="222"/>
        <v>83</v>
      </c>
      <c r="C1313" s="247"/>
      <c r="D1313" s="259"/>
      <c r="E1313" s="577"/>
      <c r="F1313" s="577"/>
      <c r="G1313" s="298">
        <v>0</v>
      </c>
      <c r="H1313" s="433"/>
      <c r="I1313" s="583"/>
      <c r="J1313" s="584"/>
      <c r="K1313" s="7"/>
      <c r="N1313" s="79"/>
      <c r="O1313" s="80"/>
      <c r="P1313" s="80"/>
      <c r="AM1313">
        <f t="shared" si="219"/>
        <v>0</v>
      </c>
      <c r="AN1313">
        <f t="shared" si="220"/>
        <v>0</v>
      </c>
      <c r="AO1313">
        <f t="shared" si="221"/>
        <v>0</v>
      </c>
    </row>
    <row r="1314" spans="1:41" ht="15" hidden="1" customHeight="1" outlineLevel="1" x14ac:dyDescent="0.35">
      <c r="A1314" s="15" t="s">
        <v>258</v>
      </c>
      <c r="B1314" s="35">
        <f t="shared" si="222"/>
        <v>84</v>
      </c>
      <c r="C1314" s="247"/>
      <c r="D1314" s="259"/>
      <c r="E1314" s="577"/>
      <c r="F1314" s="577"/>
      <c r="G1314" s="298">
        <v>0</v>
      </c>
      <c r="H1314" s="433"/>
      <c r="I1314" s="583"/>
      <c r="J1314" s="584"/>
      <c r="K1314" s="7"/>
      <c r="N1314" s="79"/>
      <c r="O1314" s="80"/>
      <c r="P1314" s="80"/>
      <c r="AM1314">
        <f t="shared" si="219"/>
        <v>0</v>
      </c>
      <c r="AN1314">
        <f t="shared" si="220"/>
        <v>0</v>
      </c>
      <c r="AO1314">
        <f t="shared" si="221"/>
        <v>0</v>
      </c>
    </row>
    <row r="1315" spans="1:41" ht="15" hidden="1" customHeight="1" outlineLevel="1" x14ac:dyDescent="0.35">
      <c r="A1315" s="15" t="s">
        <v>258</v>
      </c>
      <c r="B1315" s="35">
        <f t="shared" si="222"/>
        <v>85</v>
      </c>
      <c r="C1315" s="247"/>
      <c r="D1315" s="259"/>
      <c r="E1315" s="577"/>
      <c r="F1315" s="577"/>
      <c r="G1315" s="298">
        <v>0</v>
      </c>
      <c r="H1315" s="433"/>
      <c r="I1315" s="583"/>
      <c r="J1315" s="584"/>
      <c r="K1315" s="7"/>
      <c r="N1315" s="79"/>
      <c r="O1315" s="80"/>
      <c r="P1315" s="80"/>
      <c r="AM1315">
        <f t="shared" si="219"/>
        <v>0</v>
      </c>
      <c r="AN1315">
        <f t="shared" si="220"/>
        <v>0</v>
      </c>
      <c r="AO1315">
        <f t="shared" si="221"/>
        <v>0</v>
      </c>
    </row>
    <row r="1316" spans="1:41" ht="15" hidden="1" customHeight="1" outlineLevel="1" x14ac:dyDescent="0.35">
      <c r="A1316" s="15" t="s">
        <v>258</v>
      </c>
      <c r="B1316" s="35">
        <f t="shared" si="222"/>
        <v>86</v>
      </c>
      <c r="C1316" s="247"/>
      <c r="D1316" s="259"/>
      <c r="E1316" s="577"/>
      <c r="F1316" s="577"/>
      <c r="G1316" s="298">
        <v>0</v>
      </c>
      <c r="H1316" s="433"/>
      <c r="I1316" s="583"/>
      <c r="J1316" s="584"/>
      <c r="K1316" s="7"/>
      <c r="N1316" s="79"/>
      <c r="O1316" s="80"/>
      <c r="P1316" s="80"/>
      <c r="AM1316">
        <f t="shared" si="219"/>
        <v>0</v>
      </c>
      <c r="AN1316">
        <f t="shared" si="220"/>
        <v>0</v>
      </c>
      <c r="AO1316">
        <f t="shared" si="221"/>
        <v>0</v>
      </c>
    </row>
    <row r="1317" spans="1:41" ht="15" hidden="1" customHeight="1" outlineLevel="1" x14ac:dyDescent="0.35">
      <c r="A1317" s="15" t="s">
        <v>258</v>
      </c>
      <c r="B1317" s="35">
        <f t="shared" si="222"/>
        <v>87</v>
      </c>
      <c r="C1317" s="247"/>
      <c r="D1317" s="259"/>
      <c r="E1317" s="577"/>
      <c r="F1317" s="577"/>
      <c r="G1317" s="298">
        <v>0</v>
      </c>
      <c r="H1317" s="433"/>
      <c r="I1317" s="583"/>
      <c r="J1317" s="584"/>
      <c r="K1317" s="7"/>
      <c r="N1317" s="79"/>
      <c r="O1317" s="80"/>
      <c r="P1317" s="80"/>
      <c r="AM1317">
        <f t="shared" si="219"/>
        <v>0</v>
      </c>
      <c r="AN1317">
        <f t="shared" si="220"/>
        <v>0</v>
      </c>
      <c r="AO1317">
        <f t="shared" si="221"/>
        <v>0</v>
      </c>
    </row>
    <row r="1318" spans="1:41" ht="15" hidden="1" customHeight="1" outlineLevel="1" x14ac:dyDescent="0.35">
      <c r="A1318" s="15" t="s">
        <v>258</v>
      </c>
      <c r="B1318" s="35">
        <f t="shared" si="222"/>
        <v>88</v>
      </c>
      <c r="C1318" s="247"/>
      <c r="D1318" s="259"/>
      <c r="E1318" s="577"/>
      <c r="F1318" s="577"/>
      <c r="G1318" s="298">
        <v>0</v>
      </c>
      <c r="H1318" s="433"/>
      <c r="I1318" s="583"/>
      <c r="J1318" s="584"/>
      <c r="K1318" s="7"/>
      <c r="N1318" s="79"/>
      <c r="O1318" s="80"/>
      <c r="P1318" s="80"/>
      <c r="AM1318">
        <f t="shared" si="219"/>
        <v>0</v>
      </c>
      <c r="AN1318">
        <f t="shared" si="220"/>
        <v>0</v>
      </c>
      <c r="AO1318">
        <f t="shared" si="221"/>
        <v>0</v>
      </c>
    </row>
    <row r="1319" spans="1:41" ht="15" hidden="1" customHeight="1" outlineLevel="1" x14ac:dyDescent="0.35">
      <c r="A1319" s="15" t="s">
        <v>258</v>
      </c>
      <c r="B1319" s="35">
        <f t="shared" si="222"/>
        <v>89</v>
      </c>
      <c r="C1319" s="247"/>
      <c r="D1319" s="259"/>
      <c r="E1319" s="577"/>
      <c r="F1319" s="577"/>
      <c r="G1319" s="298">
        <v>0</v>
      </c>
      <c r="H1319" s="433"/>
      <c r="I1319" s="583"/>
      <c r="J1319" s="584"/>
      <c r="K1319" s="7"/>
      <c r="N1319" s="79"/>
      <c r="O1319" s="80"/>
      <c r="P1319" s="80"/>
      <c r="AM1319">
        <f t="shared" si="219"/>
        <v>0</v>
      </c>
      <c r="AN1319">
        <f t="shared" si="220"/>
        <v>0</v>
      </c>
      <c r="AO1319">
        <f t="shared" si="221"/>
        <v>0</v>
      </c>
    </row>
    <row r="1320" spans="1:41" ht="15" hidden="1" customHeight="1" outlineLevel="1" x14ac:dyDescent="0.35">
      <c r="A1320" s="15" t="s">
        <v>258</v>
      </c>
      <c r="B1320" s="35">
        <f t="shared" si="222"/>
        <v>90</v>
      </c>
      <c r="C1320" s="247"/>
      <c r="D1320" s="259"/>
      <c r="E1320" s="577"/>
      <c r="F1320" s="577"/>
      <c r="G1320" s="298">
        <v>0</v>
      </c>
      <c r="H1320" s="433"/>
      <c r="I1320" s="583"/>
      <c r="J1320" s="584"/>
      <c r="K1320" s="7"/>
      <c r="N1320" s="79"/>
      <c r="O1320" s="80"/>
      <c r="P1320" s="80"/>
      <c r="AM1320">
        <f t="shared" si="219"/>
        <v>0</v>
      </c>
      <c r="AN1320">
        <f t="shared" si="220"/>
        <v>0</v>
      </c>
      <c r="AO1320">
        <f t="shared" si="221"/>
        <v>0</v>
      </c>
    </row>
    <row r="1321" spans="1:41" ht="15" hidden="1" customHeight="1" outlineLevel="1" x14ac:dyDescent="0.35">
      <c r="A1321" s="15" t="s">
        <v>258</v>
      </c>
      <c r="B1321" s="35">
        <f t="shared" si="222"/>
        <v>91</v>
      </c>
      <c r="C1321" s="247"/>
      <c r="D1321" s="259"/>
      <c r="E1321" s="577"/>
      <c r="F1321" s="577"/>
      <c r="G1321" s="298">
        <v>0</v>
      </c>
      <c r="H1321" s="433"/>
      <c r="I1321" s="583"/>
      <c r="J1321" s="584"/>
      <c r="K1321" s="7"/>
      <c r="N1321" s="79"/>
      <c r="O1321" s="80"/>
      <c r="P1321" s="80"/>
      <c r="AM1321">
        <f t="shared" si="219"/>
        <v>0</v>
      </c>
      <c r="AN1321">
        <f t="shared" si="220"/>
        <v>0</v>
      </c>
      <c r="AO1321">
        <f t="shared" si="221"/>
        <v>0</v>
      </c>
    </row>
    <row r="1322" spans="1:41" ht="15" hidden="1" customHeight="1" outlineLevel="1" x14ac:dyDescent="0.35">
      <c r="A1322" s="15" t="s">
        <v>258</v>
      </c>
      <c r="B1322" s="35">
        <f t="shared" si="222"/>
        <v>92</v>
      </c>
      <c r="C1322" s="247"/>
      <c r="D1322" s="259"/>
      <c r="E1322" s="577"/>
      <c r="F1322" s="577"/>
      <c r="G1322" s="298">
        <v>0</v>
      </c>
      <c r="H1322" s="433"/>
      <c r="I1322" s="583"/>
      <c r="J1322" s="584"/>
      <c r="K1322" s="7"/>
      <c r="N1322" s="79"/>
      <c r="O1322" s="80"/>
      <c r="P1322" s="80"/>
      <c r="AM1322">
        <f t="shared" si="219"/>
        <v>0</v>
      </c>
      <c r="AN1322">
        <f t="shared" si="220"/>
        <v>0</v>
      </c>
      <c r="AO1322">
        <f t="shared" si="221"/>
        <v>0</v>
      </c>
    </row>
    <row r="1323" spans="1:41" ht="15" hidden="1" customHeight="1" outlineLevel="1" x14ac:dyDescent="0.35">
      <c r="A1323" s="15" t="s">
        <v>258</v>
      </c>
      <c r="B1323" s="35">
        <f t="shared" si="222"/>
        <v>93</v>
      </c>
      <c r="C1323" s="247"/>
      <c r="D1323" s="259"/>
      <c r="E1323" s="577"/>
      <c r="F1323" s="577"/>
      <c r="G1323" s="298">
        <v>0</v>
      </c>
      <c r="H1323" s="433"/>
      <c r="I1323" s="583"/>
      <c r="J1323" s="584"/>
      <c r="K1323" s="7"/>
      <c r="N1323" s="79"/>
      <c r="O1323" s="80"/>
      <c r="P1323" s="80"/>
      <c r="AM1323">
        <f t="shared" si="219"/>
        <v>0</v>
      </c>
      <c r="AN1323">
        <f t="shared" si="220"/>
        <v>0</v>
      </c>
      <c r="AO1323">
        <f t="shared" si="221"/>
        <v>0</v>
      </c>
    </row>
    <row r="1324" spans="1:41" ht="15" hidden="1" customHeight="1" outlineLevel="1" x14ac:dyDescent="0.35">
      <c r="A1324" s="15" t="s">
        <v>258</v>
      </c>
      <c r="B1324" s="35">
        <f t="shared" si="222"/>
        <v>94</v>
      </c>
      <c r="C1324" s="247"/>
      <c r="D1324" s="259"/>
      <c r="E1324" s="577"/>
      <c r="F1324" s="577"/>
      <c r="G1324" s="298">
        <v>0</v>
      </c>
      <c r="H1324" s="433"/>
      <c r="I1324" s="583"/>
      <c r="J1324" s="584"/>
      <c r="K1324" s="7"/>
      <c r="N1324" s="79"/>
      <c r="O1324" s="80"/>
      <c r="P1324" s="80"/>
      <c r="AM1324">
        <f t="shared" si="219"/>
        <v>0</v>
      </c>
      <c r="AN1324">
        <f t="shared" si="220"/>
        <v>0</v>
      </c>
      <c r="AO1324">
        <f t="shared" si="221"/>
        <v>0</v>
      </c>
    </row>
    <row r="1325" spans="1:41" ht="15" hidden="1" customHeight="1" outlineLevel="1" x14ac:dyDescent="0.35">
      <c r="A1325" s="15" t="s">
        <v>258</v>
      </c>
      <c r="B1325" s="35">
        <f t="shared" si="222"/>
        <v>95</v>
      </c>
      <c r="C1325" s="247"/>
      <c r="D1325" s="259"/>
      <c r="E1325" s="577"/>
      <c r="F1325" s="577"/>
      <c r="G1325" s="298">
        <v>0</v>
      </c>
      <c r="H1325" s="433"/>
      <c r="I1325" s="583"/>
      <c r="J1325" s="584"/>
      <c r="K1325" s="7"/>
      <c r="N1325" s="79"/>
      <c r="O1325" s="80"/>
      <c r="P1325" s="80"/>
      <c r="AM1325">
        <f t="shared" si="219"/>
        <v>0</v>
      </c>
      <c r="AN1325">
        <f t="shared" si="220"/>
        <v>0</v>
      </c>
      <c r="AO1325">
        <f t="shared" si="221"/>
        <v>0</v>
      </c>
    </row>
    <row r="1326" spans="1:41" ht="15" hidden="1" customHeight="1" outlineLevel="1" x14ac:dyDescent="0.35">
      <c r="A1326" s="15" t="s">
        <v>258</v>
      </c>
      <c r="B1326" s="35">
        <f t="shared" si="222"/>
        <v>96</v>
      </c>
      <c r="C1326" s="247"/>
      <c r="D1326" s="259"/>
      <c r="E1326" s="577"/>
      <c r="F1326" s="577"/>
      <c r="G1326" s="298">
        <v>0</v>
      </c>
      <c r="H1326" s="433"/>
      <c r="I1326" s="583"/>
      <c r="J1326" s="584"/>
      <c r="K1326" s="7"/>
      <c r="N1326" s="79"/>
      <c r="O1326" s="80"/>
      <c r="P1326" s="80"/>
      <c r="AM1326">
        <f t="shared" si="219"/>
        <v>0</v>
      </c>
      <c r="AN1326">
        <f t="shared" si="220"/>
        <v>0</v>
      </c>
      <c r="AO1326">
        <f t="shared" si="221"/>
        <v>0</v>
      </c>
    </row>
    <row r="1327" spans="1:41" ht="15" hidden="1" customHeight="1" outlineLevel="1" x14ac:dyDescent="0.35">
      <c r="A1327" s="15" t="s">
        <v>258</v>
      </c>
      <c r="B1327" s="35">
        <f t="shared" si="222"/>
        <v>97</v>
      </c>
      <c r="C1327" s="247"/>
      <c r="D1327" s="259"/>
      <c r="E1327" s="577"/>
      <c r="F1327" s="577"/>
      <c r="G1327" s="298">
        <v>0</v>
      </c>
      <c r="H1327" s="433"/>
      <c r="I1327" s="583"/>
      <c r="J1327" s="584"/>
      <c r="K1327" s="7"/>
      <c r="N1327" s="79"/>
      <c r="O1327" s="80"/>
      <c r="P1327" s="80"/>
      <c r="AM1327">
        <f t="shared" si="219"/>
        <v>0</v>
      </c>
      <c r="AN1327">
        <f t="shared" si="220"/>
        <v>0</v>
      </c>
      <c r="AO1327">
        <f t="shared" si="221"/>
        <v>0</v>
      </c>
    </row>
    <row r="1328" spans="1:41" ht="15" hidden="1" customHeight="1" outlineLevel="1" x14ac:dyDescent="0.35">
      <c r="A1328" s="15" t="s">
        <v>258</v>
      </c>
      <c r="B1328" s="35">
        <f t="shared" si="222"/>
        <v>98</v>
      </c>
      <c r="C1328" s="247"/>
      <c r="D1328" s="259"/>
      <c r="E1328" s="577"/>
      <c r="F1328" s="577"/>
      <c r="G1328" s="298">
        <v>0</v>
      </c>
      <c r="H1328" s="433"/>
      <c r="I1328" s="583"/>
      <c r="J1328" s="584"/>
      <c r="K1328" s="7"/>
      <c r="N1328" s="79"/>
      <c r="O1328" s="80"/>
      <c r="P1328" s="80"/>
      <c r="AM1328">
        <f t="shared" si="219"/>
        <v>0</v>
      </c>
      <c r="AN1328">
        <f t="shared" si="220"/>
        <v>0</v>
      </c>
      <c r="AO1328">
        <f t="shared" si="221"/>
        <v>0</v>
      </c>
    </row>
    <row r="1329" spans="1:41" ht="15" hidden="1" customHeight="1" outlineLevel="1" x14ac:dyDescent="0.35">
      <c r="A1329" s="15" t="s">
        <v>258</v>
      </c>
      <c r="B1329" s="35">
        <f t="shared" si="222"/>
        <v>99</v>
      </c>
      <c r="C1329" s="247"/>
      <c r="D1329" s="259"/>
      <c r="E1329" s="577"/>
      <c r="F1329" s="577"/>
      <c r="G1329" s="298">
        <v>0</v>
      </c>
      <c r="H1329" s="433"/>
      <c r="I1329" s="583"/>
      <c r="J1329" s="584"/>
      <c r="K1329" s="7"/>
      <c r="N1329" s="79"/>
      <c r="O1329" s="80"/>
      <c r="P1329" s="80"/>
      <c r="AM1329">
        <f t="shared" si="219"/>
        <v>0</v>
      </c>
      <c r="AN1329">
        <f t="shared" si="220"/>
        <v>0</v>
      </c>
      <c r="AO1329">
        <f t="shared" si="221"/>
        <v>0</v>
      </c>
    </row>
    <row r="1330" spans="1:41" ht="15" hidden="1" customHeight="1" outlineLevel="1" x14ac:dyDescent="0.35">
      <c r="A1330" s="15" t="s">
        <v>258</v>
      </c>
      <c r="B1330" s="35">
        <f t="shared" si="222"/>
        <v>100</v>
      </c>
      <c r="C1330" s="247"/>
      <c r="D1330" s="259"/>
      <c r="E1330" s="577"/>
      <c r="F1330" s="577"/>
      <c r="G1330" s="298">
        <v>0</v>
      </c>
      <c r="H1330" s="433"/>
      <c r="I1330" s="583"/>
      <c r="J1330" s="584"/>
      <c r="K1330" s="7"/>
      <c r="N1330" s="79"/>
      <c r="O1330" s="80"/>
      <c r="P1330" s="80"/>
      <c r="AM1330">
        <f t="shared" si="219"/>
        <v>0</v>
      </c>
      <c r="AN1330">
        <f t="shared" si="220"/>
        <v>0</v>
      </c>
      <c r="AO1330">
        <f t="shared" si="221"/>
        <v>0</v>
      </c>
    </row>
    <row r="1331" spans="1:41" ht="15" customHeight="1" collapsed="1" thickBot="1" x14ac:dyDescent="0.4">
      <c r="A1331" s="103"/>
      <c r="B1331" s="104" t="s">
        <v>241</v>
      </c>
      <c r="C1331" s="275"/>
      <c r="D1331" s="259"/>
      <c r="E1331" s="582"/>
      <c r="F1331" s="582"/>
      <c r="G1331" s="276"/>
      <c r="H1331" s="259"/>
      <c r="I1331" s="582"/>
      <c r="J1331" s="589"/>
      <c r="K1331" s="105"/>
      <c r="N1331" s="79"/>
      <c r="O1331" s="80"/>
      <c r="P1331" s="80"/>
      <c r="AM1331">
        <f t="shared" si="219"/>
        <v>0</v>
      </c>
      <c r="AN1331">
        <f t="shared" si="220"/>
        <v>0</v>
      </c>
      <c r="AO1331">
        <f t="shared" si="221"/>
        <v>0</v>
      </c>
    </row>
    <row r="1332" spans="1:41" ht="15.5" thickBot="1" x14ac:dyDescent="0.4">
      <c r="A1332" s="6"/>
      <c r="E1332" s="109" t="s">
        <v>259</v>
      </c>
      <c r="G1332" s="274">
        <f>SUM(G1230:H1330)</f>
        <v>0</v>
      </c>
      <c r="H1332" s="255"/>
      <c r="I1332" s="254"/>
      <c r="J1332" s="142"/>
      <c r="K1332" s="7"/>
      <c r="N1332" s="79"/>
      <c r="O1332" s="80"/>
      <c r="P1332" s="80"/>
    </row>
    <row r="1333" spans="1:41" ht="10.5" customHeight="1" thickBot="1" x14ac:dyDescent="0.4">
      <c r="A1333" s="8"/>
      <c r="B1333" s="36"/>
      <c r="C1333" s="31"/>
      <c r="D1333" s="36"/>
      <c r="E1333" s="36"/>
      <c r="F1333" s="36"/>
      <c r="G1333" s="36"/>
      <c r="H1333" s="36"/>
      <c r="I1333" s="36"/>
      <c r="J1333" s="9"/>
      <c r="K1333" s="10"/>
      <c r="N1333" s="79"/>
      <c r="O1333" s="80"/>
      <c r="P1333" s="80"/>
    </row>
    <row r="1334" spans="1:41" x14ac:dyDescent="0.35">
      <c r="N1334" s="79"/>
      <c r="O1334" s="80"/>
      <c r="P1334" s="80"/>
    </row>
    <row r="1335" spans="1:41" x14ac:dyDescent="0.35">
      <c r="N1335" s="79"/>
      <c r="O1335" s="80"/>
      <c r="P1335" s="80"/>
    </row>
    <row r="1336" spans="1:41" x14ac:dyDescent="0.35">
      <c r="N1336" s="79"/>
      <c r="O1336" s="80"/>
      <c r="P1336" s="80"/>
    </row>
    <row r="1337" spans="1:41" x14ac:dyDescent="0.35">
      <c r="N1337" s="79"/>
      <c r="O1337" s="80"/>
      <c r="P1337" s="80"/>
    </row>
    <row r="1338" spans="1:41" x14ac:dyDescent="0.35">
      <c r="N1338" s="79"/>
      <c r="O1338" s="80"/>
      <c r="P1338" s="80"/>
    </row>
    <row r="1339" spans="1:41" x14ac:dyDescent="0.35">
      <c r="N1339" s="79"/>
      <c r="O1339" s="80"/>
      <c r="P1339" s="80"/>
    </row>
    <row r="1340" spans="1:41" x14ac:dyDescent="0.35">
      <c r="N1340" s="79"/>
      <c r="O1340" s="80"/>
      <c r="P1340" s="80"/>
    </row>
    <row r="1341" spans="1:41" x14ac:dyDescent="0.35">
      <c r="N1341" s="79"/>
      <c r="O1341" s="80"/>
      <c r="P1341" s="80"/>
    </row>
    <row r="1342" spans="1:41" x14ac:dyDescent="0.35">
      <c r="N1342" s="79"/>
      <c r="O1342" s="80"/>
      <c r="P1342" s="80"/>
    </row>
    <row r="1343" spans="1:41" x14ac:dyDescent="0.35">
      <c r="N1343" s="79"/>
      <c r="O1343" s="80"/>
      <c r="P1343" s="80"/>
    </row>
    <row r="1344" spans="1:41" x14ac:dyDescent="0.35">
      <c r="N1344" s="79"/>
      <c r="O1344" s="80"/>
      <c r="P1344" s="80"/>
    </row>
    <row r="1345" spans="14:16" x14ac:dyDescent="0.35">
      <c r="N1345" s="79"/>
      <c r="O1345" s="80"/>
      <c r="P1345" s="80"/>
    </row>
    <row r="1346" spans="14:16" x14ac:dyDescent="0.35">
      <c r="N1346" s="79"/>
      <c r="O1346" s="80"/>
      <c r="P1346" s="80"/>
    </row>
    <row r="1347" spans="14:16" x14ac:dyDescent="0.35">
      <c r="N1347" s="79"/>
      <c r="O1347" s="80"/>
      <c r="P1347" s="80"/>
    </row>
    <row r="1348" spans="14:16" x14ac:dyDescent="0.35">
      <c r="N1348" s="79"/>
      <c r="O1348" s="80"/>
      <c r="P1348" s="80"/>
    </row>
    <row r="1349" spans="14:16" x14ac:dyDescent="0.35">
      <c r="N1349" s="79"/>
      <c r="O1349" s="80"/>
      <c r="P1349" s="80"/>
    </row>
    <row r="1350" spans="14:16" x14ac:dyDescent="0.35">
      <c r="N1350" s="79"/>
      <c r="O1350" s="80"/>
      <c r="P1350" s="80"/>
    </row>
    <row r="1351" spans="14:16" x14ac:dyDescent="0.35">
      <c r="N1351" s="79"/>
      <c r="O1351" s="80"/>
      <c r="P1351" s="80"/>
    </row>
    <row r="1352" spans="14:16" x14ac:dyDescent="0.35">
      <c r="N1352" s="79"/>
      <c r="O1352" s="80"/>
      <c r="P1352" s="80"/>
    </row>
    <row r="1353" spans="14:16" x14ac:dyDescent="0.35">
      <c r="N1353" s="79"/>
      <c r="O1353" s="80"/>
      <c r="P1353" s="80"/>
    </row>
    <row r="1354" spans="14:16" x14ac:dyDescent="0.35">
      <c r="N1354" s="79"/>
      <c r="O1354" s="80"/>
      <c r="P1354" s="80"/>
    </row>
    <row r="1355" spans="14:16" x14ac:dyDescent="0.35">
      <c r="N1355" s="79"/>
      <c r="O1355" s="80"/>
      <c r="P1355" s="80"/>
    </row>
    <row r="1356" spans="14:16" x14ac:dyDescent="0.35">
      <c r="N1356" s="79"/>
      <c r="O1356" s="80"/>
      <c r="P1356" s="80"/>
    </row>
    <row r="1357" spans="14:16" x14ac:dyDescent="0.35">
      <c r="N1357" s="79"/>
      <c r="O1357" s="80"/>
      <c r="P1357" s="80"/>
    </row>
    <row r="1358" spans="14:16" x14ac:dyDescent="0.35">
      <c r="N1358" s="79"/>
      <c r="O1358" s="80"/>
      <c r="P1358" s="80"/>
    </row>
    <row r="1359" spans="14:16" x14ac:dyDescent="0.35">
      <c r="N1359" s="79"/>
      <c r="O1359" s="80"/>
      <c r="P1359" s="80"/>
    </row>
    <row r="1360" spans="14:16" x14ac:dyDescent="0.35">
      <c r="N1360" s="79"/>
      <c r="O1360" s="80"/>
      <c r="P1360" s="80"/>
    </row>
    <row r="1361" spans="14:16" x14ac:dyDescent="0.35">
      <c r="N1361" s="79"/>
      <c r="O1361" s="80"/>
      <c r="P1361" s="80"/>
    </row>
    <row r="1362" spans="14:16" x14ac:dyDescent="0.35">
      <c r="N1362" s="79"/>
      <c r="O1362" s="80"/>
      <c r="P1362" s="80"/>
    </row>
    <row r="1363" spans="14:16" x14ac:dyDescent="0.35">
      <c r="N1363" s="79"/>
      <c r="O1363" s="80"/>
      <c r="P1363" s="80"/>
    </row>
    <row r="1364" spans="14:16" x14ac:dyDescent="0.35">
      <c r="N1364" s="79"/>
      <c r="O1364" s="80"/>
      <c r="P1364" s="80"/>
    </row>
    <row r="1365" spans="14:16" x14ac:dyDescent="0.35">
      <c r="N1365" s="79"/>
      <c r="O1365" s="80"/>
      <c r="P1365" s="80"/>
    </row>
    <row r="1366" spans="14:16" x14ac:dyDescent="0.35">
      <c r="N1366" s="79"/>
      <c r="O1366" s="80"/>
      <c r="P1366" s="80"/>
    </row>
    <row r="1367" spans="14:16" x14ac:dyDescent="0.35">
      <c r="N1367" s="79"/>
      <c r="O1367" s="80"/>
      <c r="P1367" s="80"/>
    </row>
    <row r="1368" spans="14:16" x14ac:dyDescent="0.35">
      <c r="N1368" s="79"/>
      <c r="O1368" s="80"/>
      <c r="P1368" s="80"/>
    </row>
    <row r="1369" spans="14:16" x14ac:dyDescent="0.35">
      <c r="N1369" s="79"/>
      <c r="O1369" s="80"/>
      <c r="P1369" s="80"/>
    </row>
    <row r="1370" spans="14:16" x14ac:dyDescent="0.35">
      <c r="N1370" s="79"/>
      <c r="O1370" s="80"/>
      <c r="P1370" s="80"/>
    </row>
    <row r="1371" spans="14:16" x14ac:dyDescent="0.35">
      <c r="N1371" s="79"/>
      <c r="O1371" s="80"/>
      <c r="P1371" s="80"/>
    </row>
  </sheetData>
  <sheetProtection algorithmName="SHA-512" hashValue="CZruJllJ5liJVKM7tx/jZFTrt0yRjDs31ZB9ips2ZAwCqlOuDv1YYx3D1HI826kCpm25p8J5uMVrR1CM3PISXQ==" saltValue="u9mL3826PxLIBD2tM4iRow==" spinCount="100000" sheet="1" formatRows="0"/>
  <mergeCells count="215">
    <mergeCell ref="Y22:Z23"/>
    <mergeCell ref="I1328:J1328"/>
    <mergeCell ref="I1329:J1329"/>
    <mergeCell ref="I1330:J1330"/>
    <mergeCell ref="I1331:J1331"/>
    <mergeCell ref="I1280:J1280"/>
    <mergeCell ref="I1323:J1323"/>
    <mergeCell ref="I1324:J1324"/>
    <mergeCell ref="I1325:J1325"/>
    <mergeCell ref="I1326:J1326"/>
    <mergeCell ref="I1327:J1327"/>
    <mergeCell ref="I1318:J1318"/>
    <mergeCell ref="I1319:J1319"/>
    <mergeCell ref="I1320:J1320"/>
    <mergeCell ref="I1321:J1321"/>
    <mergeCell ref="I1322:J1322"/>
    <mergeCell ref="I1313:J1313"/>
    <mergeCell ref="I1314:J1314"/>
    <mergeCell ref="I1315:J1315"/>
    <mergeCell ref="I1316:J1316"/>
    <mergeCell ref="I1317:J1317"/>
    <mergeCell ref="I1308:J1308"/>
    <mergeCell ref="I1309:J1309"/>
    <mergeCell ref="I1310:J1310"/>
    <mergeCell ref="I1311:J1311"/>
    <mergeCell ref="I1312:J1312"/>
    <mergeCell ref="I1303:J1303"/>
    <mergeCell ref="I1304:J1304"/>
    <mergeCell ref="I1305:J1305"/>
    <mergeCell ref="I1306:J1306"/>
    <mergeCell ref="I1307:J1307"/>
    <mergeCell ref="I1298:J1298"/>
    <mergeCell ref="I1299:J1299"/>
    <mergeCell ref="I1300:J1300"/>
    <mergeCell ref="I1301:J1301"/>
    <mergeCell ref="I1302:J1302"/>
    <mergeCell ref="I1293:J1293"/>
    <mergeCell ref="I1294:J1294"/>
    <mergeCell ref="I1295:J1295"/>
    <mergeCell ref="I1296:J1296"/>
    <mergeCell ref="I1297:J1297"/>
    <mergeCell ref="I1288:J1288"/>
    <mergeCell ref="I1289:J1289"/>
    <mergeCell ref="I1290:J1290"/>
    <mergeCell ref="I1291:J1291"/>
    <mergeCell ref="I1292:J1292"/>
    <mergeCell ref="I1283:J1283"/>
    <mergeCell ref="I1284:J1284"/>
    <mergeCell ref="I1285:J1285"/>
    <mergeCell ref="I1286:J1286"/>
    <mergeCell ref="I1287:J1287"/>
    <mergeCell ref="I1277:J1277"/>
    <mergeCell ref="I1278:J1278"/>
    <mergeCell ref="I1279:J1279"/>
    <mergeCell ref="I1281:J1281"/>
    <mergeCell ref="I1282:J1282"/>
    <mergeCell ref="I1272:J1272"/>
    <mergeCell ref="I1273:J1273"/>
    <mergeCell ref="I1274:J1274"/>
    <mergeCell ref="I1275:J1275"/>
    <mergeCell ref="I1276:J1276"/>
    <mergeCell ref="I1267:J1267"/>
    <mergeCell ref="I1268:J1268"/>
    <mergeCell ref="I1269:J1269"/>
    <mergeCell ref="I1270:J1270"/>
    <mergeCell ref="I1271:J1271"/>
    <mergeCell ref="I1262:J1262"/>
    <mergeCell ref="I1263:J1263"/>
    <mergeCell ref="I1264:J1264"/>
    <mergeCell ref="I1265:J1265"/>
    <mergeCell ref="I1266:J1266"/>
    <mergeCell ref="I1257:J1257"/>
    <mergeCell ref="I1258:J1258"/>
    <mergeCell ref="I1259:J1259"/>
    <mergeCell ref="I1260:J1260"/>
    <mergeCell ref="I1261:J1261"/>
    <mergeCell ref="I1252:J1252"/>
    <mergeCell ref="I1253:J1253"/>
    <mergeCell ref="I1254:J1254"/>
    <mergeCell ref="I1255:J1255"/>
    <mergeCell ref="I1256:J1256"/>
    <mergeCell ref="I1247:J1247"/>
    <mergeCell ref="I1248:J1248"/>
    <mergeCell ref="I1249:J1249"/>
    <mergeCell ref="I1250:J1250"/>
    <mergeCell ref="I1251:J1251"/>
    <mergeCell ref="I1242:J1242"/>
    <mergeCell ref="I1243:J1243"/>
    <mergeCell ref="I1244:J1244"/>
    <mergeCell ref="I1245:J1245"/>
    <mergeCell ref="I1246:J1246"/>
    <mergeCell ref="E1329:F1329"/>
    <mergeCell ref="E1330:F1330"/>
    <mergeCell ref="E1331:F1331"/>
    <mergeCell ref="I1228:J1228"/>
    <mergeCell ref="I1230:J1230"/>
    <mergeCell ref="I1231:J1231"/>
    <mergeCell ref="I1232:J1232"/>
    <mergeCell ref="I1233:J1233"/>
    <mergeCell ref="I1234:J1234"/>
    <mergeCell ref="I1235:J1235"/>
    <mergeCell ref="I1236:J1236"/>
    <mergeCell ref="I1237:J1237"/>
    <mergeCell ref="I1238:J1238"/>
    <mergeCell ref="I1239:J1239"/>
    <mergeCell ref="I1240:J1240"/>
    <mergeCell ref="I1241:J1241"/>
    <mergeCell ref="E1324:F1324"/>
    <mergeCell ref="E1325:F1325"/>
    <mergeCell ref="E1326:F1326"/>
    <mergeCell ref="E1327:F1327"/>
    <mergeCell ref="E1328:F1328"/>
    <mergeCell ref="E1319:F1319"/>
    <mergeCell ref="E1320:F1320"/>
    <mergeCell ref="E1321:F1321"/>
    <mergeCell ref="E1322:F1322"/>
    <mergeCell ref="E1323:F1323"/>
    <mergeCell ref="E1314:F1314"/>
    <mergeCell ref="E1315:F1315"/>
    <mergeCell ref="E1316:F1316"/>
    <mergeCell ref="E1317:F1317"/>
    <mergeCell ref="E1318:F1318"/>
    <mergeCell ref="E1309:F1309"/>
    <mergeCell ref="E1310:F1310"/>
    <mergeCell ref="E1311:F1311"/>
    <mergeCell ref="E1312:F1312"/>
    <mergeCell ref="E1313:F1313"/>
    <mergeCell ref="E1304:F1304"/>
    <mergeCell ref="E1305:F1305"/>
    <mergeCell ref="E1306:F1306"/>
    <mergeCell ref="E1307:F1307"/>
    <mergeCell ref="E1308:F1308"/>
    <mergeCell ref="E1299:F1299"/>
    <mergeCell ref="E1300:F1300"/>
    <mergeCell ref="E1301:F1301"/>
    <mergeCell ref="E1302:F1302"/>
    <mergeCell ref="E1303:F1303"/>
    <mergeCell ref="E1294:F1294"/>
    <mergeCell ref="E1295:F1295"/>
    <mergeCell ref="E1296:F1296"/>
    <mergeCell ref="E1297:F1297"/>
    <mergeCell ref="E1298:F1298"/>
    <mergeCell ref="E1289:F1289"/>
    <mergeCell ref="E1290:F1290"/>
    <mergeCell ref="E1291:F1291"/>
    <mergeCell ref="E1292:F1292"/>
    <mergeCell ref="E1293:F1293"/>
    <mergeCell ref="E1284:F1284"/>
    <mergeCell ref="E1285:F1285"/>
    <mergeCell ref="E1286:F1286"/>
    <mergeCell ref="E1287:F1287"/>
    <mergeCell ref="E1288:F1288"/>
    <mergeCell ref="E1279:F1279"/>
    <mergeCell ref="E1280:F1280"/>
    <mergeCell ref="E1281:F1281"/>
    <mergeCell ref="E1282:F1282"/>
    <mergeCell ref="E1283:F1283"/>
    <mergeCell ref="E1274:F1274"/>
    <mergeCell ref="E1275:F1275"/>
    <mergeCell ref="E1276:F1276"/>
    <mergeCell ref="E1277:F1277"/>
    <mergeCell ref="E1278:F1278"/>
    <mergeCell ref="E1253:F1253"/>
    <mergeCell ref="E1269:F1269"/>
    <mergeCell ref="E1270:F1270"/>
    <mergeCell ref="E1271:F1271"/>
    <mergeCell ref="E1272:F1272"/>
    <mergeCell ref="E1273:F1273"/>
    <mergeCell ref="E1265:F1265"/>
    <mergeCell ref="E1266:F1266"/>
    <mergeCell ref="E1267:F1267"/>
    <mergeCell ref="E1268:F1268"/>
    <mergeCell ref="E1245:F1245"/>
    <mergeCell ref="E1246:F1246"/>
    <mergeCell ref="E1264:F1264"/>
    <mergeCell ref="E1247:F1247"/>
    <mergeCell ref="E1248:F1248"/>
    <mergeCell ref="E1239:F1239"/>
    <mergeCell ref="E1240:F1240"/>
    <mergeCell ref="E1241:F1241"/>
    <mergeCell ref="E1242:F1242"/>
    <mergeCell ref="E1243:F1243"/>
    <mergeCell ref="E1254:F1254"/>
    <mergeCell ref="E1255:F1255"/>
    <mergeCell ref="E1259:F1259"/>
    <mergeCell ref="E1260:F1260"/>
    <mergeCell ref="E1261:F1261"/>
    <mergeCell ref="E1262:F1262"/>
    <mergeCell ref="E1263:F1263"/>
    <mergeCell ref="E1256:F1256"/>
    <mergeCell ref="E1257:F1257"/>
    <mergeCell ref="E1258:F1258"/>
    <mergeCell ref="E1249:F1249"/>
    <mergeCell ref="E1250:F1250"/>
    <mergeCell ref="E1251:F1251"/>
    <mergeCell ref="E1252:F1252"/>
    <mergeCell ref="E1237:F1237"/>
    <mergeCell ref="G4:H4"/>
    <mergeCell ref="E1238:F1238"/>
    <mergeCell ref="E1228:F1228"/>
    <mergeCell ref="E1230:F1230"/>
    <mergeCell ref="E1231:F1231"/>
    <mergeCell ref="E1232:F1232"/>
    <mergeCell ref="E1233:F1233"/>
    <mergeCell ref="E1244:F1244"/>
    <mergeCell ref="W23:X23"/>
    <mergeCell ref="D3:E3"/>
    <mergeCell ref="D2:G2"/>
    <mergeCell ref="H2:I2"/>
    <mergeCell ref="G3:H3"/>
    <mergeCell ref="B4:D4"/>
    <mergeCell ref="E1234:F1234"/>
    <mergeCell ref="E1235:F1235"/>
    <mergeCell ref="E1236:F1236"/>
    <mergeCell ref="W22:X22"/>
  </mergeCells>
  <phoneticPr fontId="7"/>
  <conditionalFormatting sqref="C1021:C1223 D11:D1014 H1072:H1121 H1123:H1222">
    <cfRule type="expression" dxfId="59" priority="11">
      <formula>AM11=1</formula>
    </cfRule>
  </conditionalFormatting>
  <conditionalFormatting sqref="H1021:H1070">
    <cfRule type="expression" dxfId="58" priority="151">
      <formula>AR1021=1</formula>
    </cfRule>
  </conditionalFormatting>
  <conditionalFormatting sqref="C11:C1014">
    <cfRule type="expression" dxfId="57" priority="146">
      <formula>AM11=1</formula>
    </cfRule>
  </conditionalFormatting>
  <conditionalFormatting sqref="T3:T5">
    <cfRule type="expression" dxfId="56" priority="124">
      <formula>L$8&lt;L$7</formula>
    </cfRule>
  </conditionalFormatting>
  <conditionalFormatting sqref="O11:O1013">
    <cfRule type="containsText" dxfId="55" priority="119" operator="containsText" text="対象外">
      <formula>NOT(ISERROR(SEARCH("対象外",O11)))</formula>
    </cfRule>
    <cfRule type="containsText" dxfId="54" priority="128" operator="containsText" text="確認">
      <formula>NOT(ISERROR(SEARCH("確認",O11)))</formula>
    </cfRule>
    <cfRule type="containsText" dxfId="53" priority="129" operator="containsText" text="OK">
      <formula>NOT(ISERROR(SEARCH("OK",O11)))</formula>
    </cfRule>
    <cfRule type="containsText" dxfId="52" priority="130" operator="containsText" text="一部">
      <formula>NOT(ISERROR(SEARCH("一部",O11)))</formula>
    </cfRule>
  </conditionalFormatting>
  <conditionalFormatting sqref="P11:P12">
    <cfRule type="expression" dxfId="51" priority="112">
      <formula>OR(O11="対象外",O11="一部OK")</formula>
    </cfRule>
  </conditionalFormatting>
  <conditionalFormatting sqref="P11:Q1013">
    <cfRule type="notContainsBlanks" dxfId="50" priority="107">
      <formula>LEN(TRIM(P11))&gt;0</formula>
    </cfRule>
    <cfRule type="expression" dxfId="49" priority="109">
      <formula>$O11="対象外"</formula>
    </cfRule>
  </conditionalFormatting>
  <conditionalFormatting sqref="N7">
    <cfRule type="expression" dxfId="48" priority="201">
      <formula>O$7&gt;=0.9</formula>
    </cfRule>
    <cfRule type="expression" dxfId="47" priority="202">
      <formula>O$7&lt;0.9</formula>
    </cfRule>
  </conditionalFormatting>
  <conditionalFormatting sqref="Q4:Q5">
    <cfRule type="expression" dxfId="46" priority="212">
      <formula>SUM(#REF!,#REF!,#REF!)&gt;O$6</formula>
    </cfRule>
  </conditionalFormatting>
  <conditionalFormatting sqref="I1021:I1070 I1072:I1121 I1123:I1222 I1230:I1279 I1281:I1330">
    <cfRule type="expression" dxfId="45" priority="214">
      <formula>#REF!=1</formula>
    </cfRule>
  </conditionalFormatting>
  <conditionalFormatting sqref="G11:G1014">
    <cfRule type="expression" dxfId="44" priority="93">
      <formula>AQ11=1</formula>
    </cfRule>
  </conditionalFormatting>
  <conditionalFormatting sqref="Q3">
    <cfRule type="expression" dxfId="43" priority="91">
      <formula>$Q$3="対象"</formula>
    </cfRule>
    <cfRule type="expression" dxfId="42" priority="92">
      <formula>$Q$3="対象外"</formula>
    </cfRule>
  </conditionalFormatting>
  <conditionalFormatting sqref="Q11:Q12">
    <cfRule type="expression" dxfId="41" priority="216">
      <formula>OR(P11="対象外",P11="一部OK")</formula>
    </cfRule>
  </conditionalFormatting>
  <conditionalFormatting sqref="C1230:C1331">
    <cfRule type="expression" dxfId="40" priority="87">
      <formula>AM1230=1</formula>
    </cfRule>
  </conditionalFormatting>
  <conditionalFormatting sqref="G1230:G1331">
    <cfRule type="expression" dxfId="39" priority="86">
      <formula>AN1230=1</formula>
    </cfRule>
  </conditionalFormatting>
  <conditionalFormatting sqref="G51:G57">
    <cfRule type="expression" dxfId="38" priority="81">
      <formula>AC51=1</formula>
    </cfRule>
  </conditionalFormatting>
  <conditionalFormatting sqref="G1021:G1223">
    <cfRule type="expression" dxfId="37" priority="80">
      <formula>AN1021=1</formula>
    </cfRule>
  </conditionalFormatting>
  <conditionalFormatting sqref="G27">
    <cfRule type="expression" dxfId="36" priority="57">
      <formula>P27=1</formula>
    </cfRule>
  </conditionalFormatting>
  <conditionalFormatting sqref="G40">
    <cfRule type="expression" dxfId="35" priority="51">
      <formula>P40=1</formula>
    </cfRule>
  </conditionalFormatting>
  <conditionalFormatting sqref="G38:G39">
    <cfRule type="expression" dxfId="34" priority="50">
      <formula>P38=1</formula>
    </cfRule>
  </conditionalFormatting>
  <conditionalFormatting sqref="G11:G15">
    <cfRule type="expression" dxfId="33" priority="38">
      <formula>P11=1</formula>
    </cfRule>
  </conditionalFormatting>
  <conditionalFormatting sqref="G21:G26">
    <cfRule type="expression" dxfId="32" priority="37">
      <formula>P21=1</formula>
    </cfRule>
  </conditionalFormatting>
  <conditionalFormatting sqref="G17">
    <cfRule type="expression" dxfId="31" priority="36">
      <formula>O17=1</formula>
    </cfRule>
  </conditionalFormatting>
  <conditionalFormatting sqref="G17">
    <cfRule type="expression" dxfId="30" priority="35">
      <formula>O17=1</formula>
    </cfRule>
  </conditionalFormatting>
  <conditionalFormatting sqref="G17">
    <cfRule type="expression" dxfId="29" priority="34">
      <formula>O17=1</formula>
    </cfRule>
  </conditionalFormatting>
  <conditionalFormatting sqref="G17">
    <cfRule type="expression" dxfId="28" priority="33">
      <formula>P17=1</formula>
    </cfRule>
  </conditionalFormatting>
  <conditionalFormatting sqref="G17">
    <cfRule type="expression" dxfId="27" priority="32">
      <formula>P17=1</formula>
    </cfRule>
  </conditionalFormatting>
  <conditionalFormatting sqref="G21:G26">
    <cfRule type="expression" dxfId="26" priority="31">
      <formula>O21=1</formula>
    </cfRule>
  </conditionalFormatting>
  <conditionalFormatting sqref="G21:G26">
    <cfRule type="expression" dxfId="25" priority="30">
      <formula>O21=1</formula>
    </cfRule>
  </conditionalFormatting>
  <conditionalFormatting sqref="G21:G26">
    <cfRule type="expression" dxfId="24" priority="29">
      <formula>O21=1</formula>
    </cfRule>
  </conditionalFormatting>
  <conditionalFormatting sqref="G21:G26">
    <cfRule type="expression" dxfId="23" priority="28">
      <formula>P21=1</formula>
    </cfRule>
  </conditionalFormatting>
  <conditionalFormatting sqref="G21:G26">
    <cfRule type="expression" dxfId="22" priority="27">
      <formula>P21=1</formula>
    </cfRule>
  </conditionalFormatting>
  <conditionalFormatting sqref="G11:G37">
    <cfRule type="expression" dxfId="21" priority="25">
      <formula>P11=1</formula>
    </cfRule>
  </conditionalFormatting>
  <conditionalFormatting sqref="G41:G50">
    <cfRule type="expression" dxfId="20" priority="23">
      <formula>P41=1</formula>
    </cfRule>
  </conditionalFormatting>
  <conditionalFormatting sqref="G4:H4">
    <cfRule type="expression" dxfId="19" priority="22">
      <formula>$G$4="対象"</formula>
    </cfRule>
  </conditionalFormatting>
  <conditionalFormatting sqref="S5">
    <cfRule type="containsText" dxfId="18" priority="21" operator="containsText" text="区分変更なし">
      <formula>NOT(ISERROR(SEARCH("区分変更なし",S5)))</formula>
    </cfRule>
  </conditionalFormatting>
  <conditionalFormatting sqref="G3:H3">
    <cfRule type="containsText" dxfId="17" priority="20" operator="containsText" text="充実支援-1/2補助対象者">
      <formula>NOT(ISERROR(SEARCH("充実支援-1/2補助対象者",G3)))</formula>
    </cfRule>
  </conditionalFormatting>
  <conditionalFormatting sqref="E5">
    <cfRule type="expression" dxfId="16" priority="458">
      <formula>#REF!="対象外"</formula>
    </cfRule>
    <cfRule type="expression" dxfId="15" priority="459">
      <formula>#REF!="対象"</formula>
    </cfRule>
  </conditionalFormatting>
  <conditionalFormatting sqref="H1230:H1331">
    <cfRule type="expression" dxfId="14" priority="467">
      <formula>AQ1230=1</formula>
    </cfRule>
  </conditionalFormatting>
  <conditionalFormatting sqref="E11:E1014">
    <cfRule type="expression" dxfId="13" priority="470">
      <formula>$AO11=1</formula>
    </cfRule>
  </conditionalFormatting>
  <conditionalFormatting sqref="E4">
    <cfRule type="expression" dxfId="12" priority="12">
      <formula>$E$4="対象"</formula>
    </cfRule>
    <cfRule type="expression" dxfId="11" priority="13">
      <formula>$E$4="対象外"</formula>
    </cfRule>
  </conditionalFormatting>
  <conditionalFormatting sqref="F11:F1014">
    <cfRule type="expression" dxfId="10" priority="2">
      <formula>AP11=1</formula>
    </cfRule>
  </conditionalFormatting>
  <conditionalFormatting sqref="E1021:E1223">
    <cfRule type="expression" dxfId="9" priority="10">
      <formula>AO1021=1</formula>
    </cfRule>
  </conditionalFormatting>
  <conditionalFormatting sqref="F1021:F1223">
    <cfRule type="expression" dxfId="8" priority="9">
      <formula>AP1021=1</formula>
    </cfRule>
  </conditionalFormatting>
  <conditionalFormatting sqref="E1230:F1331">
    <cfRule type="expression" dxfId="7" priority="8">
      <formula>AO1230=1</formula>
    </cfRule>
  </conditionalFormatting>
  <conditionalFormatting sqref="J11:J1013">
    <cfRule type="expression" dxfId="6" priority="7">
      <formula>AR11=1</formula>
    </cfRule>
  </conditionalFormatting>
  <conditionalFormatting sqref="J10">
    <cfRule type="expression" dxfId="5" priority="4">
      <formula>COUNTIF(AR11:AR1013,1)</formula>
    </cfRule>
  </conditionalFormatting>
  <conditionalFormatting sqref="J11:J1014">
    <cfRule type="expression" dxfId="4" priority="3">
      <formula>$J11&lt;&gt;""</formula>
    </cfRule>
  </conditionalFormatting>
  <conditionalFormatting sqref="D11:F1014 J11:J1014">
    <cfRule type="expression" dxfId="3" priority="156">
      <formula>$E11="★キャンセル料(詳細備考)"</formula>
    </cfRule>
  </conditionalFormatting>
  <dataValidations count="9">
    <dataValidation type="list" allowBlank="1" showInputMessage="1" showErrorMessage="1" sqref="C1331 C1071 C1122 C1223 C513 C1014 C111 C1280 C212" xr:uid="{D1BACDA9-5850-47AE-8B44-E927E260C4FB}">
      <formula1>#REF!</formula1>
    </dataValidation>
    <dataValidation type="list" allowBlank="1" showInputMessage="1" showErrorMessage="1" sqref="H1021:H1070 H1072:H1121 H1123:H1222 H514:H1013 H213:H512 H11:H110 H112:H211" xr:uid="{D3A74DEB-5CF2-4270-8D58-88D7A3C3A21C}">
      <formula1>税率</formula1>
    </dataValidation>
    <dataValidation type="list" allowBlank="1" showInputMessage="1" showErrorMessage="1" sqref="O514:O1013" xr:uid="{97016925-45D3-4F78-B234-B48509926E75}">
      <formula1>"OK,対象外,一部OK,確認,一部確認,　"</formula1>
    </dataValidation>
    <dataValidation type="list" allowBlank="1" showInputMessage="1" showErrorMessage="1" sqref="Q3" xr:uid="{79CB9CA5-3CED-40CE-985D-FA9A9B04BE69}">
      <formula1>"対象外,対象"</formula1>
    </dataValidation>
    <dataValidation type="list" allowBlank="1" showInputMessage="1" showErrorMessage="1" sqref="O11:O513" xr:uid="{2D5B481B-3DD7-419E-BDD9-6583996127EB}">
      <formula1>"OK,対象外,確認,　"</formula1>
    </dataValidation>
    <dataValidation type="list" allowBlank="1" showInputMessage="1" showErrorMessage="1" sqref="P11:P1013" xr:uid="{A1B2D8A6-4A96-452F-B04B-EACEDB8C8879}">
      <formula1>対象外理由</formula1>
    </dataValidation>
    <dataValidation type="whole" operator="greaterThanOrEqual" allowBlank="1" showInputMessage="1" showErrorMessage="1" error="半角数字でご入力ください。" sqref="G514:G1013 G11:G110 G112:G211 G213:G512 G1021:G1070 G1072:G1121 G1123:G1222 G1230:G1279 G1281:G1330" xr:uid="{E81EE092-1368-406B-BDF1-A254C33B9EF5}">
      <formula1>0</formula1>
    </dataValidation>
    <dataValidation type="list" allowBlank="1" showInputMessage="1" showErrorMessage="1" sqref="M1" xr:uid="{730FEB4B-4906-4747-BB6C-98689B607EF6}">
      <formula1>"VIPO,VIPO以外"</formula1>
    </dataValidation>
    <dataValidation type="list" allowBlank="1" showInputMessage="1" showErrorMessage="1" sqref="E514:E1013 E11:E211 E213:E512" xr:uid="{83A4ADD1-78A1-457E-A1A8-FD6E15E7D79D}">
      <formula1>INDIRECT(SUBSTITUTE(SUBSTITUTE(D11,"(","_"),")",""))</formula1>
    </dataValidation>
  </dataValidations>
  <pageMargins left="0.23622047244094491" right="0.23622047244094491" top="0.74803149606299213" bottom="0.74803149606299213" header="0.31496062992125984" footer="0.31496062992125984"/>
  <pageSetup paperSize="8" scale="82" fitToHeight="0" orientation="portrait" verticalDpi="0" r:id="rId1"/>
  <headerFooter>
    <oddHeader>&amp;C&amp;20&amp;A</oddHeader>
    <oddFooter>&amp;C&amp;P/&amp;N&amp;R&amp;F</oddFooter>
  </headerFooter>
  <rowBreaks count="2" manualBreakCount="2">
    <brk id="1017" max="16383" man="1"/>
    <brk id="1334" max="16383" man="1"/>
  </rowBreaks>
  <extLst>
    <ext xmlns:x14="http://schemas.microsoft.com/office/spreadsheetml/2009/9/main" uri="{78C0D931-6437-407d-A8EE-F0AAD7539E65}">
      <x14:conditionalFormattings>
        <x14:conditionalFormatting xmlns:xm="http://schemas.microsoft.com/office/excel/2006/main">
          <x14:cfRule type="expression" priority="16" id="{1EF1DC5B-3615-4C6B-8AEA-2E3C0DC76D91}">
            <xm:f>事業者概要!$G$15&lt;&gt;"はい"</xm:f>
            <x14:dxf>
              <font>
                <strike val="0"/>
                <color theme="0" tint="-0.24994659260841701"/>
              </font>
              <fill>
                <patternFill>
                  <bgColor theme="0" tint="-0.14996795556505021"/>
                </patternFill>
              </fill>
            </x14:dxf>
          </x14:cfRule>
          <x14:cfRule type="expression" priority="18" id="{10434322-8BC3-4A91-B208-0E494ACD967A}">
            <xm:f>事業者概要!$G$15="はい"</xm:f>
            <x14:dxf>
              <font>
                <b/>
                <i val="0"/>
                <strike val="0"/>
                <color auto="1"/>
              </font>
              <fill>
                <patternFill>
                  <bgColor rgb="FFFFFF00"/>
                </patternFill>
              </fill>
            </x14:dxf>
          </x14:cfRule>
          <xm:sqref>J4</xm:sqref>
        </x14:conditionalFormatting>
        <x14:conditionalFormatting xmlns:xm="http://schemas.microsoft.com/office/excel/2006/main">
          <x14:cfRule type="expression" priority="17" id="{C0F33A07-2E21-4915-A1E6-50FB45D11EF5}">
            <xm:f>事業者概要!$G$15="はい"</xm:f>
            <x14:dxf>
              <font>
                <b/>
                <i val="0"/>
                <strike val="0"/>
                <color rgb="FFFF0000"/>
              </font>
            </x14:dxf>
          </x14:cfRule>
          <xm:sqref>J5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2CABCE4-DDEA-4175-BEDE-ED7248172398}">
          <x14:formula1>
            <xm:f>マスター!$B$4:$B$34</xm:f>
          </x14:formula1>
          <xm:sqref>C213:C512 C112:C211 C514:C1013 C1072:C1121 C1123:C1222 C1021:C1070 C11:C110</xm:sqref>
        </x14:dataValidation>
        <x14:dataValidation type="list" allowBlank="1" showInputMessage="1" showErrorMessage="1" xr:uid="{826C42A6-96EC-44B2-8909-F0201903EDD4}">
          <x14:formula1>
            <xm:f>マスター!$O$4:$O$8</xm:f>
          </x14:formula1>
          <xm:sqref>S5</xm:sqref>
        </x14:dataValidation>
        <x14:dataValidation type="list" allowBlank="1" showInputMessage="1" showErrorMessage="1" xr:uid="{529E9080-9E61-491C-8137-6D4C7AD0684F}">
          <x14:formula1>
            <xm:f>マスター!$B$4:$B$24</xm:f>
          </x14:formula1>
          <xm:sqref>C1230:C1279 C1281:C1330</xm:sqref>
        </x14:dataValidation>
        <x14:dataValidation type="list" allowBlank="1" showInputMessage="1" showErrorMessage="1" xr:uid="{A826C3E1-3B6F-4576-BCD7-BB02B0BC8EA8}">
          <x14:formula1>
            <xm:f>マスター!$G$4:$G$9</xm:f>
          </x14:formula1>
          <xm:sqref>D514:D1013 D213:D512 D11:D110 D112:D211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EDFC7-1E54-4B9D-B807-4CBD30ED2791}">
  <sheetPr>
    <tabColor theme="9" tint="0.39997558519241921"/>
  </sheetPr>
  <dimension ref="A1:O119"/>
  <sheetViews>
    <sheetView workbookViewId="0">
      <selection activeCell="B1" sqref="B1"/>
    </sheetView>
  </sheetViews>
  <sheetFormatPr defaultColWidth="8.78515625" defaultRowHeight="15" x14ac:dyDescent="0.35"/>
  <cols>
    <col min="1" max="1" width="2" customWidth="1"/>
    <col min="4" max="4" width="19.42578125" customWidth="1"/>
    <col min="5" max="5" width="16.5703125" customWidth="1"/>
    <col min="6" max="7" width="13.35546875" bestFit="1" customWidth="1"/>
    <col min="9" max="9" width="20" customWidth="1"/>
    <col min="10" max="10" width="17.78515625" customWidth="1"/>
    <col min="11" max="11" width="13.35546875" bestFit="1" customWidth="1"/>
  </cols>
  <sheetData>
    <row r="1" spans="1:15" ht="20.25" customHeight="1" thickBot="1" x14ac:dyDescent="0.4">
      <c r="A1" s="233" t="s">
        <v>260</v>
      </c>
    </row>
    <row r="2" spans="1:15" x14ac:dyDescent="0.35">
      <c r="B2" s="146" t="s">
        <v>261</v>
      </c>
      <c r="C2" s="147"/>
      <c r="D2" s="4"/>
      <c r="E2" s="4"/>
      <c r="F2" s="4"/>
      <c r="G2" s="4"/>
      <c r="H2" s="4"/>
      <c r="I2" s="4"/>
      <c r="J2" s="4"/>
      <c r="K2" s="4"/>
      <c r="L2" s="5"/>
      <c r="N2" t="s">
        <v>262</v>
      </c>
    </row>
    <row r="3" spans="1:15" x14ac:dyDescent="0.35">
      <c r="B3" s="6"/>
      <c r="D3" s="11" t="s">
        <v>263</v>
      </c>
      <c r="E3" s="11" t="s">
        <v>264</v>
      </c>
      <c r="F3" s="11" t="s">
        <v>209</v>
      </c>
      <c r="G3" s="20"/>
      <c r="H3" s="18"/>
      <c r="I3" s="11" t="s">
        <v>263</v>
      </c>
      <c r="J3" s="11" t="s">
        <v>264</v>
      </c>
      <c r="K3" s="55"/>
      <c r="L3" s="7"/>
      <c r="O3" t="s">
        <v>265</v>
      </c>
    </row>
    <row r="4" spans="1:15" x14ac:dyDescent="0.35">
      <c r="B4" s="6"/>
      <c r="C4" s="2" t="s">
        <v>210</v>
      </c>
      <c r="D4" s="17">
        <f>SUMIF(収支計画書!$C$11:$C$1013,$C4,収支計画書!$G$11:$G$1013)</f>
        <v>0</v>
      </c>
      <c r="E4" s="17">
        <f>SUMIF(収支計画書!$C$1021:$C$1222,$C4,収支計画書!$G$1021:$G$1222)</f>
        <v>0</v>
      </c>
      <c r="F4" s="17">
        <f>SUMIF(収支計画書!$C$1230:$C$1330,$C4,収支計画書!$G$1230:$H$1330)</f>
        <v>0</v>
      </c>
      <c r="G4" s="21"/>
      <c r="H4" s="2" t="s">
        <v>211</v>
      </c>
      <c r="I4" s="17">
        <f>SUMIF(収支計画書!$C$11:$C$1013,$H4,収支計画書!$G$11:$G$1013)</f>
        <v>0</v>
      </c>
      <c r="J4" s="17">
        <f>SUMIF(収支計画書!$C$1021:$C$1222,$H4,収支計画書!$G$1021:$G$1222)</f>
        <v>0</v>
      </c>
      <c r="K4" s="19"/>
      <c r="L4" s="7"/>
    </row>
    <row r="5" spans="1:15" x14ac:dyDescent="0.35">
      <c r="B5" s="6"/>
      <c r="C5" s="2" t="s">
        <v>212</v>
      </c>
      <c r="D5" s="17">
        <f>SUMIF(収支計画書!$C$11:$C$1013,$C5,収支計画書!$G$11:$G$1013)</f>
        <v>0</v>
      </c>
      <c r="E5" s="17">
        <f>SUMIF(収支計画書!$C$1021:$C$1222,$C5,収支計画書!$G$1021:$G$1222)</f>
        <v>0</v>
      </c>
      <c r="F5" s="17">
        <f>SUMIF(収支計画書!$C$1230:$C$1330,$C5,収支計画書!$G$1230:$H$1330)</f>
        <v>0</v>
      </c>
      <c r="G5" s="21"/>
      <c r="H5" s="2" t="s">
        <v>213</v>
      </c>
      <c r="I5" s="17">
        <f>SUMIF(収支計画書!$C$11:$C$1013,$H5,収支計画書!$G$11:$G$1013)</f>
        <v>0</v>
      </c>
      <c r="J5" s="17">
        <f>SUMIF(収支計画書!$C$1021:$C$1222,$H5,収支計画書!$G$1021:$G$1222)</f>
        <v>0</v>
      </c>
      <c r="K5" s="19"/>
      <c r="L5" s="7"/>
    </row>
    <row r="6" spans="1:15" x14ac:dyDescent="0.35">
      <c r="B6" s="6"/>
      <c r="C6" s="2" t="s">
        <v>214</v>
      </c>
      <c r="D6" s="17">
        <f>SUMIF(収支計画書!$C$11:$C$1013,$C6,収支計画書!$G$11:$G$1013)</f>
        <v>0</v>
      </c>
      <c r="E6" s="17">
        <f>SUMIF(収支計画書!$C$1021:$C$1222,$C6,収支計画書!$G$1021:$G$1222)</f>
        <v>0</v>
      </c>
      <c r="F6" s="17">
        <f>SUMIF(収支計画書!$C$1230:$C$1330,$C6,収支計画書!$G$1230:$H$1330)</f>
        <v>0</v>
      </c>
      <c r="G6" s="21"/>
      <c r="H6" s="2" t="s">
        <v>215</v>
      </c>
      <c r="I6" s="17">
        <f>SUMIF(収支計画書!$C$11:$C$1013,$H6,収支計画書!$G$11:$G$1013)</f>
        <v>0</v>
      </c>
      <c r="J6" s="17">
        <f>SUMIF(収支計画書!$C$1021:$C$1222,$H6,収支計画書!$G$1021:$G$1222)</f>
        <v>0</v>
      </c>
      <c r="K6" s="19"/>
      <c r="L6" s="7"/>
      <c r="N6" t="s">
        <v>266</v>
      </c>
    </row>
    <row r="7" spans="1:15" x14ac:dyDescent="0.35">
      <c r="B7" s="6"/>
      <c r="C7" s="2" t="s">
        <v>216</v>
      </c>
      <c r="D7" s="17">
        <f>SUMIF(収支計画書!$C$11:$C$1013,$C7,収支計画書!$G$11:$G$1013)</f>
        <v>0</v>
      </c>
      <c r="E7" s="17">
        <f>SUMIF(収支計画書!$C$1021:$C$1222,$C7,収支計画書!$G$1021:$G$1222)</f>
        <v>0</v>
      </c>
      <c r="F7" s="17">
        <f>SUMIF(収支計画書!$C$1230:$C$1330,$C7,収支計画書!$G$1230:$H$1330)</f>
        <v>0</v>
      </c>
      <c r="G7" s="21"/>
      <c r="H7" s="2" t="s">
        <v>217</v>
      </c>
      <c r="I7" s="17">
        <f>SUMIF(収支計画書!$C$11:$C$1013,$H7,収支計画書!$G$11:$G$1013)</f>
        <v>0</v>
      </c>
      <c r="J7" s="17">
        <f>SUMIF(収支計画書!$C$1021:$C$1222,$H7,収支計画書!$G$1021:$G$1222)</f>
        <v>0</v>
      </c>
      <c r="K7" s="19"/>
      <c r="L7" s="7"/>
      <c r="O7" t="s">
        <v>267</v>
      </c>
    </row>
    <row r="8" spans="1:15" x14ac:dyDescent="0.35">
      <c r="B8" s="6"/>
      <c r="C8" s="2" t="s">
        <v>218</v>
      </c>
      <c r="D8" s="17">
        <f>SUMIF(収支計画書!$C$11:$C$1013,$C8,収支計画書!$G$11:$G$1013)</f>
        <v>0</v>
      </c>
      <c r="E8" s="17">
        <f>SUMIF(収支計画書!$C$1021:$C$1222,$C8,収支計画書!$G$1021:$G$1222)</f>
        <v>0</v>
      </c>
      <c r="F8" s="17">
        <f>SUMIF(収支計画書!$C$1230:$C$1330,$C8,収支計画書!$G$1230:$H$1330)</f>
        <v>0</v>
      </c>
      <c r="G8" s="21"/>
      <c r="H8" s="2" t="s">
        <v>219</v>
      </c>
      <c r="I8" s="17">
        <f>SUMIF(収支計画書!$C$11:$C$1013,$H8,収支計画書!$G$11:$G$1013)</f>
        <v>0</v>
      </c>
      <c r="J8" s="17">
        <f>SUMIF(収支計画書!$C$1021:$C$1222,$H8,収支計画書!$G$1021:$G$1222)</f>
        <v>0</v>
      </c>
      <c r="K8" s="19"/>
      <c r="L8" s="7"/>
      <c r="O8" t="s">
        <v>268</v>
      </c>
    </row>
    <row r="9" spans="1:15" x14ac:dyDescent="0.35">
      <c r="B9" s="6"/>
      <c r="C9" s="2" t="s">
        <v>220</v>
      </c>
      <c r="D9" s="17">
        <f>SUMIF(収支計画書!$C$11:$C$1013,$C9,収支計画書!$G$11:$G$1013)</f>
        <v>0</v>
      </c>
      <c r="E9" s="17">
        <f>SUMIF(収支計画書!$C$1021:$C$1222,$C9,収支計画書!$G$1021:$G$1222)</f>
        <v>0</v>
      </c>
      <c r="F9" s="17">
        <f>SUMIF(収支計画書!$C$1230:$C$1330,$C9,収支計画書!$G$1230:$H$1330)</f>
        <v>0</v>
      </c>
      <c r="G9" s="21"/>
      <c r="H9" s="2" t="s">
        <v>221</v>
      </c>
      <c r="I9" s="17">
        <f>SUMIF(収支計画書!$C$11:$C$1013,$H9,収支計画書!$G$11:$G$1013)</f>
        <v>0</v>
      </c>
      <c r="J9" s="17">
        <f>SUMIF(収支計画書!$C$1021:$C$1222,$H9,収支計画書!$G$1021:$G$1222)</f>
        <v>0</v>
      </c>
      <c r="K9" s="19"/>
      <c r="L9" s="7"/>
      <c r="O9" t="s">
        <v>269</v>
      </c>
    </row>
    <row r="10" spans="1:15" x14ac:dyDescent="0.35">
      <c r="B10" s="6"/>
      <c r="C10" s="2" t="s">
        <v>222</v>
      </c>
      <c r="D10" s="17">
        <f>SUMIF(収支計画書!$C$11:$C$1013,$C10,収支計画書!$G$11:$G$1013)</f>
        <v>0</v>
      </c>
      <c r="E10" s="17">
        <f>SUMIF(収支計画書!$C$1021:$C$1222,$C10,収支計画書!$G$1021:$G$1222)</f>
        <v>0</v>
      </c>
      <c r="F10" s="17">
        <f>SUMIF(収支計画書!$C$1230:$C$1330,$C10,収支計画書!$G$1230:$H$1330)</f>
        <v>0</v>
      </c>
      <c r="G10" s="21"/>
      <c r="H10" s="2" t="s">
        <v>223</v>
      </c>
      <c r="I10" s="17">
        <f>SUMIF(収支計画書!$C$11:$C$1013,$H10,収支計画書!$G$11:$G$1013)</f>
        <v>0</v>
      </c>
      <c r="J10" s="17">
        <f>SUMIF(収支計画書!$C$1021:$C$1222,$H10,収支計画書!$G$1021:$G$1222)</f>
        <v>0</v>
      </c>
      <c r="K10" s="19"/>
      <c r="L10" s="7"/>
      <c r="N10" t="s">
        <v>270</v>
      </c>
    </row>
    <row r="11" spans="1:15" x14ac:dyDescent="0.35">
      <c r="B11" s="6"/>
      <c r="C11" s="2" t="s">
        <v>224</v>
      </c>
      <c r="D11" s="17">
        <f>SUMIF(収支計画書!$C$11:$C$1013,$C11,収支計画書!$G$11:$G$1013)</f>
        <v>0</v>
      </c>
      <c r="E11" s="17">
        <f>SUMIF(収支計画書!$C$1021:$C$1222,$C11,収支計画書!$G$1021:$G$1222)</f>
        <v>0</v>
      </c>
      <c r="F11" s="17">
        <f>SUMIF(収支計画書!$C$1230:$C$1330,$C11,収支計画書!$G$1230:$H$1330)</f>
        <v>0</v>
      </c>
      <c r="G11" s="21"/>
      <c r="H11" s="2" t="s">
        <v>225</v>
      </c>
      <c r="I11" s="17">
        <f>SUMIF(収支計画書!$C$11:$C$1013,$H11,収支計画書!$G$11:$G$1013)</f>
        <v>0</v>
      </c>
      <c r="J11" s="17">
        <f>SUMIF(収支計画書!$C$1021:$C$1222,$H11,収支計画書!$G$1021:$G$1222)</f>
        <v>0</v>
      </c>
      <c r="K11" s="19"/>
      <c r="L11" s="7"/>
      <c r="O11" t="s">
        <v>267</v>
      </c>
    </row>
    <row r="12" spans="1:15" x14ac:dyDescent="0.35">
      <c r="B12" s="6"/>
      <c r="C12" s="2" t="s">
        <v>226</v>
      </c>
      <c r="D12" s="17">
        <f>SUMIF(収支計画書!$C$11:$C$1013,$C12,収支計画書!$G$11:$G$1013)</f>
        <v>0</v>
      </c>
      <c r="E12" s="17">
        <f>SUMIF(収支計画書!$C$1021:$C$1222,$C12,収支計画書!$G$1021:$G$1222)</f>
        <v>0</v>
      </c>
      <c r="F12" s="17">
        <f>SUMIF(収支計画書!$C$1230:$C$1330,$C12,収支計画書!$G$1230:$H$1330)</f>
        <v>0</v>
      </c>
      <c r="G12" s="21"/>
      <c r="H12" s="2" t="s">
        <v>227</v>
      </c>
      <c r="I12" s="17">
        <f>SUMIF(収支計画書!$C$11:$C$1013,$H12,収支計画書!$G$11:$G$1013)</f>
        <v>0</v>
      </c>
      <c r="J12" s="17">
        <f>SUMIF(収支計画書!$C$1021:$C$1222,$H12,収支計画書!$G$1021:$G$1222)</f>
        <v>0</v>
      </c>
      <c r="K12" s="19"/>
      <c r="L12" s="7"/>
      <c r="O12" t="s">
        <v>268</v>
      </c>
    </row>
    <row r="13" spans="1:15" x14ac:dyDescent="0.35">
      <c r="B13" s="6"/>
      <c r="C13" s="2" t="s">
        <v>228</v>
      </c>
      <c r="D13" s="17">
        <f>SUMIF(収支計画書!$C$11:$C$1013,$C13,収支計画書!$G$11:$G$1013)</f>
        <v>0</v>
      </c>
      <c r="E13" s="17">
        <f>SUMIF(収支計画書!$C$1021:$C$1222,$C13,収支計画書!$G$1021:$G$1222)</f>
        <v>0</v>
      </c>
      <c r="F13" s="17">
        <f>SUMIF(収支計画書!$C$1230:$C$1330,$C13,収支計画書!$G$1230:$H$1330)</f>
        <v>0</v>
      </c>
      <c r="G13" s="21"/>
      <c r="H13" s="141" t="s">
        <v>271</v>
      </c>
      <c r="I13" s="17">
        <f>SUMIF(収支計画書!$C$11:$C$1013,$H13,収支計画書!$G$11:$G$1013)</f>
        <v>0</v>
      </c>
      <c r="J13" s="17">
        <f>SUMIF(収支計画書!$C$1021:$C$1222,$H13,収支計画書!$G$1021:$G$1222)</f>
        <v>0</v>
      </c>
      <c r="K13" s="19"/>
      <c r="L13" s="7"/>
      <c r="O13" t="s">
        <v>269</v>
      </c>
    </row>
    <row r="14" spans="1:15" ht="15.5" thickBot="1" x14ac:dyDescent="0.4">
      <c r="B14" s="6"/>
      <c r="C14" s="2" t="s">
        <v>230</v>
      </c>
      <c r="D14" s="17">
        <f>SUMIF(収支計画書!$C$11:$C$1013,$C14,収支計画書!$G$11:$G$1013)</f>
        <v>0</v>
      </c>
      <c r="E14" s="17">
        <f>SUMIF(収支計画書!$C$1021:$C$1222,$C14,収支計画書!$G$1021:$G$1222)</f>
        <v>0</v>
      </c>
      <c r="F14" s="17">
        <f>SUMIF(収支計画書!$C$1230:$C$1330,$C14,収支計画書!$G$1230:$H$1330)</f>
        <v>0</v>
      </c>
      <c r="G14" s="21"/>
      <c r="H14" s="23" t="s">
        <v>231</v>
      </c>
      <c r="I14" s="24">
        <f>SUM(I4:I13)</f>
        <v>0</v>
      </c>
      <c r="J14" s="24">
        <f>SUM(J4:J13)</f>
        <v>0</v>
      </c>
      <c r="K14" s="59">
        <f>I14+J14</f>
        <v>0</v>
      </c>
      <c r="L14" s="7"/>
    </row>
    <row r="15" spans="1:15" ht="15.5" thickTop="1" x14ac:dyDescent="0.35">
      <c r="B15" s="6"/>
      <c r="C15" s="2" t="s">
        <v>232</v>
      </c>
      <c r="D15" s="17">
        <f>SUMIF(収支計画書!$C$11:$C$1013,$C15,収支計画書!$G$11:$G$1013)</f>
        <v>0</v>
      </c>
      <c r="E15" s="17">
        <f>SUMIF(収支計画書!$C$1021:$C$1222,$C15,収支計画書!$G$1021:$G$1222)</f>
        <v>0</v>
      </c>
      <c r="F15" s="17">
        <f>SUMIF(収支計画書!$C$1230:$C$1330,$C15,収支計画書!$G$1230:$H$1330)</f>
        <v>0</v>
      </c>
      <c r="G15" s="22"/>
      <c r="L15" s="7"/>
      <c r="N15" t="s">
        <v>272</v>
      </c>
    </row>
    <row r="16" spans="1:15" x14ac:dyDescent="0.35">
      <c r="B16" s="6"/>
      <c r="C16" s="2" t="s">
        <v>233</v>
      </c>
      <c r="D16" s="17">
        <f>SUMIF(収支計画書!$C$11:$C$1013,$C16,収支計画書!$G$11:$G$1013)</f>
        <v>0</v>
      </c>
      <c r="E16" s="17">
        <f>SUMIF(収支計画書!$C$1021:$C$1222,$C16,収支計画書!$G$1021:$G$1222)</f>
        <v>0</v>
      </c>
      <c r="F16" s="17">
        <f>SUMIF(収支計画書!$C$1230:$C$1330,$C16,収支計画書!$G$1230:$H$1330)</f>
        <v>0</v>
      </c>
      <c r="G16" s="22"/>
      <c r="L16" s="7"/>
    </row>
    <row r="17" spans="2:12" x14ac:dyDescent="0.35">
      <c r="B17" s="6"/>
      <c r="C17" s="2" t="s">
        <v>234</v>
      </c>
      <c r="D17" s="17">
        <f>SUMIF(収支計画書!$C$11:$C$1013,$C17,収支計画書!$G$11:$G$1013)</f>
        <v>0</v>
      </c>
      <c r="E17" s="17">
        <f>SUMIF(収支計画書!$C$1021:$C$1222,$C17,収支計画書!$G$1021:$G$1222)</f>
        <v>0</v>
      </c>
      <c r="F17" s="17">
        <f>SUMIF(収支計画書!$C$1230:$C$1330,$C17,収支計画書!$G$1230:$H$1330)</f>
        <v>0</v>
      </c>
      <c r="G17" s="22"/>
      <c r="L17" s="7"/>
    </row>
    <row r="18" spans="2:12" x14ac:dyDescent="0.35">
      <c r="B18" s="6"/>
      <c r="C18" s="2" t="s">
        <v>235</v>
      </c>
      <c r="D18" s="17">
        <f>SUMIF(収支計画書!$C$11:$C$1013,$C18,収支計画書!$G$11:$G$1013)</f>
        <v>0</v>
      </c>
      <c r="E18" s="17">
        <f>SUMIF(収支計画書!$C$1021:$C$1222,$C18,収支計画書!$G$1021:$G$1222)</f>
        <v>0</v>
      </c>
      <c r="F18" s="17">
        <f>SUMIF(収支計画書!$C$1230:$C$1330,$C18,収支計画書!$G$1230:$H$1330)</f>
        <v>0</v>
      </c>
      <c r="G18" s="22"/>
      <c r="L18" s="7"/>
    </row>
    <row r="19" spans="2:12" x14ac:dyDescent="0.35">
      <c r="B19" s="6"/>
      <c r="C19" s="2" t="s">
        <v>236</v>
      </c>
      <c r="D19" s="17">
        <f>SUMIF(収支計画書!$C$11:$C$1013,$C19,収支計画書!$G$11:$G$1013)</f>
        <v>0</v>
      </c>
      <c r="E19" s="17">
        <f>SUMIF(収支計画書!$C$1021:$C$1222,$C19,収支計画書!$G$1021:$G$1222)</f>
        <v>0</v>
      </c>
      <c r="F19" s="17">
        <f>SUMIF(収支計画書!$C$1230:$C$1330,$C19,収支計画書!$G$1230:$H$1330)</f>
        <v>0</v>
      </c>
      <c r="G19" s="19"/>
      <c r="L19" s="7"/>
    </row>
    <row r="20" spans="2:12" x14ac:dyDescent="0.35">
      <c r="B20" s="6"/>
      <c r="C20" s="2" t="s">
        <v>237</v>
      </c>
      <c r="D20" s="17">
        <f>SUMIF(収支計画書!$C$11:$C$1013,$C20,収支計画書!$G$11:$G$1013)</f>
        <v>0</v>
      </c>
      <c r="E20" s="17">
        <f>SUMIF(収支計画書!$C$1021:$C$1222,$C20,収支計画書!$G$1021:$G$1222)</f>
        <v>0</v>
      </c>
      <c r="F20" s="17">
        <f>SUMIF(収支計画書!$C$1230:$C$1330,$C20,収支計画書!$G$1230:$H$1330)</f>
        <v>0</v>
      </c>
      <c r="G20" s="19"/>
      <c r="L20" s="7"/>
    </row>
    <row r="21" spans="2:12" x14ac:dyDescent="0.35">
      <c r="B21" s="6"/>
      <c r="C21" s="2" t="s">
        <v>238</v>
      </c>
      <c r="D21" s="17">
        <f>SUMIF(収支計画書!$C$11:$C$1013,$C21,収支計画書!$G$11:$G$1013)</f>
        <v>0</v>
      </c>
      <c r="E21" s="17">
        <f>SUMIF(収支計画書!$C$1021:$C$1222,$C21,収支計画書!$G$1021:$G$1222)</f>
        <v>0</v>
      </c>
      <c r="F21" s="17">
        <f>SUMIF(収支計画書!$C$1230:$C$1330,$C21,収支計画書!$G$1230:$H$1330)</f>
        <v>0</v>
      </c>
      <c r="G21" s="19"/>
      <c r="L21" s="7"/>
    </row>
    <row r="22" spans="2:12" x14ac:dyDescent="0.35">
      <c r="B22" s="6"/>
      <c r="C22" s="2" t="s">
        <v>239</v>
      </c>
      <c r="D22" s="17">
        <f>SUMIF(収支計画書!$C$11:$C$1013,$C22,収支計画書!$G$11:$G$1013)</f>
        <v>0</v>
      </c>
      <c r="E22" s="17">
        <f>SUMIF(収支計画書!$C$1021:$C$1222,$C22,収支計画書!$G$1021:$G$1222)</f>
        <v>0</v>
      </c>
      <c r="F22" s="17">
        <f>SUMIF(収支計画書!$C$1230:$C$1330,$C22,収支計画書!$G$1230:$H$1330)</f>
        <v>0</v>
      </c>
      <c r="G22" s="19"/>
      <c r="L22" s="7"/>
    </row>
    <row r="23" spans="2:12" ht="15.5" thickBot="1" x14ac:dyDescent="0.4">
      <c r="B23" s="6"/>
      <c r="C23" s="27" t="s">
        <v>240</v>
      </c>
      <c r="D23" s="17">
        <f>SUMIF(収支計画書!$C$11:$C$1013,$C23,収支計画書!$G$11:$G$1013)</f>
        <v>0</v>
      </c>
      <c r="E23" s="17">
        <f>SUMIF(収支計画書!$C$1021:$C$1222,$C23,収支計画書!$G$1021:$G$1222)</f>
        <v>0</v>
      </c>
      <c r="F23" s="17">
        <f>SUMIF(収支計画書!$C$1230:$C$1330,$C23,収支計画書!$G$1230:$H$1330)</f>
        <v>0</v>
      </c>
      <c r="G23" s="19"/>
      <c r="L23" s="7"/>
    </row>
    <row r="24" spans="2:12" ht="15.5" thickBot="1" x14ac:dyDescent="0.4">
      <c r="B24" s="6"/>
      <c r="C24" s="25" t="s">
        <v>231</v>
      </c>
      <c r="D24" s="26">
        <f>SUM(D4:D23)</f>
        <v>0</v>
      </c>
      <c r="E24" s="26">
        <f>SUM(E4:E23)</f>
        <v>0</v>
      </c>
      <c r="F24" s="26">
        <f>SUM(F4:F23)</f>
        <v>0</v>
      </c>
      <c r="G24" s="49">
        <f>D24+E24</f>
        <v>0</v>
      </c>
      <c r="L24" s="7"/>
    </row>
    <row r="25" spans="2:12" ht="16" thickTop="1" thickBot="1" x14ac:dyDescent="0.4">
      <c r="B25" s="8"/>
      <c r="C25" s="9"/>
      <c r="D25" s="9"/>
      <c r="E25" s="9"/>
      <c r="F25" s="9"/>
      <c r="G25" s="9"/>
      <c r="H25" s="9"/>
      <c r="I25" s="9"/>
      <c r="J25" s="9"/>
      <c r="K25" s="9"/>
      <c r="L25" s="10"/>
    </row>
    <row r="27" spans="2:12" ht="15.5" thickBot="1" x14ac:dyDescent="0.4"/>
    <row r="28" spans="2:12" x14ac:dyDescent="0.35">
      <c r="B28" s="148" t="s">
        <v>273</v>
      </c>
      <c r="C28" s="149"/>
      <c r="D28" s="4"/>
      <c r="E28" s="250"/>
      <c r="F28" s="4"/>
      <c r="G28" s="4"/>
      <c r="H28" s="4"/>
      <c r="I28" s="4"/>
      <c r="J28" s="4"/>
      <c r="K28" s="4"/>
      <c r="L28" s="5"/>
    </row>
    <row r="29" spans="2:12" x14ac:dyDescent="0.35">
      <c r="B29" s="6"/>
      <c r="D29" s="11" t="s">
        <v>263</v>
      </c>
      <c r="E29" s="11" t="s">
        <v>264</v>
      </c>
      <c r="F29" s="251"/>
      <c r="G29" s="18"/>
      <c r="H29" s="18"/>
      <c r="I29" s="11" t="s">
        <v>263</v>
      </c>
      <c r="J29" s="11" t="s">
        <v>264</v>
      </c>
      <c r="K29" s="55"/>
      <c r="L29" s="7"/>
    </row>
    <row r="30" spans="2:12" x14ac:dyDescent="0.35">
      <c r="B30" s="6"/>
      <c r="C30" s="2" t="s">
        <v>210</v>
      </c>
      <c r="D30" s="17">
        <f>SUMIF(収支計画書!$C$11:$C$1013,$C30,収支計画書!$I$11:$I$1013)</f>
        <v>0</v>
      </c>
      <c r="E30" s="17">
        <f>SUMIF(収支計画書!$C$1021:$C$1222,$C30,収支計画書!$G$1021:$G$1222)+(SUMIF(収支計画書!$C$11:$C$1013,$C30,収支計画書!$G$11:$G$1013)-SUMIF(収支計画書!$C$11:$C$1013,$C30,収支計画書!$I$11:$I$1013))</f>
        <v>0</v>
      </c>
      <c r="F30" s="237"/>
      <c r="G30" s="143"/>
      <c r="H30" s="2" t="s">
        <v>211</v>
      </c>
      <c r="I30" s="17">
        <f>SUMIF(収支計画書!$C$11:$C$1013,$H30,収支計画書!$I$11:$I$1013)</f>
        <v>0</v>
      </c>
      <c r="J30" s="17">
        <f>SUMIF(収支計画書!$C$1021:$C$1222,$H30,収支計画書!$G$1021:$G$1222)+(SUMIF(収支計画書!$C$11:$C$1013,$H30,収支計画書!$G$11:$G$1013)-SUMIF(収支計画書!$C$11:$C$1013,$H30,収支計画書!$I$11:$I$1013))</f>
        <v>0</v>
      </c>
      <c r="K30" s="19"/>
      <c r="L30" s="7"/>
    </row>
    <row r="31" spans="2:12" x14ac:dyDescent="0.35">
      <c r="B31" s="6"/>
      <c r="C31" s="2" t="s">
        <v>212</v>
      </c>
      <c r="D31" s="17">
        <f>SUMIF(収支計画書!$C$11:$C$1013,$C31,収支計画書!$I$11:$I$1013)</f>
        <v>0</v>
      </c>
      <c r="E31" s="17">
        <f>SUMIF(収支計画書!$C$1021:$C$1222,$C31,収支計画書!$G$1021:$G$1222)+(SUMIF(収支計画書!$C$11:$C$1013,$C31,収支計画書!$G$11:$G$1013)-SUMIF(収支計画書!$C$11:$C$1013,$C31,収支計画書!$I$11:$I$1013))</f>
        <v>0</v>
      </c>
      <c r="F31" s="237"/>
      <c r="G31" s="143"/>
      <c r="H31" s="2" t="s">
        <v>213</v>
      </c>
      <c r="I31" s="17">
        <f>SUMIF(収支計画書!$C$11:$C$1013,$H31,収支計画書!$I$11:$I$1013)</f>
        <v>0</v>
      </c>
      <c r="J31" s="17">
        <f>SUMIF(収支計画書!$C$1021:$C$1222,$H31,収支計画書!$G$1021:$G$1222)+(SUMIF(収支計画書!$C$11:$C$1013,$H31,収支計画書!$G$11:$G$1013)-SUMIF(収支計画書!$C$11:$C$1013,$H31,収支計画書!$I$11:$I$1013))</f>
        <v>0</v>
      </c>
      <c r="K31" s="19"/>
      <c r="L31" s="7"/>
    </row>
    <row r="32" spans="2:12" x14ac:dyDescent="0.35">
      <c r="B32" s="6"/>
      <c r="C32" s="2" t="s">
        <v>214</v>
      </c>
      <c r="D32" s="17">
        <f>SUMIF(収支計画書!$C$11:$C$1013,$C32,収支計画書!$I$11:$I$1013)</f>
        <v>0</v>
      </c>
      <c r="E32" s="17">
        <f>SUMIF(収支計画書!$C$1021:$C$1222,$C32,収支計画書!$G$1021:$G$1222)+(SUMIF(収支計画書!$C$11:$C$1013,$C32,収支計画書!$G$11:$G$1013)-SUMIF(収支計画書!$C$11:$C$1013,$C32,収支計画書!$I$11:$I$1013))</f>
        <v>0</v>
      </c>
      <c r="F32" s="237"/>
      <c r="G32" s="143"/>
      <c r="H32" s="2" t="s">
        <v>215</v>
      </c>
      <c r="I32" s="17">
        <f>SUMIF(収支計画書!$C$11:$C$1013,$H32,収支計画書!$I$11:$I$1013)</f>
        <v>0</v>
      </c>
      <c r="J32" s="17">
        <f>SUMIF(収支計画書!$C$1021:$C$1222,$H32,収支計画書!$G$1021:$G$1222)+(SUMIF(収支計画書!$C$11:$C$1013,$H32,収支計画書!$G$11:$G$1013)-SUMIF(収支計画書!$C$11:$C$1013,$H32,収支計画書!$I$11:$I$1013))</f>
        <v>0</v>
      </c>
      <c r="K32" s="19"/>
      <c r="L32" s="7"/>
    </row>
    <row r="33" spans="2:12" x14ac:dyDescent="0.35">
      <c r="B33" s="6"/>
      <c r="C33" s="2" t="s">
        <v>216</v>
      </c>
      <c r="D33" s="17">
        <f>SUMIF(収支計画書!$C$11:$C$1013,$C33,収支計画書!$I$11:$I$1013)</f>
        <v>0</v>
      </c>
      <c r="E33" s="17">
        <f>SUMIF(収支計画書!$C$1021:$C$1222,$C33,収支計画書!$G$1021:$G$1222)+(SUMIF(収支計画書!$C$11:$C$1013,$C33,収支計画書!$G$11:$G$1013)-SUMIF(収支計画書!$C$11:$C$1013,$C33,収支計画書!$I$11:$I$1013))</f>
        <v>0</v>
      </c>
      <c r="F33" s="237"/>
      <c r="G33" s="143"/>
      <c r="H33" s="2" t="s">
        <v>217</v>
      </c>
      <c r="I33" s="17">
        <f>SUMIF(収支計画書!$C$11:$C$1013,$H33,収支計画書!$I$11:$I$1013)</f>
        <v>0</v>
      </c>
      <c r="J33" s="17">
        <f>SUMIF(収支計画書!$C$1021:$C$1222,$H33,収支計画書!$G$1021:$G$1222)+(SUMIF(収支計画書!$C$11:$C$1013,$H33,収支計画書!$G$11:$G$1013)-SUMIF(収支計画書!$C$11:$C$1013,$H33,収支計画書!$I$11:$I$1013))</f>
        <v>0</v>
      </c>
      <c r="K33" s="19"/>
      <c r="L33" s="7"/>
    </row>
    <row r="34" spans="2:12" x14ac:dyDescent="0.35">
      <c r="B34" s="6"/>
      <c r="C34" s="2" t="s">
        <v>218</v>
      </c>
      <c r="D34" s="17">
        <f>SUMIF(収支計画書!$C$11:$C$1013,$C34,収支計画書!$I$11:$I$1013)</f>
        <v>0</v>
      </c>
      <c r="E34" s="17">
        <f>SUMIF(収支計画書!$C$1021:$C$1222,$C34,収支計画書!$G$1021:$G$1222)+(SUMIF(収支計画書!$C$11:$C$1013,$C34,収支計画書!$G$11:$G$1013)-SUMIF(収支計画書!$C$11:$C$1013,$C34,収支計画書!$I$11:$I$1013))</f>
        <v>0</v>
      </c>
      <c r="F34" s="237"/>
      <c r="G34" s="143"/>
      <c r="H34" s="2" t="s">
        <v>219</v>
      </c>
      <c r="I34" s="17">
        <f>SUMIF(収支計画書!$C$11:$C$1013,$H34,収支計画書!$I$11:$I$1013)</f>
        <v>0</v>
      </c>
      <c r="J34" s="17">
        <f>SUMIF(収支計画書!$C$1021:$C$1222,$H34,収支計画書!$G$1021:$G$1222)+(SUMIF(収支計画書!$C$11:$C$1013,$H34,収支計画書!$G$11:$G$1013)-SUMIF(収支計画書!$C$11:$C$1013,$H34,収支計画書!$I$11:$I$1013))</f>
        <v>0</v>
      </c>
      <c r="K34" s="19"/>
      <c r="L34" s="7"/>
    </row>
    <row r="35" spans="2:12" x14ac:dyDescent="0.35">
      <c r="B35" s="6"/>
      <c r="C35" s="2" t="s">
        <v>220</v>
      </c>
      <c r="D35" s="17">
        <f>SUMIF(収支計画書!$C$11:$C$1013,$C35,収支計画書!$I$11:$I$1013)</f>
        <v>0</v>
      </c>
      <c r="E35" s="17">
        <f>SUMIF(収支計画書!$C$1021:$C$1222,$C35,収支計画書!$G$1021:$G$1222)+(SUMIF(収支計画書!$C$11:$C$1013,$C35,収支計画書!$G$11:$G$1013)-SUMIF(収支計画書!$C$11:$C$1013,$C35,収支計画書!$I$11:$I$1013))</f>
        <v>0</v>
      </c>
      <c r="F35" s="237"/>
      <c r="G35" s="143"/>
      <c r="H35" s="2" t="s">
        <v>221</v>
      </c>
      <c r="I35" s="17">
        <f>SUMIF(収支計画書!$C$11:$C$1013,$H35,収支計画書!$I$11:$I$1013)</f>
        <v>0</v>
      </c>
      <c r="J35" s="17">
        <f>SUMIF(収支計画書!$C$1021:$C$1222,$H35,収支計画書!$G$1021:$G$1222)+(SUMIF(収支計画書!$C$11:$C$1013,$H35,収支計画書!$G$11:$G$1013)-SUMIF(収支計画書!$C$11:$C$1013,$H35,収支計画書!$I$11:$I$1013))</f>
        <v>0</v>
      </c>
      <c r="K35" s="19"/>
      <c r="L35" s="7"/>
    </row>
    <row r="36" spans="2:12" x14ac:dyDescent="0.35">
      <c r="B36" s="6"/>
      <c r="C36" s="2" t="s">
        <v>222</v>
      </c>
      <c r="D36" s="17">
        <f>SUMIF(収支計画書!$C$11:$C$1013,$C36,収支計画書!$I$11:$I$1013)</f>
        <v>0</v>
      </c>
      <c r="E36" s="17">
        <f>SUMIF(収支計画書!$C$1021:$C$1222,$C36,収支計画書!$G$1021:$G$1222)+(SUMIF(収支計画書!$C$11:$C$1013,$C36,収支計画書!$G$11:$G$1013)-SUMIF(収支計画書!$C$11:$C$1013,$C36,収支計画書!$I$11:$I$1013))</f>
        <v>0</v>
      </c>
      <c r="F36" s="237"/>
      <c r="G36" s="143"/>
      <c r="H36" s="2" t="s">
        <v>223</v>
      </c>
      <c r="I36" s="17">
        <f>SUMIF(収支計画書!$C$11:$C$1013,$H36,収支計画書!$I$11:$I$1013)</f>
        <v>0</v>
      </c>
      <c r="J36" s="17">
        <f>SUMIF(収支計画書!$C$1021:$C$1222,$H36,収支計画書!$G$1021:$G$1222)+(SUMIF(収支計画書!$C$11:$C$1013,$H36,収支計画書!$G$11:$G$1013)-SUMIF(収支計画書!$C$11:$C$1013,$H36,収支計画書!$I$11:$I$1013))</f>
        <v>0</v>
      </c>
      <c r="K36" s="19"/>
      <c r="L36" s="7"/>
    </row>
    <row r="37" spans="2:12" x14ac:dyDescent="0.35">
      <c r="B37" s="6"/>
      <c r="C37" s="2" t="s">
        <v>224</v>
      </c>
      <c r="D37" s="17">
        <f>SUMIF(収支計画書!$C$11:$C$1013,$C37,収支計画書!$I$11:$I$1013)</f>
        <v>0</v>
      </c>
      <c r="E37" s="17">
        <f>SUMIF(収支計画書!$C$1021:$C$1222,$C37,収支計画書!$G$1021:$G$1222)+(SUMIF(収支計画書!$C$11:$C$1013,$C37,収支計画書!$G$11:$G$1013)-SUMIF(収支計画書!$C$11:$C$1013,$C37,収支計画書!$I$11:$I$1013))</f>
        <v>0</v>
      </c>
      <c r="F37" s="237"/>
      <c r="G37" s="143"/>
      <c r="H37" s="2" t="s">
        <v>225</v>
      </c>
      <c r="I37" s="17">
        <f>SUMIF(収支計画書!$C$11:$C$1013,$H37,収支計画書!$I$11:$I$1013)</f>
        <v>0</v>
      </c>
      <c r="J37" s="17">
        <f>SUMIF(収支計画書!$C$1021:$C$1222,$H37,収支計画書!$G$1021:$G$1222)+(SUMIF(収支計画書!$C$11:$C$1013,$H37,収支計画書!$G$11:$G$1013)-SUMIF(収支計画書!$C$11:$C$1013,$H37,収支計画書!$I$11:$I$1013))</f>
        <v>0</v>
      </c>
      <c r="K37" s="19"/>
      <c r="L37" s="7"/>
    </row>
    <row r="38" spans="2:12" x14ac:dyDescent="0.35">
      <c r="B38" s="6"/>
      <c r="C38" s="2" t="s">
        <v>226</v>
      </c>
      <c r="D38" s="17">
        <f>SUMIF(収支計画書!$C$11:$C$1013,$C38,収支計画書!$I$11:$I$1013)</f>
        <v>0</v>
      </c>
      <c r="E38" s="17">
        <f>SUMIF(収支計画書!$C$1021:$C$1222,$C38,収支計画書!$G$1021:$G$1222)+(SUMIF(収支計画書!$C$11:$C$1013,$C38,収支計画書!$G$11:$G$1013)-SUMIF(収支計画書!$C$11:$C$1013,$C38,収支計画書!$I$11:$I$1013))</f>
        <v>0</v>
      </c>
      <c r="F38" s="237"/>
      <c r="G38" s="143"/>
      <c r="H38" s="2" t="s">
        <v>227</v>
      </c>
      <c r="I38" s="17">
        <f>SUMIF(収支計画書!$C$11:$C$1013,$H38,収支計画書!$I$11:$I$1013)</f>
        <v>0</v>
      </c>
      <c r="J38" s="17">
        <f>SUMIF(収支計画書!$C$1021:$C$1222,$H38,収支計画書!$G$1021:$G$1222)+(SUMIF(収支計画書!$C$11:$C$1013,$H38,収支計画書!$G$11:$G$1013)-SUMIF(収支計画書!$C$11:$C$1013,$H38,収支計画書!$I$11:$I$1013))</f>
        <v>0</v>
      </c>
      <c r="K38" s="19"/>
      <c r="L38" s="7"/>
    </row>
    <row r="39" spans="2:12" x14ac:dyDescent="0.35">
      <c r="B39" s="6"/>
      <c r="C39" s="2" t="s">
        <v>228</v>
      </c>
      <c r="D39" s="17">
        <f>SUMIF(収支計画書!$C$11:$C$1013,$C39,収支計画書!$I$11:$I$1013)</f>
        <v>0</v>
      </c>
      <c r="E39" s="17">
        <f>SUMIF(収支計画書!$C$1021:$C$1222,$C39,収支計画書!$G$1021:$G$1222)+(SUMIF(収支計画書!$C$11:$C$1013,$C39,収支計画書!$G$11:$G$1013)-SUMIF(収支計画書!$C$11:$C$1013,$C39,収支計画書!$I$11:$I$1013))</f>
        <v>0</v>
      </c>
      <c r="F39" s="237"/>
      <c r="G39" s="143"/>
      <c r="H39" s="141" t="s">
        <v>271</v>
      </c>
      <c r="I39" s="17">
        <f>SUMIF(収支計画書!$C$11:$C$1013,$H39,収支計画書!$I$11:$I$1013)</f>
        <v>0</v>
      </c>
      <c r="J39" s="17">
        <f>SUMIF(収支計画書!$C$1021:$C$1222,$H39,収支計画書!$G$1021:$G$1222)+(SUMIF(収支計画書!$C$11:$C$1013,$H39,収支計画書!$G$11:$G$1013)-SUMIF(収支計画書!$C$11:$C$1013,$H39,収支計画書!$I$11:$I$1013))</f>
        <v>0</v>
      </c>
      <c r="K39" s="19"/>
      <c r="L39" s="7"/>
    </row>
    <row r="40" spans="2:12" ht="15.5" thickBot="1" x14ac:dyDescent="0.4">
      <c r="B40" s="6"/>
      <c r="C40" s="2" t="s">
        <v>230</v>
      </c>
      <c r="D40" s="17">
        <f>SUMIF(収支計画書!$C$11:$C$1013,$C40,収支計画書!$I$11:$I$1013)</f>
        <v>0</v>
      </c>
      <c r="E40" s="17">
        <f>SUMIF(収支計画書!$C$1021:$C$1222,$C40,収支計画書!$G$1021:$G$1222)+(SUMIF(収支計画書!$C$11:$C$1013,$C40,収支計画書!$G$11:$G$1013)-SUMIF(収支計画書!$C$11:$C$1013,$C40,収支計画書!$I$11:$I$1013))</f>
        <v>0</v>
      </c>
      <c r="F40" s="237"/>
      <c r="G40" s="143"/>
      <c r="H40" s="23" t="s">
        <v>231</v>
      </c>
      <c r="I40" s="24">
        <f>SUM(I30:I39)</f>
        <v>0</v>
      </c>
      <c r="J40" s="24">
        <f>SUM(J30:J39)</f>
        <v>0</v>
      </c>
      <c r="K40" s="59">
        <f>I40+J40</f>
        <v>0</v>
      </c>
      <c r="L40" s="7"/>
    </row>
    <row r="41" spans="2:12" ht="15.5" thickTop="1" x14ac:dyDescent="0.35">
      <c r="B41" s="6"/>
      <c r="C41" s="2" t="s">
        <v>232</v>
      </c>
      <c r="D41" s="17">
        <f>SUMIF(収支計画書!$C$11:$C$1013,$C41,収支計画書!$I$11:$I$1013)</f>
        <v>0</v>
      </c>
      <c r="E41" s="17">
        <f>SUMIF(収支計画書!$C$1021:$C$1222,$C41,収支計画書!$G$1021:$G$1222)+(SUMIF(収支計画書!$C$11:$C$1013,$C41,収支計画書!$G$11:$G$1013)-SUMIF(収支計画書!$C$11:$C$1013,$C41,収支計画書!$I$11:$I$1013))</f>
        <v>0</v>
      </c>
      <c r="F41" s="237"/>
      <c r="G41" s="19"/>
      <c r="L41" s="7"/>
    </row>
    <row r="42" spans="2:12" x14ac:dyDescent="0.35">
      <c r="B42" s="6"/>
      <c r="C42" s="2" t="s">
        <v>233</v>
      </c>
      <c r="D42" s="17">
        <f>SUMIF(収支計画書!$C$11:$C$1013,$C42,収支計画書!$I$11:$I$1013)</f>
        <v>0</v>
      </c>
      <c r="E42" s="17">
        <f>SUMIF(収支計画書!$C$1021:$C$1222,$C42,収支計画書!$G$1021:$G$1222)+(SUMIF(収支計画書!$C$11:$C$1013,$C42,収支計画書!$G$11:$G$1013)-SUMIF(収支計画書!$C$11:$C$1013,$C42,収支計画書!$I$11:$I$1013))</f>
        <v>0</v>
      </c>
      <c r="F42" s="237"/>
      <c r="G42" s="19"/>
      <c r="L42" s="7"/>
    </row>
    <row r="43" spans="2:12" x14ac:dyDescent="0.35">
      <c r="B43" s="6"/>
      <c r="C43" s="2" t="s">
        <v>234</v>
      </c>
      <c r="D43" s="17">
        <f>SUMIF(収支計画書!$C$11:$C$1013,$C43,収支計画書!$I$11:$I$1013)</f>
        <v>0</v>
      </c>
      <c r="E43" s="17">
        <f>SUMIF(収支計画書!$C$1021:$C$1222,$C43,収支計画書!$G$1021:$G$1222)+(SUMIF(収支計画書!$C$11:$C$1013,$C43,収支計画書!$G$11:$G$1013)-SUMIF(収支計画書!$C$11:$C$1013,$C43,収支計画書!$I$11:$I$1013))</f>
        <v>0</v>
      </c>
      <c r="F43" s="237"/>
      <c r="G43" s="19"/>
      <c r="L43" s="7"/>
    </row>
    <row r="44" spans="2:12" x14ac:dyDescent="0.35">
      <c r="B44" s="6"/>
      <c r="C44" s="2" t="s">
        <v>235</v>
      </c>
      <c r="D44" s="17">
        <f>SUMIF(収支計画書!$C$11:$C$1013,$C44,収支計画書!$I$11:$I$1013)</f>
        <v>0</v>
      </c>
      <c r="E44" s="17">
        <f>SUMIF(収支計画書!$C$1021:$C$1222,$C44,収支計画書!$G$1021:$G$1222)+(SUMIF(収支計画書!$C$11:$C$1013,$C44,収支計画書!$G$11:$G$1013)-SUMIF(収支計画書!$C$11:$C$1013,$C44,収支計画書!$I$11:$I$1013))</f>
        <v>0</v>
      </c>
      <c r="F44" s="237"/>
      <c r="G44" s="19"/>
      <c r="L44" s="7"/>
    </row>
    <row r="45" spans="2:12" x14ac:dyDescent="0.35">
      <c r="B45" s="6"/>
      <c r="C45" s="2" t="s">
        <v>236</v>
      </c>
      <c r="D45" s="17">
        <f>SUMIF(収支計画書!$C$11:$C$1013,$C45,収支計画書!$I$11:$I$1013)</f>
        <v>0</v>
      </c>
      <c r="E45" s="17">
        <f>SUMIF(収支計画書!$C$1021:$C$1222,$C45,収支計画書!$G$1021:$G$1222)+(SUMIF(収支計画書!$C$11:$C$1013,$C45,収支計画書!$G$11:$G$1013)-SUMIF(収支計画書!$C$11:$C$1013,$C45,収支計画書!$I$11:$I$1013))</f>
        <v>0</v>
      </c>
      <c r="F45" s="19"/>
      <c r="G45" s="19"/>
      <c r="L45" s="7"/>
    </row>
    <row r="46" spans="2:12" x14ac:dyDescent="0.35">
      <c r="B46" s="6"/>
      <c r="C46" s="2" t="s">
        <v>237</v>
      </c>
      <c r="D46" s="17">
        <f>SUMIF(収支計画書!$C$11:$C$1013,$C46,収支計画書!$I$11:$I$1013)</f>
        <v>0</v>
      </c>
      <c r="E46" s="17">
        <f>SUMIF(収支計画書!$C$1021:$C$1222,$C46,収支計画書!$G$1021:$G$1222)+(SUMIF(収支計画書!$C$11:$C$1013,$C46,収支計画書!$G$11:$G$1013)-SUMIF(収支計画書!$C$11:$C$1013,$C46,収支計画書!$I$11:$I$1013))</f>
        <v>0</v>
      </c>
      <c r="F46" s="19"/>
      <c r="G46" s="19"/>
      <c r="L46" s="7"/>
    </row>
    <row r="47" spans="2:12" x14ac:dyDescent="0.35">
      <c r="B47" s="6"/>
      <c r="C47" s="2" t="s">
        <v>238</v>
      </c>
      <c r="D47" s="17">
        <f>SUMIF(収支計画書!$C$11:$C$1013,$C47,収支計画書!$I$11:$I$1013)</f>
        <v>0</v>
      </c>
      <c r="E47" s="17">
        <f>SUMIF(収支計画書!$C$1021:$C$1222,$C47,収支計画書!$G$1021:$G$1222)+(SUMIF(収支計画書!$C$11:$C$1013,$C47,収支計画書!$G$11:$G$1013)-SUMIF(収支計画書!$C$11:$C$1013,$C47,収支計画書!$I$11:$I$1013))</f>
        <v>0</v>
      </c>
      <c r="F47" s="19"/>
      <c r="G47" s="19"/>
      <c r="L47" s="7"/>
    </row>
    <row r="48" spans="2:12" x14ac:dyDescent="0.35">
      <c r="B48" s="6"/>
      <c r="C48" s="2" t="s">
        <v>239</v>
      </c>
      <c r="D48" s="17">
        <f>SUMIF(収支計画書!$C$11:$C$1013,$C48,収支計画書!$I$11:$I$1013)</f>
        <v>0</v>
      </c>
      <c r="E48" s="17">
        <f>SUMIF(収支計画書!$C$1021:$C$1222,$C48,収支計画書!$G$1021:$G$1222)+(SUMIF(収支計画書!$C$11:$C$1013,$C48,収支計画書!$G$11:$G$1013)-SUMIF(収支計画書!$C$11:$C$1013,$C48,収支計画書!$I$11:$I$1013))</f>
        <v>0</v>
      </c>
      <c r="F48" s="19"/>
      <c r="G48" s="19"/>
      <c r="L48" s="7"/>
    </row>
    <row r="49" spans="2:12" ht="15.5" thickBot="1" x14ac:dyDescent="0.4">
      <c r="B49" s="6"/>
      <c r="C49" s="27" t="s">
        <v>240</v>
      </c>
      <c r="D49" s="17">
        <f>SUMIF(収支計画書!$C$11:$C$1013,$C49,収支計画書!$I$11:$I$1013)</f>
        <v>0</v>
      </c>
      <c r="E49" s="17">
        <f>SUMIF(収支計画書!$C$1021:$C$1222,$C49,収支計画書!$G$1021:$G$1222)+(SUMIF(収支計画書!$C$11:$C$1013,$C49,収支計画書!$G$11:$G$1013)-SUMIF(収支計画書!$C$11:$C$1013,$C49,収支計画書!$I$11:$I$1013))</f>
        <v>0</v>
      </c>
      <c r="F49" s="19"/>
      <c r="G49" s="19"/>
      <c r="L49" s="7"/>
    </row>
    <row r="50" spans="2:12" ht="15.5" thickBot="1" x14ac:dyDescent="0.4">
      <c r="B50" s="6"/>
      <c r="C50" s="25" t="s">
        <v>231</v>
      </c>
      <c r="D50" s="26">
        <f>SUM(D30:D49)</f>
        <v>0</v>
      </c>
      <c r="E50" s="26">
        <f>SUM(E30:E49)</f>
        <v>0</v>
      </c>
      <c r="F50" s="49">
        <f>D50+E50</f>
        <v>0</v>
      </c>
      <c r="G50" s="19"/>
      <c r="L50" s="7"/>
    </row>
    <row r="51" spans="2:12" ht="16" thickTop="1" thickBot="1" x14ac:dyDescent="0.4">
      <c r="B51" s="8"/>
      <c r="C51" s="9"/>
      <c r="D51" s="9"/>
      <c r="E51" s="9"/>
      <c r="F51" s="9"/>
      <c r="G51" s="9"/>
      <c r="H51" s="9"/>
      <c r="I51" s="9"/>
      <c r="J51" s="9"/>
      <c r="K51" s="9"/>
      <c r="L51" s="10"/>
    </row>
    <row r="52" spans="2:12" ht="15.5" thickBot="1" x14ac:dyDescent="0.4"/>
    <row r="53" spans="2:12" x14ac:dyDescent="0.35">
      <c r="B53" s="146" t="s">
        <v>274</v>
      </c>
      <c r="C53" s="147"/>
      <c r="D53" s="4"/>
      <c r="E53" s="4"/>
      <c r="F53" s="4"/>
      <c r="G53" s="4"/>
      <c r="H53" s="4"/>
      <c r="I53" s="4"/>
      <c r="J53" s="4"/>
      <c r="K53" s="4"/>
      <c r="L53" s="5"/>
    </row>
    <row r="54" spans="2:12" x14ac:dyDescent="0.35">
      <c r="B54" s="6"/>
      <c r="D54" s="11" t="s">
        <v>263</v>
      </c>
      <c r="E54" s="11" t="s">
        <v>264</v>
      </c>
      <c r="F54" s="11" t="s">
        <v>209</v>
      </c>
      <c r="G54" s="20"/>
      <c r="H54" s="18"/>
      <c r="I54" s="11" t="s">
        <v>263</v>
      </c>
      <c r="J54" s="11" t="s">
        <v>264</v>
      </c>
      <c r="K54" s="55"/>
      <c r="L54" s="7"/>
    </row>
    <row r="55" spans="2:12" x14ac:dyDescent="0.35">
      <c r="B55" s="6"/>
      <c r="C55" s="2" t="s">
        <v>210</v>
      </c>
      <c r="D55" s="17">
        <f>SUMIF(収支計画書!$C$11:$C$1013,$C55,収支計画書!$G$11:$G$1014)/2</f>
        <v>0</v>
      </c>
      <c r="E55" s="17">
        <f>SUMIF(収支計画書!$C$1021:$C$1222,$C55,収支計画書!$G$1021:$G$1223)/2</f>
        <v>0</v>
      </c>
      <c r="F55" s="17">
        <f>SUMIF(収支計画書!$C$1230:$C$1330,$C55,収支計画書!$G$1230:$H$1330)/2</f>
        <v>0</v>
      </c>
      <c r="G55" s="21"/>
      <c r="H55" s="2" t="s">
        <v>211</v>
      </c>
      <c r="I55" s="17">
        <f>SUMIF(収支計画書!$C$11:$C$1013,$H55,収支計画書!$G$11:$G$1013)/2</f>
        <v>0</v>
      </c>
      <c r="J55" s="17">
        <f>SUMIF(収支計画書!$C$1021:$C$1222,$H55,収支計画書!$G$1021:$G$1222)/2</f>
        <v>0</v>
      </c>
      <c r="K55" s="19"/>
      <c r="L55" s="7"/>
    </row>
    <row r="56" spans="2:12" x14ac:dyDescent="0.35">
      <c r="B56" s="6"/>
      <c r="C56" s="2" t="s">
        <v>212</v>
      </c>
      <c r="D56" s="17">
        <f>SUMIF(収支計画書!$C$11:$C$1013,$C56,収支計画書!$G$11:$G$1014)/2</f>
        <v>0</v>
      </c>
      <c r="E56" s="17">
        <f>SUMIF(収支計画書!$C$1021:$C$1222,$C56,収支計画書!$G$1021:$G$1223)/2</f>
        <v>0</v>
      </c>
      <c r="F56" s="17">
        <f>SUMIF(収支計画書!$C$1230:$C$1330,$C56,収支計画書!$G$1230:$H$1330)/2</f>
        <v>0</v>
      </c>
      <c r="G56" s="21"/>
      <c r="H56" s="2" t="s">
        <v>213</v>
      </c>
      <c r="I56" s="17">
        <f>SUMIF(収支計画書!$C$11:$C$1013,$H56,収支計画書!$G$11:$G$1013)/2</f>
        <v>0</v>
      </c>
      <c r="J56" s="17">
        <f>SUMIF(収支計画書!$C$1021:$C$1222,$H56,収支計画書!$G$1021:$G$1222)/2</f>
        <v>0</v>
      </c>
      <c r="K56" s="19"/>
      <c r="L56" s="7"/>
    </row>
    <row r="57" spans="2:12" x14ac:dyDescent="0.35">
      <c r="B57" s="6"/>
      <c r="C57" s="2" t="s">
        <v>214</v>
      </c>
      <c r="D57" s="17">
        <f>SUMIF(収支計画書!$C$11:$C$1013,$C57,収支計画書!$G$11:$G$1014)/2</f>
        <v>0</v>
      </c>
      <c r="E57" s="17">
        <f>SUMIF(収支計画書!$C$1021:$C$1222,$C57,収支計画書!$G$1021:$G$1223)/2</f>
        <v>0</v>
      </c>
      <c r="F57" s="17">
        <f>SUMIF(収支計画書!$C$1230:$C$1330,$C57,収支計画書!$G$1230:$H$1330)/2</f>
        <v>0</v>
      </c>
      <c r="G57" s="21"/>
      <c r="H57" s="2" t="s">
        <v>215</v>
      </c>
      <c r="I57" s="17">
        <f>SUMIF(収支計画書!$C$11:$C$1013,$H57,収支計画書!$G$11:$G$1013)/2</f>
        <v>0</v>
      </c>
      <c r="J57" s="17">
        <f>SUMIF(収支計画書!$C$1021:$C$1222,$H57,収支計画書!$G$1021:$G$1222)/2</f>
        <v>0</v>
      </c>
      <c r="K57" s="19"/>
      <c r="L57" s="7"/>
    </row>
    <row r="58" spans="2:12" x14ac:dyDescent="0.35">
      <c r="B58" s="6"/>
      <c r="C58" s="2" t="s">
        <v>216</v>
      </c>
      <c r="D58" s="17">
        <f>SUMIF(収支計画書!$C$11:$C$1013,$C58,収支計画書!$G$11:$G$1014)/2</f>
        <v>0</v>
      </c>
      <c r="E58" s="17">
        <f>SUMIF(収支計画書!$C$1021:$C$1222,$C58,収支計画書!$G$1021:$G$1223)/2</f>
        <v>0</v>
      </c>
      <c r="F58" s="17">
        <f>SUMIF(収支計画書!$C$1230:$C$1330,$C58,収支計画書!$G$1230:$H$1330)/2</f>
        <v>0</v>
      </c>
      <c r="G58" s="21"/>
      <c r="H58" s="2" t="s">
        <v>217</v>
      </c>
      <c r="I58" s="17">
        <f>SUMIF(収支計画書!$C$11:$C$1013,$H58,収支計画書!$G$11:$G$1013)/2</f>
        <v>0</v>
      </c>
      <c r="J58" s="17">
        <f>SUMIF(収支計画書!$C$1021:$C$1222,$H58,収支計画書!$G$1021:$G$1222)/2</f>
        <v>0</v>
      </c>
      <c r="K58" s="19"/>
      <c r="L58" s="7"/>
    </row>
    <row r="59" spans="2:12" x14ac:dyDescent="0.35">
      <c r="B59" s="6"/>
      <c r="C59" s="2" t="s">
        <v>218</v>
      </c>
      <c r="D59" s="17">
        <f>SUMIF(収支計画書!$C$11:$C$1013,$C59,収支計画書!$G$11:$G$1014)/2</f>
        <v>0</v>
      </c>
      <c r="E59" s="17">
        <f>SUMIF(収支計画書!$C$1021:$C$1222,$C59,収支計画書!$G$1021:$G$1223)/2</f>
        <v>0</v>
      </c>
      <c r="F59" s="17">
        <f>SUMIF(収支計画書!$C$1230:$C$1330,$C59,収支計画書!$G$1230:$H$1330)/2</f>
        <v>0</v>
      </c>
      <c r="G59" s="21"/>
      <c r="H59" s="2" t="s">
        <v>219</v>
      </c>
      <c r="I59" s="17">
        <f>SUMIF(収支計画書!$C$11:$C$1013,$H59,収支計画書!$G$11:$G$1013)/2</f>
        <v>0</v>
      </c>
      <c r="J59" s="17">
        <f>SUMIF(収支計画書!$C$1021:$C$1222,$H59,収支計画書!$G$1021:$G$1222)/2</f>
        <v>0</v>
      </c>
      <c r="K59" s="19"/>
      <c r="L59" s="7"/>
    </row>
    <row r="60" spans="2:12" x14ac:dyDescent="0.35">
      <c r="B60" s="6"/>
      <c r="C60" s="2" t="s">
        <v>220</v>
      </c>
      <c r="D60" s="17">
        <f>SUMIF(収支計画書!$C$11:$C$1013,$C60,収支計画書!$G$11:$G$1014)/2</f>
        <v>0</v>
      </c>
      <c r="E60" s="17">
        <f>SUMIF(収支計画書!$C$1021:$C$1222,$C60,収支計画書!$G$1021:$G$1223)/2</f>
        <v>0</v>
      </c>
      <c r="F60" s="17">
        <f>SUMIF(収支計画書!$C$1230:$C$1330,$C60,収支計画書!$G$1230:$H$1330)/2</f>
        <v>0</v>
      </c>
      <c r="G60" s="21"/>
      <c r="H60" s="2" t="s">
        <v>221</v>
      </c>
      <c r="I60" s="17">
        <f>SUMIF(収支計画書!$C$11:$C$1013,$H60,収支計画書!$G$11:$G$1013)/2</f>
        <v>0</v>
      </c>
      <c r="J60" s="17">
        <f>SUMIF(収支計画書!$C$1021:$C$1222,$H60,収支計画書!$G$1021:$G$1222)/2</f>
        <v>0</v>
      </c>
      <c r="K60" s="19"/>
      <c r="L60" s="7"/>
    </row>
    <row r="61" spans="2:12" x14ac:dyDescent="0.35">
      <c r="B61" s="6"/>
      <c r="C61" s="2" t="s">
        <v>222</v>
      </c>
      <c r="D61" s="17">
        <f>SUMIF(収支計画書!$C$11:$C$1013,$C61,収支計画書!$G$11:$G$1014)/2</f>
        <v>0</v>
      </c>
      <c r="E61" s="17">
        <f>SUMIF(収支計画書!$C$1021:$C$1222,$C61,収支計画書!$G$1021:$G$1223)/2</f>
        <v>0</v>
      </c>
      <c r="F61" s="17">
        <f>SUMIF(収支計画書!$C$1230:$C$1330,$C61,収支計画書!$G$1230:$H$1330)/2</f>
        <v>0</v>
      </c>
      <c r="G61" s="21"/>
      <c r="H61" s="2" t="s">
        <v>223</v>
      </c>
      <c r="I61" s="17">
        <f>SUMIF(収支計画書!$C$11:$C$1013,$H61,収支計画書!$G$11:$G$1013)/2</f>
        <v>0</v>
      </c>
      <c r="J61" s="17">
        <f>SUMIF(収支計画書!$C$1021:$C$1222,$H61,収支計画書!$G$1021:$G$1222)/2</f>
        <v>0</v>
      </c>
      <c r="K61" s="19"/>
      <c r="L61" s="7"/>
    </row>
    <row r="62" spans="2:12" x14ac:dyDescent="0.35">
      <c r="B62" s="6"/>
      <c r="C62" s="2" t="s">
        <v>224</v>
      </c>
      <c r="D62" s="17">
        <f>SUMIF(収支計画書!$C$11:$C$1013,$C62,収支計画書!$G$11:$G$1014)/2</f>
        <v>0</v>
      </c>
      <c r="E62" s="17">
        <f>SUMIF(収支計画書!$C$1021:$C$1222,$C62,収支計画書!$G$1021:$G$1223)/2</f>
        <v>0</v>
      </c>
      <c r="F62" s="17">
        <f>SUMIF(収支計画書!$C$1230:$C$1330,$C62,収支計画書!$G$1230:$H$1330)/2</f>
        <v>0</v>
      </c>
      <c r="G62" s="21"/>
      <c r="H62" s="2" t="s">
        <v>225</v>
      </c>
      <c r="I62" s="17">
        <f>SUMIF(収支計画書!$C$11:$C$1013,$H62,収支計画書!$G$11:$G$1013)/2</f>
        <v>0</v>
      </c>
      <c r="J62" s="17">
        <f>SUMIF(収支計画書!$C$1021:$C$1222,$H62,収支計画書!$G$1021:$G$1222)/2</f>
        <v>0</v>
      </c>
      <c r="K62" s="19"/>
      <c r="L62" s="7"/>
    </row>
    <row r="63" spans="2:12" x14ac:dyDescent="0.35">
      <c r="B63" s="6"/>
      <c r="C63" s="2" t="s">
        <v>226</v>
      </c>
      <c r="D63" s="17">
        <f>SUMIF(収支計画書!$C$11:$C$1013,$C63,収支計画書!$G$11:$G$1014)/2</f>
        <v>0</v>
      </c>
      <c r="E63" s="17">
        <f>SUMIF(収支計画書!$C$1021:$C$1222,$C63,収支計画書!$G$1021:$G$1223)/2</f>
        <v>0</v>
      </c>
      <c r="F63" s="17">
        <f>SUMIF(収支計画書!$C$1230:$C$1330,$C63,収支計画書!$G$1230:$H$1330)/2</f>
        <v>0</v>
      </c>
      <c r="G63" s="21"/>
      <c r="H63" s="2" t="s">
        <v>227</v>
      </c>
      <c r="I63" s="17">
        <f>SUMIF(収支計画書!$C$11:$C$1013,$H63,収支計画書!$G$11:$G$1013)/2</f>
        <v>0</v>
      </c>
      <c r="J63" s="17">
        <f>SUMIF(収支計画書!$C$1021:$C$1222,$H63,収支計画書!$G$1021:$G$1222)/2</f>
        <v>0</v>
      </c>
      <c r="K63" s="19"/>
      <c r="L63" s="7"/>
    </row>
    <row r="64" spans="2:12" x14ac:dyDescent="0.35">
      <c r="B64" s="6"/>
      <c r="C64" s="2" t="s">
        <v>228</v>
      </c>
      <c r="D64" s="17">
        <f>SUMIF(収支計画書!$C$11:$C$1013,$C64,収支計画書!$G$11:$G$1014)/2</f>
        <v>0</v>
      </c>
      <c r="E64" s="17">
        <f>SUMIF(収支計画書!$C$1021:$C$1222,$C64,収支計画書!$G$1021:$G$1223)/2</f>
        <v>0</v>
      </c>
      <c r="F64" s="17">
        <f>SUMIF(収支計画書!$C$1230:$C$1330,$C64,収支計画書!$G$1230:$H$1330)/2</f>
        <v>0</v>
      </c>
      <c r="G64" s="21"/>
      <c r="H64" s="141" t="s">
        <v>271</v>
      </c>
      <c r="I64" s="17">
        <f>SUMIF(収支計画書!$C$11:$C$1013,$H64,収支計画書!$G$11:$G$1013)/2</f>
        <v>0</v>
      </c>
      <c r="J64" s="17">
        <f>SUMIF(収支計画書!$C$1021:$C$1222,$H64,収支計画書!$G$1021:$G$1222)/2</f>
        <v>0</v>
      </c>
      <c r="K64" s="19"/>
      <c r="L64" s="7"/>
    </row>
    <row r="65" spans="2:12" ht="15.5" thickBot="1" x14ac:dyDescent="0.4">
      <c r="B65" s="6"/>
      <c r="C65" s="2" t="s">
        <v>230</v>
      </c>
      <c r="D65" s="17">
        <f>SUMIF(収支計画書!$C$11:$C$1013,$C65,収支計画書!$G$11:$G$1014)/2</f>
        <v>0</v>
      </c>
      <c r="E65" s="17">
        <f>SUMIF(収支計画書!$C$1021:$C$1222,$C65,収支計画書!$G$1021:$G$1223)/2</f>
        <v>0</v>
      </c>
      <c r="F65" s="17">
        <f>SUMIF(収支計画書!$C$1230:$C$1330,$C65,収支計画書!$G$1230:$H$1330)/2</f>
        <v>0</v>
      </c>
      <c r="G65" s="21"/>
      <c r="H65" s="23" t="s">
        <v>231</v>
      </c>
      <c r="I65" s="24">
        <f>SUM(I55:I64)</f>
        <v>0</v>
      </c>
      <c r="J65" s="24">
        <f>SUM(J55:J64)</f>
        <v>0</v>
      </c>
      <c r="K65" s="59"/>
      <c r="L65" s="7"/>
    </row>
    <row r="66" spans="2:12" ht="15.5" thickTop="1" x14ac:dyDescent="0.35">
      <c r="B66" s="6"/>
      <c r="C66" s="2" t="s">
        <v>232</v>
      </c>
      <c r="D66" s="17">
        <f>SUMIF(収支計画書!$C$11:$C$1013,$C66,収支計画書!$G$11:$G$1014)/2</f>
        <v>0</v>
      </c>
      <c r="E66" s="17">
        <f>SUMIF(収支計画書!$C$1021:$C$1222,$C66,収支計画書!$G$1021:$G$1223)/2</f>
        <v>0</v>
      </c>
      <c r="F66" s="17">
        <f>SUMIF(収支計画書!$C$1230:$C$1330,$C66,収支計画書!$G$1230:$H$1330)/2</f>
        <v>0</v>
      </c>
      <c r="G66" s="22"/>
      <c r="L66" s="7"/>
    </row>
    <row r="67" spans="2:12" x14ac:dyDescent="0.35">
      <c r="B67" s="6"/>
      <c r="C67" s="2" t="s">
        <v>233</v>
      </c>
      <c r="D67" s="17">
        <f>SUMIF(収支計画書!$C$11:$C$1013,$C67,収支計画書!$G$11:$G$1014)/2</f>
        <v>0</v>
      </c>
      <c r="E67" s="17">
        <f>SUMIF(収支計画書!$C$1021:$C$1222,$C67,収支計画書!$G$1021:$G$1223)/2</f>
        <v>0</v>
      </c>
      <c r="F67" s="17">
        <f>SUMIF(収支計画書!$C$1230:$C$1330,$C67,収支計画書!$G$1230:$H$1330)/2</f>
        <v>0</v>
      </c>
      <c r="G67" s="22"/>
      <c r="L67" s="7"/>
    </row>
    <row r="68" spans="2:12" x14ac:dyDescent="0.35">
      <c r="B68" s="6"/>
      <c r="C68" s="2" t="s">
        <v>234</v>
      </c>
      <c r="D68" s="17">
        <f>SUMIF(収支計画書!$C$11:$C$1013,$C68,収支計画書!$G$11:$G$1014)/2</f>
        <v>0</v>
      </c>
      <c r="E68" s="17">
        <f>SUMIF(収支計画書!$C$1021:$C$1222,$C68,収支計画書!$G$1021:$G$1223)/2</f>
        <v>0</v>
      </c>
      <c r="F68" s="17">
        <f>SUMIF(収支計画書!$C$1230:$C$1330,$C68,収支計画書!$G$1230:$H$1330)/2</f>
        <v>0</v>
      </c>
      <c r="G68" s="22"/>
      <c r="L68" s="7"/>
    </row>
    <row r="69" spans="2:12" x14ac:dyDescent="0.35">
      <c r="B69" s="6"/>
      <c r="C69" s="2" t="s">
        <v>235</v>
      </c>
      <c r="D69" s="17">
        <f>SUMIF(収支計画書!$C$11:$C$1013,$C69,収支計画書!$G$11:$G$1014)/2</f>
        <v>0</v>
      </c>
      <c r="E69" s="17">
        <f>SUMIF(収支計画書!$C$1021:$C$1222,$C69,収支計画書!$G$1021:$G$1223)/2</f>
        <v>0</v>
      </c>
      <c r="F69" s="17">
        <f>SUMIF(収支計画書!$C$1230:$C$1330,$C69,収支計画書!$G$1230:$H$1330)/2</f>
        <v>0</v>
      </c>
      <c r="G69" s="22"/>
      <c r="L69" s="7"/>
    </row>
    <row r="70" spans="2:12" x14ac:dyDescent="0.35">
      <c r="B70" s="6"/>
      <c r="C70" s="2" t="s">
        <v>236</v>
      </c>
      <c r="D70" s="17">
        <f>SUMIF(収支計画書!$C$11:$C$1013,$C70,収支計画書!$G$11:$G$1014)/2</f>
        <v>0</v>
      </c>
      <c r="E70" s="17">
        <f>SUMIF(収支計画書!$C$1021:$C$1222,$C70,収支計画書!$G$1021:$G$1223)/2</f>
        <v>0</v>
      </c>
      <c r="F70" s="17">
        <f>SUMIF(収支計画書!$C$1230:$C$1330,$C70,収支計画書!$G$1230:$H$1330)/2</f>
        <v>0</v>
      </c>
      <c r="G70" s="19"/>
      <c r="L70" s="7"/>
    </row>
    <row r="71" spans="2:12" x14ac:dyDescent="0.35">
      <c r="B71" s="6"/>
      <c r="C71" s="2" t="s">
        <v>237</v>
      </c>
      <c r="D71" s="17">
        <f>SUMIF(収支計画書!$C$11:$C$1013,$C71,収支計画書!$G$11:$G$1014)/2</f>
        <v>0</v>
      </c>
      <c r="E71" s="17">
        <f>SUMIF(収支計画書!$C$1021:$C$1222,$C71,収支計画書!$G$1021:$G$1223)/2</f>
        <v>0</v>
      </c>
      <c r="F71" s="17">
        <f>SUMIF(収支計画書!$C$1230:$C$1330,$C71,収支計画書!$G$1230:$H$1330)/2</f>
        <v>0</v>
      </c>
      <c r="G71" s="19"/>
      <c r="L71" s="7"/>
    </row>
    <row r="72" spans="2:12" x14ac:dyDescent="0.35">
      <c r="B72" s="6"/>
      <c r="C72" s="2" t="s">
        <v>238</v>
      </c>
      <c r="D72" s="17">
        <f>SUMIF(収支計画書!$C$11:$C$1013,$C72,収支計画書!$G$11:$G$1014)/2</f>
        <v>0</v>
      </c>
      <c r="E72" s="17">
        <f>SUMIF(収支計画書!$C$1021:$C$1222,$C72,収支計画書!$G$1021:$G$1223)/2</f>
        <v>0</v>
      </c>
      <c r="F72" s="17">
        <f>SUMIF(収支計画書!$C$1230:$C$1330,$C72,収支計画書!$G$1230:$H$1330)/2</f>
        <v>0</v>
      </c>
      <c r="G72" s="19"/>
      <c r="L72" s="7"/>
    </row>
    <row r="73" spans="2:12" x14ac:dyDescent="0.35">
      <c r="B73" s="6"/>
      <c r="C73" s="2" t="s">
        <v>239</v>
      </c>
      <c r="D73" s="17">
        <f>SUMIF(収支計画書!$C$11:$C$1013,$C73,収支計画書!$G$11:$G$1014)/2</f>
        <v>0</v>
      </c>
      <c r="E73" s="17">
        <f>SUMIF(収支計画書!$C$1021:$C$1222,$C73,収支計画書!$G$1021:$G$1223)/2</f>
        <v>0</v>
      </c>
      <c r="F73" s="17">
        <f>SUMIF(収支計画書!$C$1230:$C$1330,$C73,収支計画書!$G$1230:$H$1330)/2</f>
        <v>0</v>
      </c>
      <c r="G73" s="19"/>
      <c r="L73" s="7"/>
    </row>
    <row r="74" spans="2:12" ht="15.5" thickBot="1" x14ac:dyDescent="0.4">
      <c r="B74" s="6"/>
      <c r="C74" s="27" t="s">
        <v>240</v>
      </c>
      <c r="D74" s="17">
        <f>SUMIF(収支計画書!$C$11:$C$1013,$C74,収支計画書!$G$11:$G$1014)/2</f>
        <v>0</v>
      </c>
      <c r="E74" s="17">
        <f>SUMIF(収支計画書!$C$1021:$C$1222,$C74,収支計画書!$G$1021:$G$1223)/2</f>
        <v>0</v>
      </c>
      <c r="F74" s="17">
        <f>SUMIF(収支計画書!$C$1230:$C$1330,$C74,収支計画書!$G$1230:$H$1330)/2</f>
        <v>0</v>
      </c>
      <c r="G74" s="19"/>
      <c r="L74" s="7"/>
    </row>
    <row r="75" spans="2:12" ht="15.5" thickBot="1" x14ac:dyDescent="0.4">
      <c r="B75" s="6"/>
      <c r="C75" s="25" t="s">
        <v>231</v>
      </c>
      <c r="D75" s="26">
        <f>SUM(D55:D74)</f>
        <v>0</v>
      </c>
      <c r="E75" s="26">
        <f>SUM(E55:E74)</f>
        <v>0</v>
      </c>
      <c r="F75" s="26">
        <f>SUM(F55:F74)</f>
        <v>0</v>
      </c>
      <c r="G75" s="19"/>
      <c r="L75" s="7"/>
    </row>
    <row r="76" spans="2:12" ht="16" thickTop="1" thickBot="1" x14ac:dyDescent="0.4">
      <c r="B76" s="8"/>
      <c r="C76" s="9"/>
      <c r="D76" s="9"/>
      <c r="E76" s="9"/>
      <c r="F76" s="9"/>
      <c r="G76" s="9"/>
      <c r="H76" s="9"/>
      <c r="I76" s="9"/>
      <c r="J76" s="9"/>
      <c r="K76" s="9"/>
      <c r="L76" s="10"/>
    </row>
    <row r="78" spans="2:12" ht="15.5" thickBot="1" x14ac:dyDescent="0.4"/>
    <row r="79" spans="2:12" x14ac:dyDescent="0.35">
      <c r="B79" s="148" t="s">
        <v>275</v>
      </c>
      <c r="C79" s="149"/>
      <c r="D79" s="4"/>
      <c r="E79" s="4"/>
      <c r="F79" s="4"/>
      <c r="G79" s="4"/>
      <c r="H79" s="4"/>
      <c r="I79" s="4"/>
      <c r="J79" s="4"/>
      <c r="K79" s="4"/>
      <c r="L79" s="5"/>
    </row>
    <row r="80" spans="2:12" x14ac:dyDescent="0.35">
      <c r="B80" s="6"/>
      <c r="D80" s="11" t="s">
        <v>263</v>
      </c>
      <c r="E80" s="11" t="s">
        <v>264</v>
      </c>
      <c r="F80" s="144"/>
      <c r="G80" s="18"/>
      <c r="H80" s="18"/>
      <c r="I80" s="11" t="s">
        <v>263</v>
      </c>
      <c r="J80" s="11" t="s">
        <v>264</v>
      </c>
      <c r="K80" s="55"/>
      <c r="L80" s="7"/>
    </row>
    <row r="81" spans="2:12" x14ac:dyDescent="0.35">
      <c r="B81" s="6"/>
      <c r="C81" s="2" t="s">
        <v>210</v>
      </c>
      <c r="D81" s="17">
        <f>SUMIF(収支計画書!$C$11:$C$1013,$C81,収支計画書!$I$11:$I$1013)/2</f>
        <v>0</v>
      </c>
      <c r="E81" s="17">
        <f ca="1">SUMIF(収支計画書!$C$11:$C$1013,$C81,収支計画書!$I$1021:$I$1222)/2</f>
        <v>0</v>
      </c>
      <c r="F81" s="145"/>
      <c r="G81" s="143"/>
      <c r="H81" s="2" t="s">
        <v>211</v>
      </c>
      <c r="I81" s="17">
        <f>SUMIF(収支計画書!$C$11:$C$1014,$H30,収支計画書!$I$11:$I$1014)/2</f>
        <v>0</v>
      </c>
      <c r="J81" s="17">
        <f>SUMIF(収支計画書!$C$1021:$C$1222,$H81,収支計画書!$I$1021:$I$1222)/2</f>
        <v>0</v>
      </c>
      <c r="K81" s="19"/>
      <c r="L81" s="7"/>
    </row>
    <row r="82" spans="2:12" x14ac:dyDescent="0.35">
      <c r="B82" s="6"/>
      <c r="C82" s="2" t="s">
        <v>212</v>
      </c>
      <c r="D82" s="17">
        <f>SUMIF(収支計画書!$C$11:$C$1013,$C82,収支計画書!$I$11:$I$1013)/2</f>
        <v>0</v>
      </c>
      <c r="E82" s="17">
        <f ca="1">SUMIF(収支計画書!$C$11:$C$1013,$C82,収支計画書!$I$1021:$I$1222)/2</f>
        <v>0</v>
      </c>
      <c r="F82" s="145"/>
      <c r="G82" s="143"/>
      <c r="H82" s="2" t="s">
        <v>213</v>
      </c>
      <c r="I82" s="17">
        <f>SUMIF(収支計画書!$C$11:$C$1014,$H31,収支計画書!$I$11:$I$1014)/2</f>
        <v>0</v>
      </c>
      <c r="J82" s="17">
        <f>SUMIF(収支計画書!$C$1021:$C$1222,$H82,収支計画書!$I$1021:$I$1222)/2</f>
        <v>0</v>
      </c>
      <c r="K82" s="19"/>
      <c r="L82" s="7"/>
    </row>
    <row r="83" spans="2:12" x14ac:dyDescent="0.35">
      <c r="B83" s="6"/>
      <c r="C83" s="2" t="s">
        <v>214</v>
      </c>
      <c r="D83" s="17">
        <f>SUMIF(収支計画書!$C$11:$C$1013,$C83,収支計画書!$I$11:$I$1013)/2</f>
        <v>0</v>
      </c>
      <c r="E83" s="17">
        <f ca="1">SUMIF(収支計画書!$C$11:$C$1013,$C83,収支計画書!$I$1021:$I$1222)/2</f>
        <v>0</v>
      </c>
      <c r="F83" s="145"/>
      <c r="G83" s="143"/>
      <c r="H83" s="2" t="s">
        <v>215</v>
      </c>
      <c r="I83" s="17">
        <f>SUMIF(収支計画書!$C$11:$C$1014,$H32,収支計画書!$I$11:$I$1014)/2</f>
        <v>0</v>
      </c>
      <c r="J83" s="17">
        <f>SUMIF(収支計画書!$C$1021:$C$1222,$H83,収支計画書!$I$1021:$I$1222)/2</f>
        <v>0</v>
      </c>
      <c r="K83" s="19"/>
      <c r="L83" s="7"/>
    </row>
    <row r="84" spans="2:12" x14ac:dyDescent="0.35">
      <c r="B84" s="6"/>
      <c r="C84" s="2" t="s">
        <v>216</v>
      </c>
      <c r="D84" s="17">
        <f>SUMIF(収支計画書!$C$11:$C$1013,$C84,収支計画書!$I$11:$I$1013)/2</f>
        <v>0</v>
      </c>
      <c r="E84" s="17">
        <f ca="1">SUMIF(収支計画書!$C$11:$C$1013,$C84,収支計画書!$I$1021:$I$1222)/2</f>
        <v>0</v>
      </c>
      <c r="F84" s="145"/>
      <c r="G84" s="143"/>
      <c r="H84" s="2" t="s">
        <v>217</v>
      </c>
      <c r="I84" s="17">
        <f>SUMIF(収支計画書!$C$11:$C$1014,$H33,収支計画書!$I$11:$I$1014)/2</f>
        <v>0</v>
      </c>
      <c r="J84" s="17">
        <f>SUMIF(収支計画書!$C$1021:$C$1222,$H84,収支計画書!$I$1021:$I$1222)/2</f>
        <v>0</v>
      </c>
      <c r="K84" s="19"/>
      <c r="L84" s="7"/>
    </row>
    <row r="85" spans="2:12" x14ac:dyDescent="0.35">
      <c r="B85" s="6"/>
      <c r="C85" s="2" t="s">
        <v>218</v>
      </c>
      <c r="D85" s="17">
        <f>SUMIF(収支計画書!$C$11:$C$1013,$C85,収支計画書!$I$11:$I$1013)/2</f>
        <v>0</v>
      </c>
      <c r="E85" s="17">
        <f ca="1">SUMIF(収支計画書!$C$11:$C$1013,$C85,収支計画書!$I$1021:$I$1222)/2</f>
        <v>0</v>
      </c>
      <c r="F85" s="145"/>
      <c r="G85" s="143"/>
      <c r="H85" s="2" t="s">
        <v>219</v>
      </c>
      <c r="I85" s="17">
        <f>SUMIF(収支計画書!$C$11:$C$1014,$H34,収支計画書!$I$11:$I$1014)/2</f>
        <v>0</v>
      </c>
      <c r="J85" s="17">
        <f>SUMIF(収支計画書!$C$1021:$C$1222,$H85,収支計画書!$I$1021:$I$1222)/2</f>
        <v>0</v>
      </c>
      <c r="K85" s="19"/>
      <c r="L85" s="7"/>
    </row>
    <row r="86" spans="2:12" x14ac:dyDescent="0.35">
      <c r="B86" s="6"/>
      <c r="C86" s="2" t="s">
        <v>220</v>
      </c>
      <c r="D86" s="17">
        <f>SUMIF(収支計画書!$C$11:$C$1013,$C86,収支計画書!$I$11:$I$1013)/2</f>
        <v>0</v>
      </c>
      <c r="E86" s="17">
        <f ca="1">SUMIF(収支計画書!$C$11:$C$1013,$C86,収支計画書!$I$1021:$I$1222)/2</f>
        <v>0</v>
      </c>
      <c r="F86" s="145"/>
      <c r="G86" s="143"/>
      <c r="H86" s="2" t="s">
        <v>221</v>
      </c>
      <c r="I86" s="17">
        <f>SUMIF(収支計画書!$C$11:$C$1014,$H35,収支計画書!$I$11:$I$1014)/2</f>
        <v>0</v>
      </c>
      <c r="J86" s="17">
        <f>SUMIF(収支計画書!$C$1021:$C$1222,$H86,収支計画書!$I$1021:$I$1222)/2</f>
        <v>0</v>
      </c>
      <c r="K86" s="19"/>
      <c r="L86" s="7"/>
    </row>
    <row r="87" spans="2:12" x14ac:dyDescent="0.35">
      <c r="B87" s="6"/>
      <c r="C87" s="2" t="s">
        <v>222</v>
      </c>
      <c r="D87" s="17">
        <f>SUMIF(収支計画書!$C$11:$C$1013,$C87,収支計画書!$I$11:$I$1013)/2</f>
        <v>0</v>
      </c>
      <c r="E87" s="17">
        <f ca="1">SUMIF(収支計画書!$C$11:$C$1013,$C87,収支計画書!$I$1021:$I$1222)/2</f>
        <v>0</v>
      </c>
      <c r="F87" s="145"/>
      <c r="G87" s="143"/>
      <c r="H87" s="2" t="s">
        <v>223</v>
      </c>
      <c r="I87" s="17">
        <f>SUMIF(収支計画書!$C$11:$C$1014,$H36,収支計画書!$I$11:$I$1014)/2</f>
        <v>0</v>
      </c>
      <c r="J87" s="17">
        <f>SUMIF(収支計画書!$C$1021:$C$1222,$H87,収支計画書!$I$1021:$I$1222)/2</f>
        <v>0</v>
      </c>
      <c r="K87" s="19"/>
      <c r="L87" s="7"/>
    </row>
    <row r="88" spans="2:12" x14ac:dyDescent="0.35">
      <c r="B88" s="6"/>
      <c r="C88" s="2" t="s">
        <v>224</v>
      </c>
      <c r="D88" s="17">
        <f>SUMIF(収支計画書!$C$11:$C$1013,$C88,収支計画書!$I$11:$I$1013)/2</f>
        <v>0</v>
      </c>
      <c r="E88" s="17">
        <f ca="1">SUMIF(収支計画書!$C$11:$C$1013,$C88,収支計画書!$I$1021:$I$1222)/2</f>
        <v>0</v>
      </c>
      <c r="F88" s="145"/>
      <c r="G88" s="143"/>
      <c r="H88" s="2" t="s">
        <v>225</v>
      </c>
      <c r="I88" s="17">
        <f>SUMIF(収支計画書!$C$11:$C$1014,$H37,収支計画書!$I$11:$I$1014)/2</f>
        <v>0</v>
      </c>
      <c r="J88" s="17">
        <f>SUMIF(収支計画書!$C$1021:$C$1222,$H88,収支計画書!$I$1021:$I$1222)/2</f>
        <v>0</v>
      </c>
      <c r="K88" s="19"/>
      <c r="L88" s="7"/>
    </row>
    <row r="89" spans="2:12" x14ac:dyDescent="0.35">
      <c r="B89" s="6"/>
      <c r="C89" s="2" t="s">
        <v>226</v>
      </c>
      <c r="D89" s="17">
        <f>SUMIF(収支計画書!$C$11:$C$1013,$C89,収支計画書!$I$11:$I$1013)/2</f>
        <v>0</v>
      </c>
      <c r="E89" s="17">
        <f ca="1">SUMIF(収支計画書!$C$11:$C$1013,$C89,収支計画書!$I$1021:$I$1222)/2</f>
        <v>0</v>
      </c>
      <c r="F89" s="145"/>
      <c r="G89" s="143"/>
      <c r="H89" s="2" t="s">
        <v>227</v>
      </c>
      <c r="I89" s="17">
        <f>SUMIF(収支計画書!$C$11:$C$1014,$H38,収支計画書!$I$11:$I$1014)/2</f>
        <v>0</v>
      </c>
      <c r="J89" s="17">
        <f>SUMIF(収支計画書!$C$1021:$C$1222,$H89,収支計画書!$I$1021:$I$1222)/2</f>
        <v>0</v>
      </c>
      <c r="K89" s="19"/>
      <c r="L89" s="7"/>
    </row>
    <row r="90" spans="2:12" x14ac:dyDescent="0.35">
      <c r="B90" s="6"/>
      <c r="C90" s="2" t="s">
        <v>228</v>
      </c>
      <c r="D90" s="17">
        <f>SUMIF(収支計画書!$C$11:$C$1013,$C90,収支計画書!$I$11:$I$1013)/2</f>
        <v>0</v>
      </c>
      <c r="E90" s="17">
        <f ca="1">SUMIF(収支計画書!$C$11:$C$1013,$C90,収支計画書!$I$1021:$I$1222)/2</f>
        <v>0</v>
      </c>
      <c r="F90" s="145"/>
      <c r="G90" s="143"/>
      <c r="H90" s="141" t="s">
        <v>271</v>
      </c>
      <c r="I90" s="17">
        <f>SUMIF(収支計画書!$C$11:$C$1014,$H39,収支計画書!$I$11:$I$1014)/2</f>
        <v>0</v>
      </c>
      <c r="J90" s="17">
        <f>SUMIF(収支計画書!$C$1021:$C$1222,$H90,収支計画書!$I$1021:$I$1222)/2</f>
        <v>0</v>
      </c>
      <c r="K90" s="19"/>
      <c r="L90" s="7"/>
    </row>
    <row r="91" spans="2:12" ht="15.5" thickBot="1" x14ac:dyDescent="0.4">
      <c r="B91" s="6"/>
      <c r="C91" s="2" t="s">
        <v>230</v>
      </c>
      <c r="D91" s="17">
        <f>SUMIF(収支計画書!$C$11:$C$1013,$C91,収支計画書!$I$11:$I$1013)/2</f>
        <v>0</v>
      </c>
      <c r="E91" s="17">
        <f ca="1">SUMIF(収支計画書!$C$11:$C$1013,$C91,収支計画書!$I$1021:$I$1222)/2</f>
        <v>0</v>
      </c>
      <c r="F91" s="145"/>
      <c r="G91" s="143"/>
      <c r="H91" s="23" t="s">
        <v>231</v>
      </c>
      <c r="I91" s="24">
        <f>SUM(I81:I90)</f>
        <v>0</v>
      </c>
      <c r="J91" s="24">
        <f>SUM(J81:J90)</f>
        <v>0</v>
      </c>
      <c r="K91" s="59"/>
      <c r="L91" s="7"/>
    </row>
    <row r="92" spans="2:12" ht="15.5" thickTop="1" x14ac:dyDescent="0.35">
      <c r="B92" s="6"/>
      <c r="C92" s="2" t="s">
        <v>232</v>
      </c>
      <c r="D92" s="17">
        <f>SUMIF(収支計画書!$C$11:$C$1013,$C92,収支計画書!$I$11:$I$1013)/2</f>
        <v>0</v>
      </c>
      <c r="E92" s="17">
        <f ca="1">SUMIF(収支計画書!$C$11:$C$1013,$C92,収支計画書!$I$1021:$I$1222)/2</f>
        <v>0</v>
      </c>
      <c r="F92" s="145"/>
      <c r="G92" s="19"/>
      <c r="L92" s="7"/>
    </row>
    <row r="93" spans="2:12" x14ac:dyDescent="0.35">
      <c r="B93" s="6"/>
      <c r="C93" s="2" t="s">
        <v>233</v>
      </c>
      <c r="D93" s="17">
        <f>SUMIF(収支計画書!$C$11:$C$1013,$C93,収支計画書!$I$11:$I$1013)/2</f>
        <v>0</v>
      </c>
      <c r="E93" s="17">
        <f ca="1">SUMIF(収支計画書!$C$11:$C$1013,$C93,収支計画書!$I$1021:$I$1222)/2</f>
        <v>0</v>
      </c>
      <c r="F93" s="145"/>
      <c r="G93" s="19"/>
      <c r="L93" s="7"/>
    </row>
    <row r="94" spans="2:12" x14ac:dyDescent="0.35">
      <c r="B94" s="6"/>
      <c r="C94" s="2" t="s">
        <v>234</v>
      </c>
      <c r="D94" s="17">
        <f>SUMIF(収支計画書!$C$11:$C$1013,$C94,収支計画書!$I$11:$I$1013)/2</f>
        <v>0</v>
      </c>
      <c r="E94" s="17">
        <f ca="1">SUMIF(収支計画書!$C$11:$C$1013,$C94,収支計画書!$I$1021:$I$1222)/2</f>
        <v>0</v>
      </c>
      <c r="F94" s="145"/>
      <c r="G94" s="19"/>
      <c r="L94" s="7"/>
    </row>
    <row r="95" spans="2:12" x14ac:dyDescent="0.35">
      <c r="B95" s="6"/>
      <c r="C95" s="2" t="s">
        <v>235</v>
      </c>
      <c r="D95" s="17">
        <f>SUMIF(収支計画書!$C$11:$C$1013,$C95,収支計画書!$I$11:$I$1013)/2</f>
        <v>0</v>
      </c>
      <c r="E95" s="17">
        <f ca="1">SUMIF(収支計画書!$C$11:$C$1013,$C95,収支計画書!$I$1021:$I$1222)/2</f>
        <v>0</v>
      </c>
      <c r="F95" s="145"/>
      <c r="G95" s="19"/>
      <c r="L95" s="7"/>
    </row>
    <row r="96" spans="2:12" x14ac:dyDescent="0.35">
      <c r="B96" s="6"/>
      <c r="C96" s="2" t="s">
        <v>236</v>
      </c>
      <c r="D96" s="17">
        <f>SUMIF(収支計画書!$C$11:$C$1013,$C96,収支計画書!$I$11:$I$1013)/2</f>
        <v>0</v>
      </c>
      <c r="E96" s="17">
        <f ca="1">SUMIF(収支計画書!$C$11:$C$1013,$C96,収支計画書!$I$1021:$I$1222)/2</f>
        <v>0</v>
      </c>
      <c r="F96" s="19"/>
      <c r="G96" s="19"/>
      <c r="L96" s="7"/>
    </row>
    <row r="97" spans="2:12" x14ac:dyDescent="0.35">
      <c r="B97" s="6"/>
      <c r="C97" s="2" t="s">
        <v>237</v>
      </c>
      <c r="D97" s="17">
        <f>SUMIF(収支計画書!$C$11:$C$1013,$C97,収支計画書!$I$11:$I$1013)/2</f>
        <v>0</v>
      </c>
      <c r="E97" s="17">
        <f ca="1">SUMIF(収支計画書!$C$11:$C$1013,$C97,収支計画書!$I$1021:$I$1222)/2</f>
        <v>0</v>
      </c>
      <c r="F97" s="19"/>
      <c r="G97" s="19"/>
      <c r="L97" s="7"/>
    </row>
    <row r="98" spans="2:12" x14ac:dyDescent="0.35">
      <c r="B98" s="6"/>
      <c r="C98" s="2" t="s">
        <v>238</v>
      </c>
      <c r="D98" s="17">
        <f>SUMIF(収支計画書!$C$11:$C$1013,$C98,収支計画書!$I$11:$I$1013)/2</f>
        <v>0</v>
      </c>
      <c r="E98" s="17">
        <f ca="1">SUMIF(収支計画書!$C$11:$C$1013,$C98,収支計画書!$I$1021:$I$1222)/2</f>
        <v>0</v>
      </c>
      <c r="F98" s="19"/>
      <c r="G98" s="19"/>
      <c r="L98" s="7"/>
    </row>
    <row r="99" spans="2:12" x14ac:dyDescent="0.35">
      <c r="B99" s="6"/>
      <c r="C99" s="2" t="s">
        <v>239</v>
      </c>
      <c r="D99" s="17">
        <f>SUMIF(収支計画書!$C$11:$C$1013,$C99,収支計画書!$I$11:$I$1013)/2</f>
        <v>0</v>
      </c>
      <c r="E99" s="17">
        <f ca="1">SUMIF(収支計画書!$C$11:$C$1013,$C99,収支計画書!$I$1021:$I$1222)/2</f>
        <v>0</v>
      </c>
      <c r="F99" s="19"/>
      <c r="G99" s="19"/>
      <c r="L99" s="7"/>
    </row>
    <row r="100" spans="2:12" ht="15.5" thickBot="1" x14ac:dyDescent="0.4">
      <c r="B100" s="6"/>
      <c r="C100" s="27" t="s">
        <v>240</v>
      </c>
      <c r="D100" s="17">
        <f>SUMIF(収支計画書!$C$11:$C$1013,$C100,収支計画書!$I$11:$I$1013)/2</f>
        <v>0</v>
      </c>
      <c r="E100" s="17">
        <f ca="1">SUMIF(収支計画書!$C$11:$C$1013,$C100,収支計画書!$I$1021:$I$1222)/2</f>
        <v>0</v>
      </c>
      <c r="F100" s="19"/>
      <c r="G100" s="19"/>
      <c r="L100" s="7"/>
    </row>
    <row r="101" spans="2:12" ht="15.5" thickBot="1" x14ac:dyDescent="0.4">
      <c r="B101" s="6"/>
      <c r="C101" s="25" t="s">
        <v>231</v>
      </c>
      <c r="D101" s="26">
        <f>SUM(D81:D100)</f>
        <v>0</v>
      </c>
      <c r="E101" s="26">
        <f ca="1">SUM(E81:E100)</f>
        <v>0</v>
      </c>
      <c r="F101" s="49"/>
      <c r="G101" s="19"/>
      <c r="L101" s="7"/>
    </row>
    <row r="102" spans="2:12" ht="16" thickTop="1" thickBot="1" x14ac:dyDescent="0.4">
      <c r="B102" s="8"/>
      <c r="C102" s="9"/>
      <c r="D102" s="9"/>
      <c r="E102" s="9"/>
      <c r="F102" s="9"/>
      <c r="G102" s="9"/>
      <c r="H102" s="9"/>
      <c r="I102" s="9"/>
      <c r="J102" s="9"/>
      <c r="K102" s="9"/>
      <c r="L102" s="10"/>
    </row>
    <row r="104" spans="2:12" ht="15.5" thickBot="1" x14ac:dyDescent="0.4"/>
    <row r="105" spans="2:12" x14ac:dyDescent="0.35">
      <c r="B105" s="3" t="s">
        <v>276</v>
      </c>
      <c r="C105" s="4"/>
      <c r="D105" s="4"/>
      <c r="E105" s="5"/>
    </row>
    <row r="106" spans="2:12" x14ac:dyDescent="0.35">
      <c r="B106" s="6"/>
      <c r="C106" s="18"/>
      <c r="D106" s="11" t="s">
        <v>263</v>
      </c>
      <c r="E106" s="7"/>
    </row>
    <row r="107" spans="2:12" x14ac:dyDescent="0.35">
      <c r="B107" s="6"/>
      <c r="C107" s="2" t="s">
        <v>211</v>
      </c>
      <c r="D107" s="17">
        <f>MIN(収支計画書!AC28,25000000)</f>
        <v>0</v>
      </c>
      <c r="E107" s="7"/>
    </row>
    <row r="108" spans="2:12" x14ac:dyDescent="0.35">
      <c r="B108" s="6"/>
      <c r="C108" s="2" t="s">
        <v>213</v>
      </c>
      <c r="D108" s="17">
        <f>MIN(収支計画書!AC29,25000000)</f>
        <v>0</v>
      </c>
      <c r="E108" s="7"/>
    </row>
    <row r="109" spans="2:12" x14ac:dyDescent="0.35">
      <c r="B109" s="6"/>
      <c r="C109" s="2" t="s">
        <v>215</v>
      </c>
      <c r="D109" s="17">
        <f>MIN(収支計画書!AC30,25000000)</f>
        <v>0</v>
      </c>
      <c r="E109" s="7"/>
    </row>
    <row r="110" spans="2:12" x14ac:dyDescent="0.35">
      <c r="B110" s="6"/>
      <c r="C110" s="2" t="s">
        <v>217</v>
      </c>
      <c r="D110" s="17">
        <f>MIN(収支計画書!AC31,25000000)</f>
        <v>0</v>
      </c>
      <c r="E110" s="7"/>
    </row>
    <row r="111" spans="2:12" x14ac:dyDescent="0.35">
      <c r="B111" s="6"/>
      <c r="C111" s="2" t="s">
        <v>219</v>
      </c>
      <c r="D111" s="17">
        <f>MIN(収支計画書!AC32,25000000)</f>
        <v>0</v>
      </c>
      <c r="E111" s="7"/>
    </row>
    <row r="112" spans="2:12" x14ac:dyDescent="0.35">
      <c r="B112" s="6"/>
      <c r="C112" s="2" t="s">
        <v>221</v>
      </c>
      <c r="D112" s="17">
        <f>MIN(収支計画書!AC33,25000000)</f>
        <v>0</v>
      </c>
      <c r="E112" s="7"/>
    </row>
    <row r="113" spans="2:5" x14ac:dyDescent="0.35">
      <c r="B113" s="6"/>
      <c r="C113" s="2" t="s">
        <v>223</v>
      </c>
      <c r="D113" s="17">
        <f>MIN(収支計画書!AC34,25000000)</f>
        <v>0</v>
      </c>
      <c r="E113" s="7"/>
    </row>
    <row r="114" spans="2:5" x14ac:dyDescent="0.35">
      <c r="B114" s="6"/>
      <c r="C114" s="2" t="s">
        <v>225</v>
      </c>
      <c r="D114" s="17">
        <f>MIN(収支計画書!AC35,25000000)</f>
        <v>0</v>
      </c>
      <c r="E114" s="7"/>
    </row>
    <row r="115" spans="2:5" x14ac:dyDescent="0.35">
      <c r="B115" s="6"/>
      <c r="C115" s="2" t="s">
        <v>227</v>
      </c>
      <c r="D115" s="17">
        <f>MIN(収支計画書!AC36,25000000)</f>
        <v>0</v>
      </c>
      <c r="E115" s="7"/>
    </row>
    <row r="116" spans="2:5" x14ac:dyDescent="0.35">
      <c r="B116" s="6"/>
      <c r="C116" s="141" t="s">
        <v>271</v>
      </c>
      <c r="D116" s="17">
        <f>MIN(収支計画書!AC37,25000000)</f>
        <v>0</v>
      </c>
      <c r="E116" s="7"/>
    </row>
    <row r="117" spans="2:5" ht="15.5" thickBot="1" x14ac:dyDescent="0.4">
      <c r="B117" s="6"/>
      <c r="C117" s="23" t="s">
        <v>231</v>
      </c>
      <c r="D117" s="24">
        <f>SUM(D107:D116)</f>
        <v>0</v>
      </c>
      <c r="E117" s="7"/>
    </row>
    <row r="118" spans="2:5" ht="15.5" thickTop="1" x14ac:dyDescent="0.35">
      <c r="B118" s="6"/>
      <c r="E118" s="7"/>
    </row>
    <row r="119" spans="2:5" ht="15.5" thickBot="1" x14ac:dyDescent="0.4">
      <c r="B119" s="8"/>
      <c r="C119" s="9"/>
      <c r="D119" s="9"/>
      <c r="E119" s="10"/>
    </row>
  </sheetData>
  <phoneticPr fontId="7"/>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3E467-22A8-4D57-B93A-6F89D750E04F}">
  <sheetPr codeName="Sheet3">
    <tabColor theme="0" tint="-0.499984740745262"/>
    <pageSetUpPr fitToPage="1"/>
  </sheetPr>
  <dimension ref="A1:O132"/>
  <sheetViews>
    <sheetView workbookViewId="0">
      <selection activeCell="B1" sqref="B1"/>
    </sheetView>
  </sheetViews>
  <sheetFormatPr defaultColWidth="8.78515625" defaultRowHeight="15" x14ac:dyDescent="0.35"/>
  <cols>
    <col min="1" max="1" width="3.42578125" customWidth="1"/>
    <col min="2" max="4" width="10.78515625" customWidth="1"/>
    <col min="5" max="5" width="22" customWidth="1"/>
    <col min="6" max="8" width="10.78515625" customWidth="1"/>
    <col min="9" max="9" width="55" customWidth="1"/>
    <col min="10" max="10" width="52" customWidth="1"/>
    <col min="11" max="11" width="51.42578125" bestFit="1" customWidth="1"/>
    <col min="12" max="13" width="51.42578125" customWidth="1"/>
    <col min="14" max="14" width="44.5703125" customWidth="1"/>
    <col min="15" max="15" width="53" customWidth="1"/>
  </cols>
  <sheetData>
    <row r="1" spans="2:9" x14ac:dyDescent="0.35">
      <c r="B1" t="s">
        <v>277</v>
      </c>
    </row>
    <row r="2" spans="2:9" x14ac:dyDescent="0.35">
      <c r="B2" s="82"/>
      <c r="C2" s="83" t="s">
        <v>278</v>
      </c>
      <c r="D2" s="83" t="s">
        <v>279</v>
      </c>
      <c r="E2" s="84" t="s">
        <v>280</v>
      </c>
      <c r="F2" s="83" t="s">
        <v>281</v>
      </c>
      <c r="G2" s="85" t="s">
        <v>282</v>
      </c>
      <c r="H2" s="157" t="s">
        <v>283</v>
      </c>
      <c r="I2" s="157"/>
    </row>
    <row r="3" spans="2:9" x14ac:dyDescent="0.35">
      <c r="B3" s="86" t="s">
        <v>278</v>
      </c>
      <c r="C3" s="86" t="s">
        <v>284</v>
      </c>
      <c r="D3" s="86" t="s">
        <v>285</v>
      </c>
      <c r="E3" s="86" t="s">
        <v>286</v>
      </c>
      <c r="F3" s="86" t="s">
        <v>287</v>
      </c>
      <c r="G3" s="86" t="s">
        <v>288</v>
      </c>
      <c r="H3" s="86" t="s">
        <v>289</v>
      </c>
      <c r="I3" s="86"/>
    </row>
    <row r="4" spans="2:9" x14ac:dyDescent="0.35">
      <c r="B4" s="86" t="s">
        <v>281</v>
      </c>
      <c r="C4" s="86" t="s">
        <v>290</v>
      </c>
      <c r="D4" s="86" t="s">
        <v>291</v>
      </c>
      <c r="E4" s="86" t="s">
        <v>292</v>
      </c>
      <c r="F4" s="86" t="s">
        <v>282</v>
      </c>
      <c r="G4" s="86" t="s">
        <v>293</v>
      </c>
      <c r="H4" s="86" t="s">
        <v>294</v>
      </c>
      <c r="I4" s="86"/>
    </row>
    <row r="5" spans="2:9" x14ac:dyDescent="0.35">
      <c r="B5" s="87" t="s">
        <v>64</v>
      </c>
      <c r="C5" s="87" t="s">
        <v>280</v>
      </c>
      <c r="D5" s="87" t="s">
        <v>295</v>
      </c>
      <c r="E5" s="87"/>
      <c r="F5" s="87"/>
      <c r="G5" s="87" t="s">
        <v>296</v>
      </c>
      <c r="H5" s="86" t="s">
        <v>297</v>
      </c>
    </row>
    <row r="8" spans="2:9" x14ac:dyDescent="0.35">
      <c r="B8" t="s">
        <v>298</v>
      </c>
      <c r="H8" t="s">
        <v>299</v>
      </c>
      <c r="I8" t="s">
        <v>300</v>
      </c>
    </row>
    <row r="9" spans="2:9" x14ac:dyDescent="0.35">
      <c r="B9" s="82" t="s">
        <v>301</v>
      </c>
      <c r="C9" s="88" t="s">
        <v>302</v>
      </c>
      <c r="D9" s="88" t="s">
        <v>303</v>
      </c>
      <c r="E9" s="293" t="s">
        <v>304</v>
      </c>
      <c r="F9" s="98" t="s">
        <v>305</v>
      </c>
      <c r="G9" s="86" t="s">
        <v>306</v>
      </c>
      <c r="H9" s="86" t="s">
        <v>307</v>
      </c>
      <c r="I9" s="246" t="s">
        <v>308</v>
      </c>
    </row>
    <row r="10" spans="2:9" x14ac:dyDescent="0.35">
      <c r="B10" s="86" t="s">
        <v>309</v>
      </c>
      <c r="C10" s="89" t="s">
        <v>310</v>
      </c>
      <c r="D10" s="89" t="s">
        <v>311</v>
      </c>
      <c r="E10" s="294" t="s">
        <v>312</v>
      </c>
      <c r="F10" s="99" t="s">
        <v>305</v>
      </c>
      <c r="G10" s="86" t="s">
        <v>313</v>
      </c>
      <c r="H10" s="86" t="s">
        <v>314</v>
      </c>
      <c r="I10" s="246" t="s">
        <v>315</v>
      </c>
    </row>
    <row r="11" spans="2:9" x14ac:dyDescent="0.35">
      <c r="B11" s="87" t="s">
        <v>316</v>
      </c>
      <c r="C11" t="s">
        <v>317</v>
      </c>
      <c r="E11" s="294" t="s">
        <v>318</v>
      </c>
      <c r="F11" s="100" t="s">
        <v>319</v>
      </c>
      <c r="G11" t="s">
        <v>320</v>
      </c>
    </row>
    <row r="12" spans="2:9" x14ac:dyDescent="0.35">
      <c r="C12" t="s">
        <v>321</v>
      </c>
      <c r="E12" s="82" t="s">
        <v>322</v>
      </c>
      <c r="G12" t="s">
        <v>323</v>
      </c>
    </row>
    <row r="13" spans="2:9" x14ac:dyDescent="0.35">
      <c r="E13">
        <v>1</v>
      </c>
      <c r="F13" s="88" t="s">
        <v>324</v>
      </c>
    </row>
    <row r="14" spans="2:9" x14ac:dyDescent="0.35">
      <c r="B14" t="s">
        <v>325</v>
      </c>
      <c r="C14" s="93"/>
      <c r="D14" s="150"/>
      <c r="E14" s="150">
        <v>2</v>
      </c>
      <c r="F14" s="89" t="s">
        <v>310</v>
      </c>
      <c r="G14" s="88" t="s">
        <v>302</v>
      </c>
      <c r="H14" s="150"/>
      <c r="I14" s="150"/>
    </row>
    <row r="15" spans="2:9" x14ac:dyDescent="0.35">
      <c r="B15" s="151" t="s">
        <v>326</v>
      </c>
      <c r="C15" s="95" t="s">
        <v>327</v>
      </c>
      <c r="D15" s="152" t="s">
        <v>328</v>
      </c>
      <c r="E15" s="150">
        <v>3</v>
      </c>
      <c r="F15" t="s">
        <v>323</v>
      </c>
      <c r="G15" s="150"/>
      <c r="H15" s="150"/>
      <c r="I15" s="150"/>
    </row>
    <row r="16" spans="2:9" x14ac:dyDescent="0.35">
      <c r="B16" s="137" t="s">
        <v>329</v>
      </c>
      <c r="C16" s="137" t="s">
        <v>329</v>
      </c>
      <c r="D16" s="90" t="s">
        <v>330</v>
      </c>
      <c r="E16" s="150">
        <v>4</v>
      </c>
      <c r="F16" s="89" t="s">
        <v>311</v>
      </c>
      <c r="G16" s="150"/>
      <c r="H16" s="150"/>
      <c r="I16" s="150"/>
    </row>
    <row r="17" spans="1:9" x14ac:dyDescent="0.35">
      <c r="B17" s="91" t="s">
        <v>331</v>
      </c>
      <c r="C17" s="91" t="s">
        <v>331</v>
      </c>
      <c r="D17" s="150"/>
      <c r="E17" s="150">
        <v>5</v>
      </c>
      <c r="F17" s="88" t="s">
        <v>302</v>
      </c>
      <c r="G17" s="150"/>
      <c r="H17" s="150"/>
      <c r="I17" s="150"/>
    </row>
    <row r="18" spans="1:9" x14ac:dyDescent="0.35">
      <c r="B18" s="92" t="s">
        <v>332</v>
      </c>
      <c r="C18" s="92" t="s">
        <v>333</v>
      </c>
      <c r="D18" s="150"/>
      <c r="E18" s="150">
        <v>6</v>
      </c>
      <c r="F18" s="180" t="s">
        <v>334</v>
      </c>
      <c r="G18" s="180" t="s">
        <v>335</v>
      </c>
      <c r="H18" s="150"/>
      <c r="I18" s="150"/>
    </row>
    <row r="19" spans="1:9" x14ac:dyDescent="0.35">
      <c r="B19" s="93"/>
      <c r="C19" s="93"/>
      <c r="D19" s="150"/>
      <c r="E19" s="150">
        <v>7</v>
      </c>
      <c r="F19" s="86" t="s">
        <v>313</v>
      </c>
      <c r="G19" s="150"/>
      <c r="H19" s="150"/>
      <c r="I19" s="150"/>
    </row>
    <row r="20" spans="1:9" x14ac:dyDescent="0.35">
      <c r="E20">
        <v>8</v>
      </c>
      <c r="F20" s="88" t="s">
        <v>303</v>
      </c>
    </row>
    <row r="21" spans="1:9" x14ac:dyDescent="0.3">
      <c r="B21" t="s">
        <v>336</v>
      </c>
      <c r="C21" s="96" t="s">
        <v>337</v>
      </c>
      <c r="D21" s="96"/>
      <c r="E21" s="62">
        <v>9</v>
      </c>
      <c r="F21" s="86" t="s">
        <v>306</v>
      </c>
      <c r="G21" s="96"/>
      <c r="H21" s="97"/>
    </row>
    <row r="22" spans="1:9" x14ac:dyDescent="0.35">
      <c r="B22" s="90" t="s">
        <v>338</v>
      </c>
      <c r="C22" s="82" t="s">
        <v>339</v>
      </c>
      <c r="E22" s="150">
        <v>10</v>
      </c>
      <c r="F22" s="246" t="s">
        <v>340</v>
      </c>
    </row>
    <row r="23" spans="1:9" x14ac:dyDescent="0.35">
      <c r="B23" s="90" t="s">
        <v>341</v>
      </c>
      <c r="C23" s="86" t="s">
        <v>342</v>
      </c>
    </row>
    <row r="24" spans="1:9" x14ac:dyDescent="0.35">
      <c r="B24" s="90" t="s">
        <v>343</v>
      </c>
      <c r="C24" s="86" t="s">
        <v>344</v>
      </c>
    </row>
    <row r="25" spans="1:9" x14ac:dyDescent="0.35">
      <c r="B25" s="90" t="s">
        <v>345</v>
      </c>
      <c r="C25" s="86" t="s">
        <v>346</v>
      </c>
      <c r="F25" s="292" t="s">
        <v>45</v>
      </c>
      <c r="H25" s="292" t="s">
        <v>347</v>
      </c>
    </row>
    <row r="26" spans="1:9" x14ac:dyDescent="0.35">
      <c r="B26" s="90" t="s">
        <v>348</v>
      </c>
      <c r="C26" s="87" t="s">
        <v>349</v>
      </c>
      <c r="F26" t="s">
        <v>301</v>
      </c>
      <c r="H26" t="s">
        <v>329</v>
      </c>
    </row>
    <row r="27" spans="1:9" x14ac:dyDescent="0.35">
      <c r="A27" s="94"/>
      <c r="B27" s="90" t="s">
        <v>350</v>
      </c>
      <c r="C27" s="82" t="s">
        <v>339</v>
      </c>
      <c r="F27" t="s">
        <v>309</v>
      </c>
      <c r="H27" t="s">
        <v>331</v>
      </c>
    </row>
    <row r="28" spans="1:9" x14ac:dyDescent="0.35">
      <c r="A28" s="94"/>
      <c r="B28" s="90" t="s">
        <v>351</v>
      </c>
      <c r="C28" s="86" t="s">
        <v>342</v>
      </c>
      <c r="F28" t="s">
        <v>316</v>
      </c>
      <c r="H28" t="s">
        <v>332</v>
      </c>
    </row>
    <row r="29" spans="1:9" x14ac:dyDescent="0.35">
      <c r="B29" s="90" t="s">
        <v>352</v>
      </c>
      <c r="C29" s="86" t="s">
        <v>344</v>
      </c>
      <c r="F29" t="s">
        <v>347</v>
      </c>
      <c r="H29" t="s">
        <v>333</v>
      </c>
    </row>
    <row r="30" spans="1:9" x14ac:dyDescent="0.35">
      <c r="B30" s="90" t="s">
        <v>353</v>
      </c>
      <c r="C30" s="86" t="s">
        <v>346</v>
      </c>
      <c r="F30" t="s">
        <v>354</v>
      </c>
      <c r="H30" s="292" t="s">
        <v>355</v>
      </c>
    </row>
    <row r="31" spans="1:9" x14ac:dyDescent="0.35">
      <c r="B31" s="90" t="s">
        <v>356</v>
      </c>
      <c r="C31" s="87" t="s">
        <v>349</v>
      </c>
      <c r="F31" t="s">
        <v>357</v>
      </c>
      <c r="H31" t="s">
        <v>329</v>
      </c>
    </row>
    <row r="32" spans="1:9" x14ac:dyDescent="0.35">
      <c r="B32" s="90" t="s">
        <v>358</v>
      </c>
      <c r="C32" s="82" t="s">
        <v>339</v>
      </c>
      <c r="F32" t="s">
        <v>359</v>
      </c>
      <c r="H32" t="s">
        <v>331</v>
      </c>
    </row>
    <row r="33" spans="2:8" x14ac:dyDescent="0.35">
      <c r="B33" s="90" t="s">
        <v>360</v>
      </c>
      <c r="C33" s="86" t="s">
        <v>342</v>
      </c>
      <c r="H33" t="s">
        <v>332</v>
      </c>
    </row>
    <row r="34" spans="2:8" x14ac:dyDescent="0.35">
      <c r="B34" s="90" t="s">
        <v>361</v>
      </c>
      <c r="C34" s="86" t="s">
        <v>344</v>
      </c>
      <c r="H34" t="s">
        <v>330</v>
      </c>
    </row>
    <row r="35" spans="2:8" x14ac:dyDescent="0.35">
      <c r="B35" s="90" t="s">
        <v>362</v>
      </c>
      <c r="C35" s="86" t="s">
        <v>346</v>
      </c>
      <c r="H35" s="292" t="s">
        <v>363</v>
      </c>
    </row>
    <row r="36" spans="2:8" x14ac:dyDescent="0.35">
      <c r="B36" s="90" t="s">
        <v>364</v>
      </c>
      <c r="C36" s="87" t="s">
        <v>349</v>
      </c>
      <c r="H36" t="s">
        <v>329</v>
      </c>
    </row>
    <row r="37" spans="2:8" x14ac:dyDescent="0.35">
      <c r="B37" s="90" t="s">
        <v>365</v>
      </c>
      <c r="C37" s="82" t="s">
        <v>339</v>
      </c>
      <c r="H37" t="s">
        <v>331</v>
      </c>
    </row>
    <row r="38" spans="2:8" x14ac:dyDescent="0.35">
      <c r="B38" s="90" t="s">
        <v>366</v>
      </c>
      <c r="C38" s="86" t="s">
        <v>342</v>
      </c>
      <c r="H38" t="s">
        <v>333</v>
      </c>
    </row>
    <row r="39" spans="2:8" x14ac:dyDescent="0.35">
      <c r="B39" s="90" t="s">
        <v>367</v>
      </c>
      <c r="C39" s="86" t="s">
        <v>344</v>
      </c>
      <c r="H39" t="s">
        <v>330</v>
      </c>
    </row>
    <row r="40" spans="2:8" x14ac:dyDescent="0.35">
      <c r="B40" s="90" t="s">
        <v>368</v>
      </c>
      <c r="C40" s="86" t="s">
        <v>346</v>
      </c>
      <c r="H40" s="292" t="s">
        <v>369</v>
      </c>
    </row>
    <row r="41" spans="2:8" x14ac:dyDescent="0.35">
      <c r="B41" s="90" t="s">
        <v>370</v>
      </c>
      <c r="C41" s="87" t="s">
        <v>349</v>
      </c>
      <c r="H41" t="s">
        <v>329</v>
      </c>
    </row>
    <row r="42" spans="2:8" x14ac:dyDescent="0.35">
      <c r="B42" s="90" t="s">
        <v>371</v>
      </c>
      <c r="C42" s="82" t="s">
        <v>339</v>
      </c>
      <c r="H42" t="s">
        <v>331</v>
      </c>
    </row>
    <row r="43" spans="2:8" x14ac:dyDescent="0.35">
      <c r="B43" s="90" t="s">
        <v>372</v>
      </c>
      <c r="C43" s="86" t="s">
        <v>342</v>
      </c>
      <c r="H43" t="s">
        <v>332</v>
      </c>
    </row>
    <row r="44" spans="2:8" x14ac:dyDescent="0.35">
      <c r="B44" s="90" t="s">
        <v>373</v>
      </c>
      <c r="C44" s="86" t="s">
        <v>344</v>
      </c>
      <c r="H44" t="s">
        <v>333</v>
      </c>
    </row>
    <row r="45" spans="2:8" x14ac:dyDescent="0.35">
      <c r="B45" s="90" t="s">
        <v>374</v>
      </c>
      <c r="C45" s="86" t="s">
        <v>346</v>
      </c>
      <c r="H45" t="s">
        <v>330</v>
      </c>
    </row>
    <row r="46" spans="2:8" x14ac:dyDescent="0.35">
      <c r="B46" s="90" t="s">
        <v>375</v>
      </c>
      <c r="C46" s="87" t="s">
        <v>349</v>
      </c>
    </row>
    <row r="48" spans="2:8" x14ac:dyDescent="0.35">
      <c r="B48" s="137" t="s">
        <v>376</v>
      </c>
    </row>
    <row r="49" spans="2:15" ht="15.5" thickBot="1" x14ac:dyDescent="0.4">
      <c r="B49" s="138" t="s">
        <v>377</v>
      </c>
    </row>
    <row r="50" spans="2:15" ht="113.25" customHeight="1" x14ac:dyDescent="0.35">
      <c r="B50" s="150"/>
      <c r="K50" s="590" t="s">
        <v>378</v>
      </c>
      <c r="L50" s="591"/>
      <c r="M50" s="591"/>
      <c r="N50" s="591"/>
      <c r="O50" s="297" t="s">
        <v>379</v>
      </c>
    </row>
    <row r="51" spans="2:15" ht="113.25" customHeight="1" x14ac:dyDescent="0.35">
      <c r="K51" s="190" t="s">
        <v>380</v>
      </c>
      <c r="L51" s="187" t="s">
        <v>381</v>
      </c>
      <c r="M51" s="188" t="s">
        <v>382</v>
      </c>
      <c r="N51" s="216" t="s">
        <v>383</v>
      </c>
      <c r="O51" s="191"/>
    </row>
    <row r="52" spans="2:15" ht="75" x14ac:dyDescent="0.35">
      <c r="B52" s="174" t="s">
        <v>384</v>
      </c>
      <c r="C52" s="117"/>
      <c r="D52" s="175" t="s">
        <v>385</v>
      </c>
      <c r="E52" s="176"/>
      <c r="F52" s="122" t="s">
        <v>386</v>
      </c>
      <c r="G52" s="177" t="s">
        <v>386</v>
      </c>
      <c r="H52" s="207" t="s">
        <v>386</v>
      </c>
      <c r="I52" s="156"/>
      <c r="J52" s="184"/>
      <c r="K52" s="192" t="s">
        <v>387</v>
      </c>
      <c r="L52" s="204" t="s">
        <v>388</v>
      </c>
      <c r="M52" s="212"/>
      <c r="N52" s="217"/>
      <c r="O52" s="193" t="s">
        <v>389</v>
      </c>
    </row>
    <row r="53" spans="2:15" ht="135" x14ac:dyDescent="0.35">
      <c r="B53" s="118"/>
      <c r="C53" s="115"/>
      <c r="D53" s="126"/>
      <c r="E53" s="124" t="s">
        <v>390</v>
      </c>
      <c r="F53" s="125" t="s">
        <v>386</v>
      </c>
      <c r="G53" s="126" t="s">
        <v>386</v>
      </c>
      <c r="H53" s="208" t="s">
        <v>386</v>
      </c>
      <c r="I53" s="156"/>
      <c r="J53" s="184"/>
      <c r="K53" s="194" t="s">
        <v>391</v>
      </c>
      <c r="L53" s="182" t="s">
        <v>392</v>
      </c>
      <c r="M53" s="212"/>
      <c r="N53" s="217"/>
      <c r="O53" s="193" t="s">
        <v>393</v>
      </c>
    </row>
    <row r="54" spans="2:15" ht="75" x14ac:dyDescent="0.35">
      <c r="B54" s="118"/>
      <c r="C54" s="115"/>
      <c r="D54" s="139" t="s">
        <v>394</v>
      </c>
      <c r="E54" s="153" t="s">
        <v>395</v>
      </c>
      <c r="F54" s="154" t="s">
        <v>386</v>
      </c>
      <c r="G54" s="154" t="s">
        <v>386</v>
      </c>
      <c r="H54" s="209" t="s">
        <v>386</v>
      </c>
      <c r="I54" s="156"/>
      <c r="J54" s="184"/>
      <c r="K54" s="195" t="s">
        <v>396</v>
      </c>
      <c r="L54" s="183" t="s">
        <v>397</v>
      </c>
      <c r="M54" s="212"/>
      <c r="N54" s="217"/>
      <c r="O54" s="193" t="s">
        <v>398</v>
      </c>
    </row>
    <row r="55" spans="2:15" ht="135" x14ac:dyDescent="0.35">
      <c r="B55" s="118"/>
      <c r="C55" s="115"/>
      <c r="D55" s="128"/>
      <c r="E55" s="127" t="s">
        <v>399</v>
      </c>
      <c r="F55" s="125" t="s">
        <v>386</v>
      </c>
      <c r="G55" s="128" t="s">
        <v>386</v>
      </c>
      <c r="H55" s="210" t="s">
        <v>386</v>
      </c>
      <c r="I55" s="156"/>
      <c r="J55" s="184"/>
      <c r="K55" s="194" t="s">
        <v>400</v>
      </c>
      <c r="L55" s="182" t="s">
        <v>392</v>
      </c>
      <c r="M55" s="212"/>
      <c r="N55" s="217"/>
      <c r="O55" s="193" t="s">
        <v>393</v>
      </c>
    </row>
    <row r="56" spans="2:15" ht="60" x14ac:dyDescent="0.35">
      <c r="B56" s="118"/>
      <c r="C56" s="115"/>
      <c r="D56" s="130" t="s">
        <v>401</v>
      </c>
      <c r="E56" s="129" t="s">
        <v>402</v>
      </c>
      <c r="F56" s="121"/>
      <c r="G56" s="121"/>
      <c r="H56" s="205" t="s">
        <v>386</v>
      </c>
      <c r="I56" s="156"/>
      <c r="J56" s="184"/>
      <c r="K56" s="192" t="s">
        <v>403</v>
      </c>
      <c r="L56" s="212"/>
      <c r="M56" s="212"/>
      <c r="N56" s="217"/>
      <c r="O56" s="193" t="s">
        <v>404</v>
      </c>
    </row>
    <row r="57" spans="2:15" ht="75" x14ac:dyDescent="0.35">
      <c r="B57" s="119"/>
      <c r="C57" s="136"/>
      <c r="D57" s="131"/>
      <c r="E57" s="129" t="s">
        <v>405</v>
      </c>
      <c r="F57" s="121" t="s">
        <v>386</v>
      </c>
      <c r="G57" s="121" t="s">
        <v>386</v>
      </c>
      <c r="H57" s="205" t="s">
        <v>386</v>
      </c>
      <c r="I57" s="156"/>
      <c r="J57" s="184"/>
      <c r="K57" s="192" t="s">
        <v>406</v>
      </c>
      <c r="L57" s="206" t="s">
        <v>407</v>
      </c>
      <c r="M57" s="212"/>
      <c r="N57" s="217"/>
      <c r="O57" s="193" t="s">
        <v>398</v>
      </c>
    </row>
    <row r="58" spans="2:15" ht="105" x14ac:dyDescent="0.35">
      <c r="B58" s="118" t="s">
        <v>408</v>
      </c>
      <c r="C58" s="115"/>
      <c r="D58" s="155" t="s">
        <v>408</v>
      </c>
      <c r="E58" s="115"/>
      <c r="F58" s="120" t="s">
        <v>386</v>
      </c>
      <c r="G58" s="120" t="s">
        <v>386</v>
      </c>
      <c r="H58" s="164" t="s">
        <v>386</v>
      </c>
      <c r="I58" s="156"/>
      <c r="J58" s="184"/>
      <c r="K58" s="192" t="s">
        <v>409</v>
      </c>
      <c r="L58" s="181" t="s">
        <v>410</v>
      </c>
      <c r="M58" s="212"/>
      <c r="N58" s="217"/>
      <c r="O58" s="193" t="s">
        <v>411</v>
      </c>
    </row>
    <row r="59" spans="2:15" ht="225" x14ac:dyDescent="0.35">
      <c r="B59" s="118"/>
      <c r="C59" s="115"/>
      <c r="D59" s="135"/>
      <c r="E59" s="123" t="s">
        <v>412</v>
      </c>
      <c r="F59" s="122" t="s">
        <v>386</v>
      </c>
      <c r="G59" s="122" t="s">
        <v>386</v>
      </c>
      <c r="H59" s="211" t="s">
        <v>386</v>
      </c>
      <c r="I59" s="156"/>
      <c r="J59" s="184"/>
      <c r="K59" s="196" t="s">
        <v>413</v>
      </c>
      <c r="L59" s="212"/>
      <c r="M59" s="189" t="s">
        <v>414</v>
      </c>
      <c r="N59" s="218" t="s">
        <v>415</v>
      </c>
      <c r="O59" s="197" t="s">
        <v>416</v>
      </c>
    </row>
    <row r="60" spans="2:15" ht="255" x14ac:dyDescent="0.35">
      <c r="B60" s="118"/>
      <c r="C60" s="115"/>
      <c r="D60" s="116"/>
      <c r="E60" s="158"/>
      <c r="F60" s="159"/>
      <c r="G60" s="159"/>
      <c r="H60" s="159"/>
      <c r="I60" s="160"/>
      <c r="J60" s="186" t="s">
        <v>390</v>
      </c>
      <c r="K60" s="198" t="s">
        <v>417</v>
      </c>
      <c r="L60" s="212"/>
      <c r="M60" s="172" t="s">
        <v>418</v>
      </c>
      <c r="N60" s="219" t="s">
        <v>419</v>
      </c>
      <c r="O60" s="197" t="s">
        <v>420</v>
      </c>
    </row>
    <row r="61" spans="2:15" ht="210" x14ac:dyDescent="0.35">
      <c r="B61" s="118"/>
      <c r="C61" s="115"/>
      <c r="D61" s="140" t="s">
        <v>421</v>
      </c>
      <c r="E61" s="161" t="s">
        <v>422</v>
      </c>
      <c r="F61" s="139" t="s">
        <v>386</v>
      </c>
      <c r="G61" s="139" t="s">
        <v>386</v>
      </c>
      <c r="H61" s="139" t="s">
        <v>386</v>
      </c>
      <c r="I61" s="162" t="s">
        <v>423</v>
      </c>
      <c r="J61" s="184" t="s">
        <v>395</v>
      </c>
      <c r="K61" s="199" t="s">
        <v>424</v>
      </c>
      <c r="L61" s="212"/>
      <c r="M61" s="173" t="s">
        <v>425</v>
      </c>
      <c r="N61" s="219" t="s">
        <v>426</v>
      </c>
      <c r="O61" s="197" t="s">
        <v>427</v>
      </c>
    </row>
    <row r="62" spans="2:15" ht="255" x14ac:dyDescent="0.35">
      <c r="B62" s="118"/>
      <c r="C62" s="115"/>
      <c r="D62" s="140"/>
      <c r="E62" s="163"/>
      <c r="F62" s="163"/>
      <c r="G62" s="163"/>
      <c r="H62" s="163"/>
      <c r="I62" s="163"/>
      <c r="J62" s="186" t="s">
        <v>399</v>
      </c>
      <c r="K62" s="198" t="s">
        <v>428</v>
      </c>
      <c r="L62" s="212"/>
      <c r="M62" s="172" t="s">
        <v>429</v>
      </c>
      <c r="N62" s="219" t="s">
        <v>430</v>
      </c>
      <c r="O62" s="200" t="s">
        <v>420</v>
      </c>
    </row>
    <row r="63" spans="2:15" ht="134.25" customHeight="1" x14ac:dyDescent="0.35">
      <c r="B63" s="118"/>
      <c r="C63" s="115"/>
      <c r="D63" s="116"/>
      <c r="E63" s="82"/>
      <c r="F63" s="82"/>
      <c r="G63" s="82"/>
      <c r="H63" s="82"/>
      <c r="I63" s="82"/>
      <c r="J63" s="184" t="s">
        <v>385</v>
      </c>
      <c r="K63" s="199" t="s">
        <v>431</v>
      </c>
      <c r="L63" s="212"/>
      <c r="M63" s="173" t="s">
        <v>432</v>
      </c>
      <c r="N63" s="219" t="s">
        <v>433</v>
      </c>
      <c r="O63" s="197" t="s">
        <v>427</v>
      </c>
    </row>
    <row r="64" spans="2:15" ht="108" customHeight="1" x14ac:dyDescent="0.35">
      <c r="B64" s="118"/>
      <c r="C64" s="115"/>
      <c r="D64" s="116"/>
      <c r="E64" s="140" t="s">
        <v>434</v>
      </c>
      <c r="F64" s="178" t="s">
        <v>386</v>
      </c>
      <c r="G64" s="178" t="s">
        <v>386</v>
      </c>
      <c r="H64" s="178" t="s">
        <v>386</v>
      </c>
      <c r="I64" s="140" t="s">
        <v>435</v>
      </c>
      <c r="J64" s="184" t="s">
        <v>402</v>
      </c>
      <c r="K64" s="201" t="s">
        <v>436</v>
      </c>
      <c r="L64" s="212"/>
      <c r="M64" s="179" t="s">
        <v>437</v>
      </c>
      <c r="N64" s="217"/>
      <c r="O64" s="197" t="s">
        <v>438</v>
      </c>
    </row>
    <row r="65" spans="2:15" ht="161.25" customHeight="1" x14ac:dyDescent="0.35">
      <c r="B65" s="118"/>
      <c r="C65" s="115"/>
      <c r="D65" s="136"/>
      <c r="E65" s="170"/>
      <c r="F65" s="171"/>
      <c r="G65" s="171"/>
      <c r="H65" s="171"/>
      <c r="I65" s="116"/>
      <c r="J65" s="88" t="s">
        <v>405</v>
      </c>
      <c r="K65" s="201" t="s">
        <v>439</v>
      </c>
      <c r="L65" s="212"/>
      <c r="M65" s="179" t="s">
        <v>440</v>
      </c>
      <c r="N65" s="220" t="s">
        <v>441</v>
      </c>
      <c r="O65" s="197" t="s">
        <v>442</v>
      </c>
    </row>
    <row r="66" spans="2:15" ht="120.5" thickBot="1" x14ac:dyDescent="0.4">
      <c r="B66" s="132" t="s">
        <v>443</v>
      </c>
      <c r="C66" s="133"/>
      <c r="D66" s="133"/>
      <c r="E66" s="134"/>
      <c r="F66" s="121"/>
      <c r="G66" s="121" t="s">
        <v>386</v>
      </c>
      <c r="H66" s="205" t="s">
        <v>386</v>
      </c>
      <c r="I66" s="156"/>
      <c r="J66" s="184"/>
      <c r="K66" s="202" t="s">
        <v>444</v>
      </c>
      <c r="L66" s="213"/>
      <c r="M66" s="213"/>
      <c r="N66" s="221"/>
      <c r="O66" s="203" t="s">
        <v>445</v>
      </c>
    </row>
    <row r="67" spans="2:15" s="168" customFormat="1" x14ac:dyDescent="0.35">
      <c r="B67" s="169"/>
      <c r="C67" s="169"/>
      <c r="D67" s="169"/>
      <c r="E67" s="169"/>
      <c r="F67" s="169"/>
      <c r="G67" s="169"/>
      <c r="H67" s="169"/>
      <c r="I67" s="169"/>
    </row>
    <row r="68" spans="2:15" s="168" customFormat="1" x14ac:dyDescent="0.35">
      <c r="B68" s="169"/>
      <c r="C68" s="169"/>
      <c r="D68" s="169"/>
      <c r="E68" s="169"/>
      <c r="F68" s="169"/>
      <c r="G68" s="169"/>
      <c r="H68" s="169"/>
      <c r="I68" s="169"/>
    </row>
    <row r="69" spans="2:15" s="168" customFormat="1" x14ac:dyDescent="0.35">
      <c r="B69" s="169"/>
      <c r="C69" s="169"/>
      <c r="D69" s="169"/>
      <c r="E69" s="169"/>
      <c r="F69" s="169"/>
      <c r="G69" s="169"/>
      <c r="H69" s="169"/>
      <c r="I69" s="169"/>
    </row>
    <row r="70" spans="2:15" x14ac:dyDescent="0.35">
      <c r="B70" s="155"/>
      <c r="C70" s="155"/>
      <c r="D70" s="155"/>
      <c r="E70" s="155"/>
      <c r="F70" s="164"/>
      <c r="G70" s="164"/>
      <c r="H70" s="164"/>
      <c r="I70" s="165"/>
    </row>
    <row r="71" spans="2:15" ht="19.5" x14ac:dyDescent="0.35">
      <c r="B71" s="166" t="s">
        <v>446</v>
      </c>
      <c r="I71" s="166" t="s">
        <v>447</v>
      </c>
    </row>
    <row r="72" spans="2:15" ht="60" x14ac:dyDescent="0.35">
      <c r="B72" t="s">
        <v>448</v>
      </c>
      <c r="I72" s="167" t="s">
        <v>449</v>
      </c>
    </row>
    <row r="74" spans="2:15" ht="19.5" x14ac:dyDescent="0.35">
      <c r="B74" s="166" t="s">
        <v>450</v>
      </c>
      <c r="D74" t="s">
        <v>451</v>
      </c>
    </row>
    <row r="75" spans="2:15" ht="21.75" customHeight="1" x14ac:dyDescent="0.35">
      <c r="B75" t="s">
        <v>452</v>
      </c>
      <c r="D75" s="167" t="s">
        <v>453</v>
      </c>
    </row>
    <row r="76" spans="2:15" x14ac:dyDescent="0.35">
      <c r="B76" t="s">
        <v>454</v>
      </c>
    </row>
    <row r="78" spans="2:15" x14ac:dyDescent="0.35">
      <c r="B78" s="167" t="s">
        <v>455</v>
      </c>
    </row>
    <row r="79" spans="2:15" x14ac:dyDescent="0.35">
      <c r="B79" t="s">
        <v>301</v>
      </c>
      <c r="C79" t="s">
        <v>456</v>
      </c>
    </row>
    <row r="80" spans="2:15" x14ac:dyDescent="0.35">
      <c r="B80" t="s">
        <v>309</v>
      </c>
      <c r="C80" t="s">
        <v>457</v>
      </c>
    </row>
    <row r="81" spans="2:3" x14ac:dyDescent="0.35">
      <c r="B81" t="s">
        <v>316</v>
      </c>
      <c r="C81" t="s">
        <v>458</v>
      </c>
    </row>
    <row r="82" spans="2:3" x14ac:dyDescent="0.35">
      <c r="B82" t="s">
        <v>347</v>
      </c>
      <c r="C82" t="s">
        <v>459</v>
      </c>
    </row>
    <row r="83" spans="2:3" x14ac:dyDescent="0.35">
      <c r="B83" t="s">
        <v>354</v>
      </c>
      <c r="C83" t="s">
        <v>460</v>
      </c>
    </row>
    <row r="84" spans="2:3" x14ac:dyDescent="0.35">
      <c r="B84" t="s">
        <v>357</v>
      </c>
      <c r="C84" t="s">
        <v>461</v>
      </c>
    </row>
    <row r="85" spans="2:3" x14ac:dyDescent="0.35">
      <c r="B85" t="s">
        <v>359</v>
      </c>
      <c r="C85" t="s">
        <v>462</v>
      </c>
    </row>
    <row r="132" spans="10:10" x14ac:dyDescent="0.35">
      <c r="J132" s="43"/>
    </row>
  </sheetData>
  <mergeCells count="1">
    <mergeCell ref="K50:N50"/>
  </mergeCells>
  <phoneticPr fontId="7"/>
  <pageMargins left="0.7" right="0.7" top="0.75" bottom="0.75" header="0.3" footer="0.3"/>
  <pageSetup paperSize="8" scale="29" fitToWidth="0" orientation="landscape" verticalDpi="0" r:id="rId1"/>
  <rowBreaks count="1" manualBreakCount="1">
    <brk id="59" min="1"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74CEF-34C0-46D7-93B3-A6539B9EFAE7}">
  <sheetPr>
    <tabColor theme="9" tint="0.39997558519241921"/>
  </sheetPr>
  <dimension ref="A1:I33"/>
  <sheetViews>
    <sheetView workbookViewId="0">
      <selection activeCell="B1" sqref="B1"/>
    </sheetView>
  </sheetViews>
  <sheetFormatPr defaultColWidth="8.78515625" defaultRowHeight="15" x14ac:dyDescent="0.35"/>
  <cols>
    <col min="1" max="1" width="2" customWidth="1"/>
    <col min="4" max="4" width="19.42578125" customWidth="1"/>
    <col min="5" max="5" width="11.42578125" customWidth="1"/>
    <col min="6" max="6" width="25" customWidth="1"/>
    <col min="7" max="7" width="15.78515625" customWidth="1"/>
    <col min="8" max="8" width="16.78515625" customWidth="1"/>
  </cols>
  <sheetData>
    <row r="1" spans="1:9" ht="20.25" customHeight="1" thickBot="1" x14ac:dyDescent="0.4">
      <c r="A1" s="233" t="s">
        <v>463</v>
      </c>
    </row>
    <row r="2" spans="1:9" ht="15.5" thickBot="1" x14ac:dyDescent="0.4">
      <c r="B2" s="3" t="s">
        <v>276</v>
      </c>
      <c r="C2" s="4"/>
      <c r="D2" s="4"/>
      <c r="E2" s="4"/>
      <c r="F2" s="291"/>
      <c r="G2" s="291"/>
      <c r="H2" s="291"/>
      <c r="I2" s="5"/>
    </row>
    <row r="3" spans="1:9" x14ac:dyDescent="0.35">
      <c r="B3" s="6"/>
      <c r="C3" s="18"/>
      <c r="D3" s="11" t="s">
        <v>263</v>
      </c>
      <c r="F3" s="592" t="s">
        <v>464</v>
      </c>
      <c r="G3" s="277" t="s">
        <v>465</v>
      </c>
      <c r="H3" s="278">
        <f>IF(収支計画書!$S$5="区分Ⅳに変更",IF(収支計画書!$Y$13&lt;=収支計画書!$R$3,IF(収支計画書!$Y$13&lt;=マスター!$E$7,収支計画書!$Y$13,マスター!$E$7),IF(収支計画書!$R$3&lt;=マスター!$E$7,収支計画書!$R$3,マスター!$E$7)),0)</f>
        <v>0</v>
      </c>
      <c r="I3" s="7"/>
    </row>
    <row r="4" spans="1:9" x14ac:dyDescent="0.35">
      <c r="B4" s="6"/>
      <c r="C4" s="2" t="s">
        <v>211</v>
      </c>
      <c r="D4" s="17">
        <f>IF(SUMIFS(収支計画書!$N$11:'収支計画書'!$N$1013,収支計画書!$O$11:$O$1013,"OK",収支計画書!$C$11:'収支計画書'!$C$1013,"*キャンセル①*")&lt;=25000000,SUMIFS(収支計画書!$N$11:'収支計画書'!$N$1013,収支計画書!$O$11:$O$1013,"OK",収支計画書!$C$11:'収支計画書'!$C$1013,"*キャンセル①*"),25000000)</f>
        <v>0</v>
      </c>
      <c r="F4" s="593"/>
      <c r="G4" s="279" t="s">
        <v>466</v>
      </c>
      <c r="H4" s="280">
        <f>IF(収支計画書!$S$5="区分Ⅲに変更",IF(収支計画書!$Y$13&lt;=収支計画書!$R$3,IF(収支計画書!$Y$13&lt;=マスター!$E$6,収支計画書!$Y$13,マスター!$E$6),IF(収支計画書!$R$3&lt;=マスター!$E$6,収支計画書!$R$3,マスター!$E$6)),0)</f>
        <v>0</v>
      </c>
      <c r="I4" s="7"/>
    </row>
    <row r="5" spans="1:9" x14ac:dyDescent="0.35">
      <c r="B5" s="6"/>
      <c r="C5" s="2" t="s">
        <v>213</v>
      </c>
      <c r="D5" s="17">
        <f>IF(SUMIFS(収支計画書!$N$11:'収支計画書'!$N$1013,収支計画書!$O$11:$O$1013,"OK",収支計画書!$C$11:'収支計画書'!$C$1013,"*キャンセル②*")&lt;=25000000,SUMIFS(収支計画書!$N$11:'収支計画書'!$N$1013,収支計画書!$O$11:$O$1013,"OK",収支計画書!$C$11:'収支計画書'!$C$1013,"*キャンセル②*"),25000000)</f>
        <v>0</v>
      </c>
      <c r="F5" s="593"/>
      <c r="G5" s="279" t="s">
        <v>467</v>
      </c>
      <c r="H5" s="280">
        <f>IF(収支計画書!$S$5="区分Ⅱに変更",IF(収支計画書!$Y$13&lt;=収支計画書!$R$3,IF(収支計画書!$Y$13&lt;=マスター!$E$5,収支計画書!$Y$13,マスター!$E$5),IF(収支計画書!$R$3&lt;=マスター!$E$5,収支計画書!$R$3,マスター!$E$5)),0)</f>
        <v>0</v>
      </c>
      <c r="I5" s="7"/>
    </row>
    <row r="6" spans="1:9" x14ac:dyDescent="0.35">
      <c r="B6" s="6"/>
      <c r="C6" s="2" t="s">
        <v>215</v>
      </c>
      <c r="D6" s="17">
        <f>IF(SUMIFS(収支計画書!$N$11:'収支計画書'!$N$1013,収支計画書!$O$11:$O$1013,"OK",収支計画書!$C$11:'収支計画書'!$C$1013,"*キャンセル③*")&lt;=25000000,SUMIFS(収支計画書!$N$11:'収支計画書'!$N$1013,収支計画書!$O$11:$O$1013,"OK",収支計画書!$C$11:'収支計画書'!$C$1013,"*キャンセル③*"),25000000)</f>
        <v>0</v>
      </c>
      <c r="F6" s="593"/>
      <c r="G6" s="279" t="s">
        <v>468</v>
      </c>
      <c r="H6" s="280">
        <f>IF(収支計画書!$S$5="区分Ⅰに変更",IF(収支計画書!$Y$13&lt;=収支計画書!$R$3,IF(収支計画書!$Y$13&lt;=マスター!$E$4,収支計画書!$Y$13,マスター!$E$4),IF(収支計画書!$R$3&lt;=マスター!$E$4,収支計画書!$R$3,マスター!$E$4)),0)</f>
        <v>0</v>
      </c>
      <c r="I6" s="7"/>
    </row>
    <row r="7" spans="1:9" ht="15.5" thickBot="1" x14ac:dyDescent="0.4">
      <c r="B7" s="6"/>
      <c r="C7" s="2" t="s">
        <v>217</v>
      </c>
      <c r="D7" s="17">
        <f>IF(SUMIFS(収支計画書!$N$11:'収支計画書'!$N$1013,収支計画書!$O$11:$O$1013,"OK",収支計画書!$C$11:'収支計画書'!$C$1013,"*キャンセル④*")&lt;=25000000,SUMIFS(収支計画書!$N$11:'収支計画書'!$N$1013,収支計画書!$O$11:$O$1013,"OK",収支計画書!$C$11:'収支計画書'!$C$1013,"*キャンセル④*"),25000000)</f>
        <v>0</v>
      </c>
      <c r="F7" s="593"/>
      <c r="G7" s="281" t="s">
        <v>155</v>
      </c>
      <c r="H7" s="282">
        <f>IF(収支計画書!$S$5="区分変更なし",IF(収支計画書!$Y$13&lt;=収支計画書!$R$3,収支計画書!$Y$13,収支計画書!$R$3),0)</f>
        <v>0</v>
      </c>
      <c r="I7" s="7"/>
    </row>
    <row r="8" spans="1:9" ht="15.5" thickTop="1" x14ac:dyDescent="0.35">
      <c r="B8" s="6"/>
      <c r="C8" s="2" t="s">
        <v>219</v>
      </c>
      <c r="D8" s="17">
        <f>IF(SUMIFS(収支計画書!$N$11:'収支計画書'!$N$1013,収支計画書!$O$11:$O$1013,"OK",収支計画書!$C$11:'収支計画書'!$C$1013,"*キャンセル⑤*")&lt;=25000000,SUMIFS(収支計画書!$N$11:'収支計画書'!$N$1013,収支計画書!$O$11:$O$1013,"OK",収支計画書!$C$11:'収支計画書'!$C$1013,"*キャンセル⑤*"),25000000)</f>
        <v>0</v>
      </c>
      <c r="F8" s="593"/>
      <c r="G8" s="283" t="s">
        <v>469</v>
      </c>
      <c r="H8" s="284">
        <f>SUM($H$3:$H$7)</f>
        <v>0</v>
      </c>
      <c r="I8" s="7"/>
    </row>
    <row r="9" spans="1:9" ht="15.5" thickBot="1" x14ac:dyDescent="0.4">
      <c r="B9" s="6"/>
      <c r="C9" s="2" t="s">
        <v>221</v>
      </c>
      <c r="D9" s="17">
        <f>IF(SUMIFS(収支計画書!$N$11:'収支計画書'!$N$1013,収支計画書!$O$11:$O$1013,"OK",収支計画書!$C$11:'収支計画書'!$C$1013,"*キャンセル⑥*")&lt;=25000000,SUMIFS(収支計画書!$N$11:'収支計画書'!$N$1013,収支計画書!$O$11:$O$1013,"OK",収支計画書!$C$11:'収支計画書'!$C$1013,"*キャンセル⑥*"),25000000)</f>
        <v>0</v>
      </c>
      <c r="F9" s="593"/>
      <c r="G9" s="285" t="s">
        <v>470</v>
      </c>
      <c r="H9" s="286">
        <f>MIN($H$8,収支計画書!$Y$13)</f>
        <v>0</v>
      </c>
      <c r="I9" s="7"/>
    </row>
    <row r="10" spans="1:9" ht="15.5" thickBot="1" x14ac:dyDescent="0.4">
      <c r="B10" s="6"/>
      <c r="C10" s="2" t="s">
        <v>223</v>
      </c>
      <c r="D10" s="17">
        <f>IF(SUMIFS(収支計画書!$N$11:'収支計画書'!$N$1013,収支計画書!$O$11:$O$1013,"OK",収支計画書!$C$11:'収支計画書'!$C$1013,"*キャンセル⑦*")&lt;=25000000,SUMIFS(収支計画書!$N$11:'収支計画書'!$N$1013,収支計画書!$O$11:$O$1013,"OK",収支計画書!$C$11:'収支計画書'!$C$1013,"*キャンセル⑦*"),25000000)</f>
        <v>0</v>
      </c>
      <c r="F10" s="594"/>
      <c r="G10" s="287" t="s">
        <v>471</v>
      </c>
      <c r="H10" s="288">
        <f>$H$9+$D$14</f>
        <v>0</v>
      </c>
      <c r="I10" s="7"/>
    </row>
    <row r="11" spans="1:9" x14ac:dyDescent="0.35">
      <c r="B11" s="6"/>
      <c r="C11" s="2" t="s">
        <v>225</v>
      </c>
      <c r="D11" s="17">
        <f>IF(SUMIFS(収支計画書!$N$11:'収支計画書'!$N$1013,収支計画書!$O$11:$O$1013,"OK",収支計画書!$C$11:'収支計画書'!$C$1013,"*キャンセル⑧*")&lt;=25000000,SUMIFS(収支計画書!$N$11:'収支計画書'!$N$1013,収支計画書!$O$11:$O$1013,"OK",収支計画書!$C$11:'収支計画書'!$C$1013,"*キャンセル⑧*"),25000000)</f>
        <v>0</v>
      </c>
      <c r="F11" s="595" t="s">
        <v>472</v>
      </c>
      <c r="G11" s="289" t="s">
        <v>465</v>
      </c>
      <c r="H11" s="284">
        <f>IF(収支計画書!$S$5="区分Ⅳに変更",IF(収支計画書!$Y$13&lt;=(収支計画書!$R$3+収支計画書!$S$3),IF(収支計画書!$Y$13&lt;=マスター!E7,収支計画書!$Y$13,マスター!$E$7),IF((収支計画書!$R$3+収支計画書!$S$3)&lt;=マスター!$E$7,(収支計画書!$R$3+収支計画書!$S$3),マスター!$E$7)),0)</f>
        <v>0</v>
      </c>
      <c r="I11" s="7"/>
    </row>
    <row r="12" spans="1:9" x14ac:dyDescent="0.35">
      <c r="B12" s="6"/>
      <c r="C12" s="2" t="s">
        <v>227</v>
      </c>
      <c r="D12" s="17">
        <f>IF(SUMIFS(収支計画書!$N$11:'収支計画書'!$N$1013,収支計画書!$O$11:$O$1013,"OK",収支計画書!$C$11:'収支計画書'!$C$1013,"*キャンセル⑨*")&lt;=25000000,SUMIFS(収支計画書!$N$11:'収支計画書'!$N$1013,収支計画書!$O$11:$O$1013,"OK",収支計画書!$C$11:'収支計画書'!$C$1013,"*キャンセル⑨*"),25000000)</f>
        <v>0</v>
      </c>
      <c r="F12" s="596"/>
      <c r="G12" s="279" t="s">
        <v>466</v>
      </c>
      <c r="H12" s="280">
        <f>IF(収支計画書!$S$5="区分Ⅲに変更",IF(収支計画書!$Y$13&lt;=(収支計画書!$R$3+収支計画書!$S$3),IF(収支計画書!$Y$13&lt;=マスター!$E$6,収支計画書!$Y$13,マスター!$E$6),IF(収支計画書!$N$2&lt;=マスター!$E$6,収支計画書!$N$2,マスター!$E$6)),0)</f>
        <v>0</v>
      </c>
      <c r="I12" s="7"/>
    </row>
    <row r="13" spans="1:9" x14ac:dyDescent="0.35">
      <c r="B13" s="6"/>
      <c r="C13" s="141" t="s">
        <v>271</v>
      </c>
      <c r="D13" s="17">
        <f>IF(SUMIFS(収支計画書!$N$11:'収支計画書'!$N$1013,収支計画書!$O$11:$O$1013,"OK",収支計画書!$C$11:'収支計画書'!$C$1013,"*キャンセル⑩*")&lt;=25000000,SUMIFS(収支計画書!$N$11:'収支計画書'!$N$1013,収支計画書!$O$11:$O$1013,"OK",収支計画書!$C$11:'収支計画書'!$C$1013,"*キャンセル⑩*"),25000000)</f>
        <v>0</v>
      </c>
      <c r="F13" s="596"/>
      <c r="G13" s="279" t="s">
        <v>467</v>
      </c>
      <c r="H13" s="280">
        <f>IF(収支計画書!$S$5="区分Ⅱに変更",IF(収支計画書!$Y$13&lt;=(収支計画書!$R$3+収支計画書!$S$3),IF(収支計画書!$Y$13&lt;=マスター!$E$5,収支計画書!$Y$13,マスター!$E$5),IF((収支計画書!$R$3+収支計画書!$S$3)&lt;=マスター!$E$5,(収支計画書!$R$3+収支計画書!$S$3),マスター!$E$5)),0)</f>
        <v>0</v>
      </c>
      <c r="I13" s="7"/>
    </row>
    <row r="14" spans="1:9" ht="15.5" thickBot="1" x14ac:dyDescent="0.4">
      <c r="B14" s="6"/>
      <c r="C14" s="23" t="s">
        <v>231</v>
      </c>
      <c r="D14" s="24">
        <f>SUM(D4:D13)</f>
        <v>0</v>
      </c>
      <c r="F14" s="596"/>
      <c r="G14" s="279" t="s">
        <v>468</v>
      </c>
      <c r="H14" s="280">
        <f>IF(収支計画書!$S$5="区分Ⅰに変更",IF(収支計画書!$Y$13&lt;=(収支計画書!$R$3+収支計画書!$S$3),IF(収支計画書!$Y$13&lt;=マスター!$E$4,収支計画書!$Y$13,マスター!$E$4),IF((収支計画書!$R$3+収支計画書!$S$3)&lt;=マスター!$E$4,(収支計画書!$R$3+収支計画書!$S$3),マスター!$E$4)),0)</f>
        <v>0</v>
      </c>
      <c r="I14" s="7"/>
    </row>
    <row r="15" spans="1:9" ht="16" thickTop="1" thickBot="1" x14ac:dyDescent="0.4">
      <c r="B15" s="6"/>
      <c r="F15" s="596"/>
      <c r="G15" s="290" t="s">
        <v>155</v>
      </c>
      <c r="H15" s="286">
        <f>IF(収支計画書!$S$5="区分変更なし",IF(収支計画書!$Y$13&lt;=(収支計画書!$R$3+収支計画書!$S$3),収支計画書!$Y$13,(収支計画書!$R$3+収支計画書!$S$3)),0)</f>
        <v>0</v>
      </c>
      <c r="I15" s="7"/>
    </row>
    <row r="16" spans="1:9" ht="15.5" thickBot="1" x14ac:dyDescent="0.4">
      <c r="B16" s="6"/>
      <c r="F16" s="597"/>
      <c r="G16" s="287" t="s">
        <v>471</v>
      </c>
      <c r="H16" s="288">
        <f>SUM($H$11:$H$15)</f>
        <v>0</v>
      </c>
      <c r="I16" s="7"/>
    </row>
    <row r="17" spans="2:9" ht="15.5" thickBot="1" x14ac:dyDescent="0.4">
      <c r="B17" s="8"/>
      <c r="C17" s="9"/>
      <c r="D17" s="9"/>
      <c r="E17" s="9"/>
      <c r="F17" s="9"/>
      <c r="G17" s="9"/>
      <c r="H17" s="9"/>
      <c r="I17" s="10"/>
    </row>
    <row r="19" spans="2:9" hidden="1" x14ac:dyDescent="0.35">
      <c r="B19" s="148" t="s">
        <v>473</v>
      </c>
      <c r="C19" s="149"/>
      <c r="D19" s="4"/>
      <c r="E19" s="4"/>
      <c r="F19" s="4"/>
      <c r="G19" s="4"/>
      <c r="H19" s="5"/>
    </row>
    <row r="20" spans="2:9" hidden="1" x14ac:dyDescent="0.35">
      <c r="B20" s="6"/>
      <c r="C20" s="18"/>
      <c r="D20" s="11" t="s">
        <v>263</v>
      </c>
      <c r="E20" s="238"/>
      <c r="H20" s="7"/>
    </row>
    <row r="21" spans="2:9" hidden="1" x14ac:dyDescent="0.35">
      <c r="B21" s="6"/>
      <c r="C21" s="2" t="s">
        <v>211</v>
      </c>
      <c r="D21" s="17">
        <f>IF(SUMIF(収支計画書!$C$11:$C$1013,$C21,収支計画書!$I$11:$I$1014)&lt;=25000000,SUMIF(収支計画書!$C$11:$C$1013,$C21,収支計画書!$I$11:$I$1014),25000000)</f>
        <v>0</v>
      </c>
      <c r="E21" s="22"/>
      <c r="H21" s="7"/>
    </row>
    <row r="22" spans="2:9" hidden="1" x14ac:dyDescent="0.35">
      <c r="B22" s="6"/>
      <c r="C22" s="2" t="s">
        <v>213</v>
      </c>
      <c r="D22" s="17">
        <f>IF(SUMIF(収支計画書!$C$11:$C$1013,$C22,収支計画書!$I$11:$I$1014)&lt;=25000000,SUMIF(収支計画書!$C$11:$C$1013,$C22,収支計画書!$I$11:$I$1014),25000000)</f>
        <v>0</v>
      </c>
      <c r="E22" s="22"/>
      <c r="H22" s="7"/>
    </row>
    <row r="23" spans="2:9" hidden="1" x14ac:dyDescent="0.35">
      <c r="B23" s="6"/>
      <c r="C23" s="2" t="s">
        <v>215</v>
      </c>
      <c r="D23" s="17">
        <f>IF(SUMIF(収支計画書!$C$11:$C$1013,$C23,収支計画書!$I$11:$I$1014)&lt;=25000000,SUMIF(収支計画書!$C$11:$C$1013,$C23,収支計画書!$I$11:$I$1014),25000000)</f>
        <v>0</v>
      </c>
      <c r="E23" s="22"/>
      <c r="H23" s="7"/>
    </row>
    <row r="24" spans="2:9" hidden="1" x14ac:dyDescent="0.35">
      <c r="B24" s="6"/>
      <c r="C24" s="2" t="s">
        <v>217</v>
      </c>
      <c r="D24" s="17">
        <f>IF(SUMIF(収支計画書!$C$11:$C$1013,$C24,収支計画書!$I$11:$I$1014)&lt;=25000000,SUMIF(収支計画書!$C$11:$C$1013,$C24,収支計画書!$I$11:$I$1014),25000000)</f>
        <v>0</v>
      </c>
      <c r="E24" s="145"/>
      <c r="H24" s="7"/>
    </row>
    <row r="25" spans="2:9" hidden="1" x14ac:dyDescent="0.35">
      <c r="B25" s="6"/>
      <c r="C25" s="2" t="s">
        <v>219</v>
      </c>
      <c r="D25" s="17">
        <f>IF(SUMIF(収支計画書!$C$11:$C$1013,$C25,収支計画書!$I$11:$I$1014)&lt;=25000000,SUMIF(収支計画書!$C$11:$C$1013,$C25,収支計画書!$I$11:$I$1014),25000000)</f>
        <v>0</v>
      </c>
      <c r="E25" s="145"/>
      <c r="H25" s="7"/>
    </row>
    <row r="26" spans="2:9" hidden="1" x14ac:dyDescent="0.35">
      <c r="B26" s="6"/>
      <c r="C26" s="2" t="s">
        <v>221</v>
      </c>
      <c r="D26" s="17">
        <f>IF(SUMIF(収支計画書!$C$11:$C$1013,$C26,収支計画書!$I$11:$I$1014)&lt;=25000000,SUMIF(収支計画書!$C$11:$C$1013,$C26,収支計画書!$I$11:$I$1014),25000000)</f>
        <v>0</v>
      </c>
      <c r="E26" s="145"/>
      <c r="F26" s="19"/>
      <c r="G26" s="19"/>
      <c r="H26" s="7"/>
    </row>
    <row r="27" spans="2:9" hidden="1" x14ac:dyDescent="0.35">
      <c r="B27" s="6"/>
      <c r="C27" s="2" t="s">
        <v>223</v>
      </c>
      <c r="D27" s="17">
        <f>IF(SUMIF(収支計画書!$C$11:$C$1013,$C27,収支計画書!$I$11:$I$1014)&lt;=25000000,SUMIF(収支計画書!$C$11:$C$1013,$C27,収支計画書!$I$11:$I$1014),25000000)</f>
        <v>0</v>
      </c>
      <c r="E27" s="145"/>
      <c r="F27" s="19"/>
      <c r="G27" s="19"/>
      <c r="H27" s="7"/>
    </row>
    <row r="28" spans="2:9" hidden="1" x14ac:dyDescent="0.35">
      <c r="B28" s="6"/>
      <c r="C28" s="2" t="s">
        <v>225</v>
      </c>
      <c r="D28" s="17">
        <f>IF(SUMIF(収支計画書!$C$11:$C$1013,$C28,収支計画書!$I$11:$I$1014)&lt;=25000000,SUMIF(収支計画書!$C$11:$C$1013,$C28,収支計画書!$I$11:$I$1014),25000000)</f>
        <v>0</v>
      </c>
      <c r="E28" s="145"/>
      <c r="F28" s="19"/>
      <c r="G28" s="19"/>
      <c r="H28" s="7"/>
    </row>
    <row r="29" spans="2:9" hidden="1" x14ac:dyDescent="0.35">
      <c r="B29" s="6"/>
      <c r="C29" s="2" t="s">
        <v>227</v>
      </c>
      <c r="D29" s="17">
        <f>IF(SUMIF(収支計画書!$C$11:$C$1013,$C29,収支計画書!$I$11:$I$1014)&lt;=25000000,SUMIF(収支計画書!$C$11:$C$1013,$C29,収支計画書!$I$11:$I$1014),25000000)</f>
        <v>0</v>
      </c>
      <c r="E29" s="145"/>
      <c r="F29" s="19"/>
      <c r="G29" s="19"/>
      <c r="H29" s="7"/>
    </row>
    <row r="30" spans="2:9" hidden="1" x14ac:dyDescent="0.35">
      <c r="B30" s="6"/>
      <c r="C30" s="141" t="s">
        <v>271</v>
      </c>
      <c r="D30" s="17">
        <f>IF(SUMIF(収支計画書!$C$11:$C$1013,$C30,収支計画書!$I$11:$I$1014)&lt;=25000000,SUMIF(収支計画書!$C$11:$C$1013,$C30,収支計画書!$I$11:$I$1014),25000000)</f>
        <v>0</v>
      </c>
      <c r="E30" s="145"/>
      <c r="F30" s="19"/>
      <c r="G30" s="19"/>
      <c r="H30" s="7"/>
    </row>
    <row r="31" spans="2:9" ht="15.5" hidden="1" thickBot="1" x14ac:dyDescent="0.4">
      <c r="B31" s="6"/>
      <c r="C31" s="23" t="s">
        <v>231</v>
      </c>
      <c r="D31" s="24">
        <f>SUM(D21:D30)</f>
        <v>0</v>
      </c>
      <c r="E31" s="145"/>
      <c r="F31" s="59"/>
      <c r="G31" s="59"/>
      <c r="H31" s="7"/>
    </row>
    <row r="32" spans="2:9" hidden="1" x14ac:dyDescent="0.35">
      <c r="B32" s="6"/>
      <c r="E32" s="237"/>
      <c r="H32" s="7"/>
    </row>
    <row r="33" spans="2:8" ht="15.5" hidden="1" thickBot="1" x14ac:dyDescent="0.4">
      <c r="B33" s="8"/>
      <c r="C33" s="9"/>
      <c r="D33" s="9"/>
      <c r="E33" s="9"/>
      <c r="F33" s="9"/>
      <c r="G33" s="9"/>
      <c r="H33" s="10"/>
    </row>
  </sheetData>
  <mergeCells count="2">
    <mergeCell ref="F3:F10"/>
    <mergeCell ref="F11:F16"/>
  </mergeCells>
  <phoneticPr fontId="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261AE-BC76-40F6-95A6-6DCD5ACB7A2F}">
  <sheetPr>
    <tabColor theme="0" tint="-0.249977111117893"/>
    <pageSetUpPr fitToPage="1"/>
  </sheetPr>
  <dimension ref="A1:AQ1371"/>
  <sheetViews>
    <sheetView showGridLines="0" zoomScaleNormal="100" workbookViewId="0"/>
  </sheetViews>
  <sheetFormatPr defaultColWidth="8.78515625" defaultRowHeight="15" outlineLevelRow="1" outlineLevelCol="1" x14ac:dyDescent="0.35"/>
  <cols>
    <col min="1" max="1" width="2.78515625" customWidth="1"/>
    <col min="2" max="2" width="4.78515625" style="32" customWidth="1"/>
    <col min="3" max="3" width="10" style="18" customWidth="1"/>
    <col min="4" max="4" width="9.42578125" style="32" customWidth="1"/>
    <col min="5" max="5" width="16" style="32" customWidth="1"/>
    <col min="6" max="6" width="17.78515625" style="32" customWidth="1"/>
    <col min="7" max="7" width="13.78515625" style="32" customWidth="1"/>
    <col min="8" max="8" width="10" style="32" customWidth="1"/>
    <col min="9" max="9" width="13.78515625" style="32" customWidth="1"/>
    <col min="10" max="10" width="29.42578125" customWidth="1"/>
    <col min="11" max="11" width="1.78515625" customWidth="1"/>
    <col min="12" max="12" width="5.5703125" style="63" hidden="1" customWidth="1" outlineLevel="1"/>
    <col min="13" max="13" width="8.78515625" style="63" hidden="1" customWidth="1" outlineLevel="1"/>
    <col min="14" max="14" width="12.5703125" style="63" hidden="1" customWidth="1" outlineLevel="1"/>
    <col min="15" max="15" width="7" style="63" hidden="1" customWidth="1" outlineLevel="1"/>
    <col min="16" max="16" width="13.78515625" style="63" hidden="1" customWidth="1" outlineLevel="1"/>
    <col min="17" max="17" width="16.42578125" hidden="1" customWidth="1" outlineLevel="1"/>
    <col min="18" max="18" width="14" style="63" hidden="1" customWidth="1" outlineLevel="1"/>
    <col min="19" max="19" width="13.78515625" style="63" hidden="1" customWidth="1" outlineLevel="1"/>
    <col min="20" max="20" width="14" hidden="1" customWidth="1" outlineLevel="1"/>
    <col min="21" max="21" width="1.78515625" customWidth="1" collapsed="1"/>
    <col min="22" max="22" width="6" customWidth="1"/>
    <col min="23" max="23" width="6.78515625" bestFit="1" customWidth="1"/>
    <col min="24" max="24" width="23.5703125" customWidth="1"/>
    <col min="25" max="25" width="17.42578125" bestFit="1" customWidth="1"/>
    <col min="26" max="26" width="17" bestFit="1" customWidth="1"/>
    <col min="27" max="27" width="5.78515625" customWidth="1"/>
    <col min="28" max="28" width="10" customWidth="1"/>
    <col min="29" max="29" width="20" customWidth="1"/>
    <col min="30" max="30" width="17.42578125" bestFit="1" customWidth="1"/>
    <col min="35" max="38" width="8.78515625" customWidth="1"/>
    <col min="39" max="42" width="8.78515625" hidden="1" customWidth="1" outlineLevel="1"/>
    <col min="43" max="43" width="8.78515625" customWidth="1" collapsed="1"/>
  </cols>
  <sheetData>
    <row r="1" spans="1:42" ht="20.25" customHeight="1" thickBot="1" x14ac:dyDescent="0.4">
      <c r="A1" s="3" t="s">
        <v>0</v>
      </c>
      <c r="B1" s="230"/>
      <c r="C1" s="231"/>
      <c r="D1" s="230"/>
      <c r="E1" s="230"/>
      <c r="F1" s="230"/>
      <c r="G1" s="230"/>
      <c r="H1" s="230"/>
      <c r="I1" s="230"/>
      <c r="J1" s="232"/>
      <c r="K1" s="5"/>
      <c r="L1" s="60"/>
      <c r="M1" s="295" t="s">
        <v>135</v>
      </c>
      <c r="N1" s="262" t="s">
        <v>474</v>
      </c>
      <c r="O1" s="263"/>
      <c r="P1" s="222"/>
      <c r="Q1" s="80" t="s">
        <v>137</v>
      </c>
      <c r="R1" s="260" t="s">
        <v>138</v>
      </c>
      <c r="S1" s="260"/>
    </row>
    <row r="2" spans="1:42" ht="25.5" customHeight="1" thickBot="1" x14ac:dyDescent="0.4">
      <c r="A2" s="14"/>
      <c r="B2" s="38" t="s">
        <v>3</v>
      </c>
      <c r="C2" s="450"/>
      <c r="D2" s="571" t="s">
        <v>475</v>
      </c>
      <c r="E2" s="571"/>
      <c r="F2" s="571"/>
      <c r="G2" s="571"/>
      <c r="H2" s="573" t="s">
        <v>4</v>
      </c>
      <c r="I2" s="573"/>
      <c r="J2" s="453" t="s">
        <v>476</v>
      </c>
      <c r="K2" s="7"/>
      <c r="L2" s="61"/>
      <c r="M2" s="296" t="s">
        <v>139</v>
      </c>
      <c r="N2" s="264">
        <v>0</v>
      </c>
      <c r="O2" s="223" t="s">
        <v>140</v>
      </c>
      <c r="P2" s="222"/>
      <c r="Q2" s="226" t="s">
        <v>24</v>
      </c>
      <c r="R2" s="215" t="s">
        <v>141</v>
      </c>
      <c r="S2" s="214" t="s">
        <v>142</v>
      </c>
      <c r="T2" s="2" t="s">
        <v>143</v>
      </c>
    </row>
    <row r="3" spans="1:42" ht="25.5" customHeight="1" thickBot="1" x14ac:dyDescent="0.4">
      <c r="A3" s="14"/>
      <c r="B3" s="38" t="s">
        <v>9</v>
      </c>
      <c r="C3" s="410"/>
      <c r="D3" s="571" t="s">
        <v>477</v>
      </c>
      <c r="E3" s="571"/>
      <c r="F3" s="411" t="s">
        <v>144</v>
      </c>
      <c r="G3" s="574" t="s">
        <v>478</v>
      </c>
      <c r="H3" s="574"/>
      <c r="I3" s="452" t="s">
        <v>16</v>
      </c>
      <c r="J3" s="463" t="s">
        <v>301</v>
      </c>
      <c r="K3" s="7"/>
      <c r="L3" s="61"/>
      <c r="M3" s="261"/>
      <c r="N3" s="265">
        <v>0</v>
      </c>
      <c r="O3" s="224" t="s">
        <v>145</v>
      </c>
      <c r="P3" s="113"/>
      <c r="Q3" s="185" t="s">
        <v>146</v>
      </c>
      <c r="R3" s="464">
        <v>0</v>
      </c>
      <c r="S3" s="465">
        <v>0</v>
      </c>
      <c r="T3" s="258">
        <v>0</v>
      </c>
    </row>
    <row r="4" spans="1:42" ht="25.5" customHeight="1" thickBot="1" x14ac:dyDescent="0.4">
      <c r="A4" s="14"/>
      <c r="B4" s="575" t="s">
        <v>147</v>
      </c>
      <c r="C4" s="575"/>
      <c r="D4" s="576"/>
      <c r="E4" s="466" t="s">
        <v>479</v>
      </c>
      <c r="F4" s="412" t="s">
        <v>148</v>
      </c>
      <c r="G4" s="580" t="s">
        <v>480</v>
      </c>
      <c r="H4" s="580"/>
      <c r="I4" s="452" t="s">
        <v>149</v>
      </c>
      <c r="J4" s="467" t="s">
        <v>481</v>
      </c>
      <c r="K4" s="7"/>
      <c r="L4" s="61"/>
      <c r="M4" s="61"/>
      <c r="N4" s="468">
        <v>0</v>
      </c>
      <c r="O4" s="225" t="s">
        <v>150</v>
      </c>
      <c r="P4" s="113"/>
      <c r="Q4" s="64"/>
      <c r="R4" s="234" t="s">
        <v>151</v>
      </c>
      <c r="S4" s="469">
        <v>0</v>
      </c>
      <c r="T4" s="64"/>
    </row>
    <row r="5" spans="1:42" ht="25.5" customHeight="1" thickBot="1" x14ac:dyDescent="0.4">
      <c r="A5" s="14"/>
      <c r="B5" s="47"/>
      <c r="C5" s="47"/>
      <c r="D5" s="47"/>
      <c r="E5" s="110"/>
      <c r="F5" s="110"/>
      <c r="G5" s="110"/>
      <c r="H5" s="110"/>
      <c r="I5" s="110"/>
      <c r="J5" s="470" t="s">
        <v>482</v>
      </c>
      <c r="K5" s="7"/>
      <c r="L5" s="61"/>
      <c r="M5" s="61"/>
      <c r="N5" s="266">
        <v>0</v>
      </c>
      <c r="O5" s="267" t="s">
        <v>153</v>
      </c>
      <c r="P5" s="113"/>
      <c r="Q5" s="64"/>
      <c r="R5" s="234" t="s">
        <v>154</v>
      </c>
      <c r="S5" s="257" t="s">
        <v>155</v>
      </c>
      <c r="T5" s="64"/>
    </row>
    <row r="6" spans="1:42" ht="17.25" customHeight="1" thickBot="1" x14ac:dyDescent="0.4">
      <c r="A6" s="39"/>
      <c r="B6" s="36"/>
      <c r="C6" s="31"/>
      <c r="D6" s="36"/>
      <c r="E6" s="36"/>
      <c r="F6" s="36"/>
      <c r="G6" s="36"/>
      <c r="H6" s="36"/>
      <c r="I6" s="36"/>
      <c r="J6" s="36"/>
      <c r="K6" s="10"/>
      <c r="L6" s="61"/>
      <c r="M6" s="61"/>
      <c r="N6" s="239">
        <v>10070905</v>
      </c>
      <c r="O6" s="61" t="s">
        <v>156</v>
      </c>
      <c r="P6" s="113"/>
      <c r="Q6" s="64"/>
      <c r="R6" s="471"/>
      <c r="S6" s="471"/>
    </row>
    <row r="7" spans="1:42" ht="15" customHeight="1" thickBot="1" x14ac:dyDescent="0.4">
      <c r="L7" s="66"/>
      <c r="M7" s="66"/>
      <c r="N7" s="472" t="e">
        <v>#DIV/0!</v>
      </c>
      <c r="O7" s="66" t="s">
        <v>157</v>
      </c>
      <c r="P7" s="67"/>
      <c r="Q7" s="67"/>
      <c r="AM7" s="43"/>
    </row>
    <row r="8" spans="1:42" ht="15" customHeight="1" x14ac:dyDescent="0.35">
      <c r="A8" s="3"/>
      <c r="B8" s="33"/>
      <c r="C8" s="30"/>
      <c r="D8" s="33"/>
      <c r="E8" s="33"/>
      <c r="F8" s="33"/>
      <c r="G8" s="33"/>
      <c r="H8" s="33"/>
      <c r="I8" s="33"/>
      <c r="J8" s="4"/>
      <c r="K8" s="5"/>
      <c r="L8" s="66"/>
      <c r="M8" s="66"/>
      <c r="Q8" s="236"/>
      <c r="AM8" t="s">
        <v>158</v>
      </c>
    </row>
    <row r="9" spans="1:42" ht="15.5" thickBot="1" x14ac:dyDescent="0.4">
      <c r="A9" s="6"/>
      <c r="B9" s="34" t="s">
        <v>159</v>
      </c>
      <c r="C9" s="11" t="s">
        <v>160</v>
      </c>
      <c r="D9" s="34" t="s">
        <v>161</v>
      </c>
      <c r="E9" s="34" t="s">
        <v>162</v>
      </c>
      <c r="F9" s="34" t="s">
        <v>163</v>
      </c>
      <c r="G9" s="413" t="s">
        <v>164</v>
      </c>
      <c r="H9" s="516" t="s">
        <v>165</v>
      </c>
      <c r="I9" s="413" t="s">
        <v>166</v>
      </c>
      <c r="J9" s="11" t="s">
        <v>167</v>
      </c>
      <c r="K9" s="45"/>
      <c r="L9" s="66"/>
      <c r="M9" s="66"/>
      <c r="N9" s="70" t="s">
        <v>168</v>
      </c>
      <c r="O9" s="70" t="s">
        <v>169</v>
      </c>
      <c r="P9" s="68" t="s">
        <v>170</v>
      </c>
      <c r="Q9" s="70" t="s">
        <v>171</v>
      </c>
      <c r="S9" s="72" t="s">
        <v>172</v>
      </c>
      <c r="T9" s="69" t="s">
        <v>173</v>
      </c>
      <c r="AM9" t="s">
        <v>174</v>
      </c>
      <c r="AN9" t="s">
        <v>175</v>
      </c>
      <c r="AO9" t="s">
        <v>176</v>
      </c>
      <c r="AP9" t="s">
        <v>178</v>
      </c>
    </row>
    <row r="10" spans="1:42" x14ac:dyDescent="0.35">
      <c r="A10" s="14" t="s">
        <v>483</v>
      </c>
      <c r="B10" s="33"/>
      <c r="C10" s="30"/>
      <c r="D10" s="33"/>
      <c r="E10" s="33"/>
      <c r="F10" s="33"/>
      <c r="G10" s="41"/>
      <c r="H10" s="41"/>
      <c r="I10" s="41"/>
      <c r="J10" s="4"/>
      <c r="K10" s="7"/>
      <c r="L10" s="61"/>
      <c r="M10" s="61"/>
      <c r="P10" s="235" t="s">
        <v>182</v>
      </c>
      <c r="R10" s="71"/>
      <c r="T10" s="68" t="s">
        <v>183</v>
      </c>
    </row>
    <row r="11" spans="1:42" ht="18" x14ac:dyDescent="0.35">
      <c r="A11" s="13" t="s">
        <v>184</v>
      </c>
      <c r="B11" s="35">
        <v>1</v>
      </c>
      <c r="C11" s="473" t="s">
        <v>484</v>
      </c>
      <c r="D11" s="474" t="s">
        <v>485</v>
      </c>
      <c r="E11" s="474" t="s">
        <v>486</v>
      </c>
      <c r="F11" s="475" t="s">
        <v>487</v>
      </c>
      <c r="G11" s="476">
        <v>600000</v>
      </c>
      <c r="H11" s="477">
        <v>0.1</v>
      </c>
      <c r="I11" s="102">
        <f>IFERROR(ROUNDDOWN(G11/(1+H11),0),G11)</f>
        <v>545454</v>
      </c>
      <c r="J11" s="475" t="s">
        <v>488</v>
      </c>
      <c r="K11" s="7"/>
      <c r="L11" s="61">
        <v>1</v>
      </c>
      <c r="M11" s="112" t="s">
        <v>484</v>
      </c>
      <c r="N11" s="241">
        <v>600000</v>
      </c>
      <c r="O11" s="74"/>
      <c r="P11" s="75"/>
      <c r="Q11" s="81"/>
      <c r="R11" s="478" t="s">
        <v>185</v>
      </c>
      <c r="S11" s="479" t="s">
        <v>489</v>
      </c>
      <c r="T11" s="268" t="s">
        <v>489</v>
      </c>
      <c r="AM11">
        <v>0</v>
      </c>
      <c r="AN11">
        <v>0</v>
      </c>
      <c r="AO11">
        <v>0</v>
      </c>
      <c r="AP11">
        <v>0</v>
      </c>
    </row>
    <row r="12" spans="1:42" ht="18" x14ac:dyDescent="0.35">
      <c r="A12" s="13" t="s">
        <v>184</v>
      </c>
      <c r="B12" s="35">
        <v>2</v>
      </c>
      <c r="C12" s="473" t="s">
        <v>484</v>
      </c>
      <c r="D12" s="474" t="s">
        <v>490</v>
      </c>
      <c r="E12" s="474" t="s">
        <v>491</v>
      </c>
      <c r="F12" s="475" t="s">
        <v>492</v>
      </c>
      <c r="G12" s="476">
        <v>400000</v>
      </c>
      <c r="H12" s="477">
        <v>0.1</v>
      </c>
      <c r="I12" s="102">
        <f t="shared" ref="I12:I60" si="0">IFERROR(ROUNDDOWN(G12/(1+H12),0),G12)</f>
        <v>363636</v>
      </c>
      <c r="J12" s="513" t="s">
        <v>493</v>
      </c>
      <c r="K12" s="7"/>
      <c r="L12" s="61">
        <v>2</v>
      </c>
      <c r="M12" s="112" t="s">
        <v>484</v>
      </c>
      <c r="N12" s="241">
        <v>400000</v>
      </c>
      <c r="O12" s="74"/>
      <c r="P12" s="75"/>
      <c r="Q12" s="81"/>
      <c r="R12" s="478" t="s">
        <v>187</v>
      </c>
      <c r="S12" s="479" t="s">
        <v>489</v>
      </c>
      <c r="T12" s="268" t="s">
        <v>489</v>
      </c>
      <c r="AM12">
        <v>0</v>
      </c>
      <c r="AN12">
        <v>0</v>
      </c>
      <c r="AO12">
        <v>0</v>
      </c>
      <c r="AP12">
        <v>0</v>
      </c>
    </row>
    <row r="13" spans="1:42" ht="18" x14ac:dyDescent="0.35">
      <c r="A13" s="13" t="s">
        <v>184</v>
      </c>
      <c r="B13" s="35">
        <v>3</v>
      </c>
      <c r="C13" s="473" t="s">
        <v>484</v>
      </c>
      <c r="D13" s="474" t="s">
        <v>490</v>
      </c>
      <c r="E13" s="474" t="s">
        <v>494</v>
      </c>
      <c r="F13" s="475" t="s">
        <v>495</v>
      </c>
      <c r="G13" s="476">
        <v>300000</v>
      </c>
      <c r="H13" s="477">
        <v>0.1</v>
      </c>
      <c r="I13" s="102">
        <f t="shared" si="0"/>
        <v>272727</v>
      </c>
      <c r="J13" s="513" t="s">
        <v>496</v>
      </c>
      <c r="K13" s="7"/>
      <c r="L13" s="61">
        <v>3</v>
      </c>
      <c r="M13" s="112" t="s">
        <v>484</v>
      </c>
      <c r="N13" s="241">
        <v>300000</v>
      </c>
      <c r="O13" s="74"/>
      <c r="P13" s="75"/>
      <c r="Q13" s="81"/>
      <c r="R13" s="478" t="s">
        <v>190</v>
      </c>
      <c r="S13" s="479" t="s">
        <v>489</v>
      </c>
      <c r="T13" s="268" t="s">
        <v>489</v>
      </c>
      <c r="AM13">
        <v>0</v>
      </c>
      <c r="AN13">
        <v>0</v>
      </c>
      <c r="AO13">
        <v>0</v>
      </c>
      <c r="AP13">
        <v>0</v>
      </c>
    </row>
    <row r="14" spans="1:42" ht="18" x14ac:dyDescent="0.35">
      <c r="A14" s="13" t="s">
        <v>184</v>
      </c>
      <c r="B14" s="35">
        <v>4</v>
      </c>
      <c r="C14" s="473" t="s">
        <v>484</v>
      </c>
      <c r="D14" s="474" t="s">
        <v>490</v>
      </c>
      <c r="E14" s="474" t="s">
        <v>497</v>
      </c>
      <c r="F14" s="475" t="s">
        <v>498</v>
      </c>
      <c r="G14" s="476">
        <v>250000</v>
      </c>
      <c r="H14" s="477">
        <v>0.1</v>
      </c>
      <c r="I14" s="102">
        <f t="shared" si="0"/>
        <v>227272</v>
      </c>
      <c r="J14" s="513" t="s">
        <v>496</v>
      </c>
      <c r="K14" s="7"/>
      <c r="L14" s="61">
        <v>4</v>
      </c>
      <c r="M14" s="112" t="s">
        <v>484</v>
      </c>
      <c r="N14" s="241">
        <v>250000</v>
      </c>
      <c r="O14" s="74"/>
      <c r="P14" s="75"/>
      <c r="Q14" s="81"/>
      <c r="R14" s="438" t="s">
        <v>193</v>
      </c>
      <c r="S14" s="479" t="s">
        <v>489</v>
      </c>
      <c r="T14" s="268" t="s">
        <v>489</v>
      </c>
      <c r="AM14">
        <v>0</v>
      </c>
      <c r="AN14">
        <v>0</v>
      </c>
      <c r="AO14">
        <v>0</v>
      </c>
      <c r="AP14">
        <v>0</v>
      </c>
    </row>
    <row r="15" spans="1:42" ht="18" x14ac:dyDescent="0.35">
      <c r="A15" s="13" t="s">
        <v>184</v>
      </c>
      <c r="B15" s="35">
        <v>5</v>
      </c>
      <c r="C15" s="473" t="s">
        <v>484</v>
      </c>
      <c r="D15" s="474" t="s">
        <v>490</v>
      </c>
      <c r="E15" s="474" t="s">
        <v>499</v>
      </c>
      <c r="F15" s="475" t="s">
        <v>500</v>
      </c>
      <c r="G15" s="476">
        <v>150000</v>
      </c>
      <c r="H15" s="477">
        <v>0.1</v>
      </c>
      <c r="I15" s="102">
        <f t="shared" si="0"/>
        <v>136363</v>
      </c>
      <c r="J15" s="513" t="s">
        <v>501</v>
      </c>
      <c r="K15" s="7"/>
      <c r="L15" s="61">
        <v>5</v>
      </c>
      <c r="M15" s="112" t="s">
        <v>484</v>
      </c>
      <c r="N15" s="241">
        <v>150000</v>
      </c>
      <c r="O15" s="74"/>
      <c r="P15" s="75"/>
      <c r="Q15" s="81"/>
      <c r="R15" s="228" t="s">
        <v>195</v>
      </c>
      <c r="S15" s="480" t="s">
        <v>489</v>
      </c>
      <c r="T15" s="268" t="s">
        <v>489</v>
      </c>
      <c r="AM15">
        <v>0</v>
      </c>
      <c r="AN15">
        <v>0</v>
      </c>
      <c r="AO15">
        <v>0</v>
      </c>
      <c r="AP15">
        <v>0</v>
      </c>
    </row>
    <row r="16" spans="1:42" ht="18" x14ac:dyDescent="0.35">
      <c r="A16" s="13" t="s">
        <v>184</v>
      </c>
      <c r="B16" s="35">
        <v>6</v>
      </c>
      <c r="C16" s="473" t="s">
        <v>484</v>
      </c>
      <c r="D16" s="474" t="s">
        <v>490</v>
      </c>
      <c r="E16" s="474" t="s">
        <v>502</v>
      </c>
      <c r="F16" s="475" t="s">
        <v>503</v>
      </c>
      <c r="G16" s="476">
        <v>400000</v>
      </c>
      <c r="H16" s="477">
        <v>0.1</v>
      </c>
      <c r="I16" s="102">
        <f t="shared" si="0"/>
        <v>363636</v>
      </c>
      <c r="J16" s="513" t="s">
        <v>504</v>
      </c>
      <c r="K16" s="7"/>
      <c r="L16" s="61">
        <v>6</v>
      </c>
      <c r="M16" s="112" t="s">
        <v>484</v>
      </c>
      <c r="N16" s="241">
        <v>400000</v>
      </c>
      <c r="O16" s="74"/>
      <c r="P16" s="75"/>
      <c r="Q16" s="81"/>
      <c r="R16" s="478"/>
      <c r="S16" s="481"/>
      <c r="T16" s="268" t="s">
        <v>489</v>
      </c>
      <c r="AM16">
        <v>0</v>
      </c>
      <c r="AN16">
        <v>0</v>
      </c>
      <c r="AO16">
        <v>0</v>
      </c>
      <c r="AP16">
        <v>0</v>
      </c>
    </row>
    <row r="17" spans="1:42" ht="18" x14ac:dyDescent="0.35">
      <c r="A17" s="13" t="s">
        <v>184</v>
      </c>
      <c r="B17" s="35">
        <v>7</v>
      </c>
      <c r="C17" s="473" t="s">
        <v>484</v>
      </c>
      <c r="D17" s="474" t="s">
        <v>490</v>
      </c>
      <c r="E17" s="474" t="s">
        <v>502</v>
      </c>
      <c r="F17" s="475" t="s">
        <v>505</v>
      </c>
      <c r="G17" s="476">
        <v>200000</v>
      </c>
      <c r="H17" s="477">
        <v>0.1</v>
      </c>
      <c r="I17" s="102">
        <f t="shared" si="0"/>
        <v>181818</v>
      </c>
      <c r="J17" s="513" t="s">
        <v>506</v>
      </c>
      <c r="K17" s="7"/>
      <c r="L17" s="61">
        <v>7</v>
      </c>
      <c r="M17" s="112" t="s">
        <v>484</v>
      </c>
      <c r="N17" s="241">
        <v>200000</v>
      </c>
      <c r="O17" s="74"/>
      <c r="P17" s="75"/>
      <c r="Q17" s="81"/>
      <c r="R17" s="478"/>
      <c r="S17" s="482"/>
      <c r="T17" s="268" t="s">
        <v>489</v>
      </c>
      <c r="AM17">
        <v>0</v>
      </c>
      <c r="AN17">
        <v>0</v>
      </c>
      <c r="AO17">
        <v>0</v>
      </c>
      <c r="AP17">
        <v>0</v>
      </c>
    </row>
    <row r="18" spans="1:42" ht="18" x14ac:dyDescent="0.35">
      <c r="A18" s="13" t="s">
        <v>184</v>
      </c>
      <c r="B18" s="35">
        <v>8</v>
      </c>
      <c r="C18" s="473" t="s">
        <v>484</v>
      </c>
      <c r="D18" s="474" t="s">
        <v>485</v>
      </c>
      <c r="E18" s="474" t="s">
        <v>507</v>
      </c>
      <c r="F18" s="475" t="s">
        <v>508</v>
      </c>
      <c r="G18" s="476">
        <v>200000</v>
      </c>
      <c r="H18" s="477">
        <v>0.1</v>
      </c>
      <c r="I18" s="102">
        <f t="shared" si="0"/>
        <v>181818</v>
      </c>
      <c r="J18" s="513" t="s">
        <v>509</v>
      </c>
      <c r="K18" s="7"/>
      <c r="L18" s="61">
        <v>8</v>
      </c>
      <c r="M18" s="112" t="s">
        <v>484</v>
      </c>
      <c r="N18" s="241">
        <v>200000</v>
      </c>
      <c r="O18" s="74"/>
      <c r="P18" s="75"/>
      <c r="Q18" s="81"/>
      <c r="R18" s="478"/>
      <c r="S18" s="482"/>
      <c r="T18" s="268" t="s">
        <v>489</v>
      </c>
      <c r="AM18">
        <v>0</v>
      </c>
      <c r="AN18">
        <v>0</v>
      </c>
      <c r="AO18">
        <v>0</v>
      </c>
      <c r="AP18">
        <v>0</v>
      </c>
    </row>
    <row r="19" spans="1:42" ht="18" x14ac:dyDescent="0.35">
      <c r="A19" s="13" t="s">
        <v>184</v>
      </c>
      <c r="B19" s="35">
        <v>9</v>
      </c>
      <c r="C19" s="473" t="s">
        <v>484</v>
      </c>
      <c r="D19" s="474" t="s">
        <v>485</v>
      </c>
      <c r="E19" s="474" t="s">
        <v>510</v>
      </c>
      <c r="F19" s="475" t="s">
        <v>511</v>
      </c>
      <c r="G19" s="476">
        <v>60000</v>
      </c>
      <c r="H19" s="477">
        <v>0.1</v>
      </c>
      <c r="I19" s="102">
        <f t="shared" si="0"/>
        <v>54545</v>
      </c>
      <c r="J19" s="513" t="s">
        <v>512</v>
      </c>
      <c r="K19" s="7"/>
      <c r="L19" s="61">
        <v>9</v>
      </c>
      <c r="M19" s="112" t="s">
        <v>484</v>
      </c>
      <c r="N19" s="241">
        <v>60000</v>
      </c>
      <c r="O19" s="74"/>
      <c r="P19" s="75"/>
      <c r="Q19" s="81"/>
      <c r="R19" s="478"/>
      <c r="S19" s="482"/>
      <c r="T19" s="268" t="s">
        <v>489</v>
      </c>
      <c r="AM19">
        <v>0</v>
      </c>
      <c r="AN19">
        <v>0</v>
      </c>
      <c r="AO19">
        <v>0</v>
      </c>
      <c r="AP19">
        <v>0</v>
      </c>
    </row>
    <row r="20" spans="1:42" ht="18" x14ac:dyDescent="0.35">
      <c r="A20" s="13" t="s">
        <v>184</v>
      </c>
      <c r="B20" s="35">
        <v>10</v>
      </c>
      <c r="C20" s="473" t="s">
        <v>484</v>
      </c>
      <c r="D20" s="474" t="s">
        <v>485</v>
      </c>
      <c r="E20" s="474" t="s">
        <v>513</v>
      </c>
      <c r="F20" s="475" t="s">
        <v>514</v>
      </c>
      <c r="G20" s="476">
        <v>90000</v>
      </c>
      <c r="H20" s="477">
        <v>0.1</v>
      </c>
      <c r="I20" s="102">
        <f t="shared" si="0"/>
        <v>81818</v>
      </c>
      <c r="J20" s="513" t="s">
        <v>515</v>
      </c>
      <c r="K20" s="7"/>
      <c r="L20" s="61">
        <v>10</v>
      </c>
      <c r="M20" s="112" t="s">
        <v>484</v>
      </c>
      <c r="N20" s="241">
        <v>90000</v>
      </c>
      <c r="O20" s="74"/>
      <c r="P20" s="75"/>
      <c r="Q20" s="81"/>
      <c r="R20" s="478"/>
      <c r="S20" s="482"/>
      <c r="T20" s="268" t="s">
        <v>489</v>
      </c>
      <c r="AM20">
        <v>0</v>
      </c>
      <c r="AN20">
        <v>0</v>
      </c>
      <c r="AO20">
        <v>0</v>
      </c>
      <c r="AP20">
        <v>0</v>
      </c>
    </row>
    <row r="21" spans="1:42" ht="18" x14ac:dyDescent="0.35">
      <c r="A21" s="13" t="s">
        <v>184</v>
      </c>
      <c r="B21" s="35">
        <v>11</v>
      </c>
      <c r="C21" s="473" t="s">
        <v>484</v>
      </c>
      <c r="D21" s="474" t="s">
        <v>490</v>
      </c>
      <c r="E21" s="474" t="s">
        <v>499</v>
      </c>
      <c r="F21" s="475" t="s">
        <v>500</v>
      </c>
      <c r="G21" s="476">
        <v>100000</v>
      </c>
      <c r="H21" s="477">
        <v>0.1</v>
      </c>
      <c r="I21" s="102">
        <f t="shared" si="0"/>
        <v>90909</v>
      </c>
      <c r="J21" s="513" t="s">
        <v>516</v>
      </c>
      <c r="K21" s="7"/>
      <c r="L21" s="61">
        <v>11</v>
      </c>
      <c r="M21" s="112" t="s">
        <v>484</v>
      </c>
      <c r="N21" s="241">
        <v>200000</v>
      </c>
      <c r="O21" s="74"/>
      <c r="P21" s="75"/>
      <c r="Q21" s="81"/>
      <c r="R21" s="483"/>
      <c r="S21" s="482"/>
      <c r="T21" s="268" t="s">
        <v>489</v>
      </c>
      <c r="AM21">
        <v>0</v>
      </c>
      <c r="AN21">
        <v>0</v>
      </c>
      <c r="AO21">
        <v>0</v>
      </c>
      <c r="AP21">
        <v>0</v>
      </c>
    </row>
    <row r="22" spans="1:42" ht="18" x14ac:dyDescent="0.35">
      <c r="A22" s="13" t="s">
        <v>184</v>
      </c>
      <c r="B22" s="35">
        <v>12</v>
      </c>
      <c r="C22" s="473" t="s">
        <v>484</v>
      </c>
      <c r="D22" s="514" t="s">
        <v>490</v>
      </c>
      <c r="E22" s="514" t="s">
        <v>517</v>
      </c>
      <c r="F22" s="475" t="s">
        <v>518</v>
      </c>
      <c r="G22" s="476">
        <v>200000</v>
      </c>
      <c r="H22" s="477">
        <v>0.1</v>
      </c>
      <c r="I22" s="102">
        <f t="shared" si="0"/>
        <v>181818</v>
      </c>
      <c r="J22" s="512" t="s">
        <v>519</v>
      </c>
      <c r="K22" s="7"/>
      <c r="L22" s="61">
        <v>12</v>
      </c>
      <c r="M22" s="112" t="s">
        <v>484</v>
      </c>
      <c r="N22" s="241">
        <v>100000</v>
      </c>
      <c r="O22" s="74"/>
      <c r="P22" s="75"/>
      <c r="Q22" s="81"/>
      <c r="R22" s="483"/>
      <c r="S22" s="482"/>
      <c r="T22" s="268" t="s">
        <v>489</v>
      </c>
      <c r="AM22">
        <v>0</v>
      </c>
      <c r="AN22">
        <v>0</v>
      </c>
      <c r="AO22">
        <v>0</v>
      </c>
      <c r="AP22">
        <v>0</v>
      </c>
    </row>
    <row r="23" spans="1:42" ht="18" x14ac:dyDescent="0.35">
      <c r="A23" s="13" t="s">
        <v>184</v>
      </c>
      <c r="B23" s="35">
        <v>13</v>
      </c>
      <c r="C23" s="473" t="s">
        <v>484</v>
      </c>
      <c r="D23" s="515" t="s">
        <v>490</v>
      </c>
      <c r="E23" s="514" t="s">
        <v>520</v>
      </c>
      <c r="F23" s="475" t="s">
        <v>521</v>
      </c>
      <c r="G23" s="476">
        <v>200000</v>
      </c>
      <c r="H23" s="477">
        <v>0.1</v>
      </c>
      <c r="I23" s="102">
        <f t="shared" si="0"/>
        <v>181818</v>
      </c>
      <c r="J23" s="512" t="s">
        <v>522</v>
      </c>
      <c r="K23" s="7"/>
      <c r="L23" s="61">
        <v>13</v>
      </c>
      <c r="M23" s="112" t="s">
        <v>484</v>
      </c>
      <c r="N23" s="241">
        <v>200000</v>
      </c>
      <c r="O23" s="74"/>
      <c r="P23" s="75"/>
      <c r="Q23" s="81"/>
      <c r="R23" s="483"/>
      <c r="S23" s="482"/>
      <c r="T23" s="268" t="s">
        <v>489</v>
      </c>
      <c r="AM23">
        <v>0</v>
      </c>
      <c r="AN23">
        <v>0</v>
      </c>
      <c r="AO23">
        <v>0</v>
      </c>
      <c r="AP23">
        <v>0</v>
      </c>
    </row>
    <row r="24" spans="1:42" ht="18" x14ac:dyDescent="0.35">
      <c r="A24" s="13" t="s">
        <v>184</v>
      </c>
      <c r="B24" s="35">
        <v>14</v>
      </c>
      <c r="C24" s="473" t="s">
        <v>484</v>
      </c>
      <c r="D24" s="474" t="s">
        <v>485</v>
      </c>
      <c r="E24" s="474" t="s">
        <v>523</v>
      </c>
      <c r="F24" s="475" t="s">
        <v>524</v>
      </c>
      <c r="G24" s="476">
        <v>200000</v>
      </c>
      <c r="H24" s="477">
        <v>0.1</v>
      </c>
      <c r="I24" s="102">
        <f t="shared" si="0"/>
        <v>181818</v>
      </c>
      <c r="J24" s="475" t="s">
        <v>525</v>
      </c>
      <c r="K24" s="7"/>
      <c r="L24" s="61">
        <v>14</v>
      </c>
      <c r="M24" s="112" t="s">
        <v>484</v>
      </c>
      <c r="N24" s="241">
        <v>200000</v>
      </c>
      <c r="O24" s="74"/>
      <c r="P24" s="75"/>
      <c r="Q24" s="81"/>
      <c r="R24" s="483"/>
      <c r="S24" s="483"/>
      <c r="T24" s="268" t="s">
        <v>489</v>
      </c>
      <c r="AM24">
        <v>0</v>
      </c>
      <c r="AN24">
        <v>0</v>
      </c>
      <c r="AO24">
        <v>0</v>
      </c>
      <c r="AP24">
        <v>0</v>
      </c>
    </row>
    <row r="25" spans="1:42" ht="18" x14ac:dyDescent="0.35">
      <c r="A25" s="13" t="s">
        <v>184</v>
      </c>
      <c r="B25" s="35">
        <v>15</v>
      </c>
      <c r="C25" s="473" t="s">
        <v>484</v>
      </c>
      <c r="D25" s="474" t="s">
        <v>485</v>
      </c>
      <c r="E25" s="474" t="s">
        <v>526</v>
      </c>
      <c r="F25" s="475" t="s">
        <v>527</v>
      </c>
      <c r="G25" s="476">
        <v>16000</v>
      </c>
      <c r="H25" s="477">
        <v>0.1</v>
      </c>
      <c r="I25" s="102">
        <f t="shared" si="0"/>
        <v>14545</v>
      </c>
      <c r="J25" s="475" t="s">
        <v>528</v>
      </c>
      <c r="K25" s="7"/>
      <c r="L25" s="61">
        <v>15</v>
      </c>
      <c r="M25" s="112" t="s">
        <v>484</v>
      </c>
      <c r="N25" s="241">
        <v>200000</v>
      </c>
      <c r="O25" s="74"/>
      <c r="P25" s="75"/>
      <c r="Q25" s="81"/>
      <c r="R25" s="483"/>
      <c r="S25" s="483"/>
      <c r="T25" s="268" t="s">
        <v>489</v>
      </c>
      <c r="AM25">
        <v>0</v>
      </c>
      <c r="AN25">
        <v>0</v>
      </c>
      <c r="AO25">
        <v>0</v>
      </c>
      <c r="AP25">
        <v>0</v>
      </c>
    </row>
    <row r="26" spans="1:42" ht="18" x14ac:dyDescent="0.35">
      <c r="A26" s="13" t="s">
        <v>184</v>
      </c>
      <c r="B26" s="35">
        <v>16</v>
      </c>
      <c r="C26" s="473" t="s">
        <v>484</v>
      </c>
      <c r="D26" s="474" t="s">
        <v>485</v>
      </c>
      <c r="E26" s="474" t="s">
        <v>529</v>
      </c>
      <c r="F26" s="475" t="s">
        <v>530</v>
      </c>
      <c r="G26" s="476">
        <v>100000</v>
      </c>
      <c r="H26" s="477">
        <v>0.1</v>
      </c>
      <c r="I26" s="102">
        <f t="shared" si="0"/>
        <v>90909</v>
      </c>
      <c r="J26" s="475" t="s">
        <v>531</v>
      </c>
      <c r="K26" s="7"/>
      <c r="L26" s="61">
        <v>16</v>
      </c>
      <c r="M26" s="112" t="s">
        <v>484</v>
      </c>
      <c r="N26" s="241">
        <v>16000</v>
      </c>
      <c r="O26" s="74"/>
      <c r="P26" s="75"/>
      <c r="Q26" s="81"/>
      <c r="R26" s="483"/>
      <c r="S26" s="483"/>
      <c r="T26" s="268" t="s">
        <v>489</v>
      </c>
      <c r="AM26">
        <v>0</v>
      </c>
      <c r="AN26">
        <v>0</v>
      </c>
      <c r="AO26">
        <v>0</v>
      </c>
      <c r="AP26">
        <v>0</v>
      </c>
    </row>
    <row r="27" spans="1:42" ht="18" x14ac:dyDescent="0.35">
      <c r="A27" s="13" t="s">
        <v>184</v>
      </c>
      <c r="B27" s="35">
        <v>17</v>
      </c>
      <c r="C27" s="473" t="s">
        <v>484</v>
      </c>
      <c r="D27" s="474" t="s">
        <v>485</v>
      </c>
      <c r="E27" s="474" t="s">
        <v>532</v>
      </c>
      <c r="F27" s="475" t="s">
        <v>533</v>
      </c>
      <c r="G27" s="476">
        <v>7000</v>
      </c>
      <c r="H27" s="477">
        <v>0.1</v>
      </c>
      <c r="I27" s="102">
        <f t="shared" si="0"/>
        <v>6363</v>
      </c>
      <c r="J27" s="475" t="s">
        <v>534</v>
      </c>
      <c r="K27" s="7"/>
      <c r="L27" s="61">
        <v>17</v>
      </c>
      <c r="M27" s="112" t="s">
        <v>484</v>
      </c>
      <c r="N27" s="241">
        <v>100000</v>
      </c>
      <c r="O27" s="74"/>
      <c r="P27" s="75"/>
      <c r="Q27" s="81"/>
      <c r="R27" s="483"/>
      <c r="S27" s="483"/>
      <c r="T27" s="268" t="s">
        <v>489</v>
      </c>
      <c r="AM27">
        <v>0</v>
      </c>
      <c r="AN27">
        <v>0</v>
      </c>
      <c r="AO27">
        <v>0</v>
      </c>
      <c r="AP27">
        <v>0</v>
      </c>
    </row>
    <row r="28" spans="1:42" ht="18" x14ac:dyDescent="0.35">
      <c r="A28" s="13" t="s">
        <v>184</v>
      </c>
      <c r="B28" s="35">
        <v>18</v>
      </c>
      <c r="C28" s="473" t="s">
        <v>484</v>
      </c>
      <c r="D28" s="474" t="s">
        <v>485</v>
      </c>
      <c r="E28" s="474" t="s">
        <v>535</v>
      </c>
      <c r="F28" s="475" t="s">
        <v>536</v>
      </c>
      <c r="G28" s="476">
        <v>30000</v>
      </c>
      <c r="H28" s="477">
        <v>0.1</v>
      </c>
      <c r="I28" s="102">
        <f t="shared" si="0"/>
        <v>27272</v>
      </c>
      <c r="J28" s="475" t="s">
        <v>537</v>
      </c>
      <c r="K28" s="7"/>
      <c r="L28" s="61">
        <v>18</v>
      </c>
      <c r="M28" s="112" t="s">
        <v>484</v>
      </c>
      <c r="N28" s="241">
        <v>7000</v>
      </c>
      <c r="O28" s="74"/>
      <c r="P28" s="75"/>
      <c r="Q28" s="81"/>
      <c r="R28" s="483"/>
      <c r="S28" s="483"/>
      <c r="T28" s="268" t="s">
        <v>489</v>
      </c>
      <c r="AM28">
        <v>0</v>
      </c>
      <c r="AN28">
        <v>0</v>
      </c>
      <c r="AO28">
        <v>0</v>
      </c>
      <c r="AP28">
        <v>0</v>
      </c>
    </row>
    <row r="29" spans="1:42" ht="18" x14ac:dyDescent="0.35">
      <c r="A29" s="13" t="s">
        <v>184</v>
      </c>
      <c r="B29" s="35">
        <v>19</v>
      </c>
      <c r="C29" s="473" t="s">
        <v>484</v>
      </c>
      <c r="D29" s="474" t="s">
        <v>485</v>
      </c>
      <c r="E29" s="474" t="s">
        <v>538</v>
      </c>
      <c r="F29" s="475" t="s">
        <v>539</v>
      </c>
      <c r="G29" s="476">
        <v>250000</v>
      </c>
      <c r="H29" s="477">
        <v>0.1</v>
      </c>
      <c r="I29" s="102">
        <f t="shared" si="0"/>
        <v>227272</v>
      </c>
      <c r="J29" s="475" t="s">
        <v>540</v>
      </c>
      <c r="K29" s="7"/>
      <c r="L29" s="61">
        <v>19</v>
      </c>
      <c r="M29" s="112" t="s">
        <v>484</v>
      </c>
      <c r="N29" s="241">
        <v>30000</v>
      </c>
      <c r="O29" s="74"/>
      <c r="P29" s="75"/>
      <c r="Q29" s="81"/>
      <c r="R29" s="483"/>
      <c r="S29" s="483"/>
      <c r="T29" s="268" t="s">
        <v>489</v>
      </c>
      <c r="AM29">
        <v>0</v>
      </c>
      <c r="AN29">
        <v>0</v>
      </c>
      <c r="AO29">
        <v>0</v>
      </c>
      <c r="AP29">
        <v>0</v>
      </c>
    </row>
    <row r="30" spans="1:42" ht="18" x14ac:dyDescent="0.35">
      <c r="A30" s="13" t="s">
        <v>184</v>
      </c>
      <c r="B30" s="35">
        <v>20</v>
      </c>
      <c r="C30" s="473" t="s">
        <v>484</v>
      </c>
      <c r="D30" s="474" t="s">
        <v>485</v>
      </c>
      <c r="E30" s="474" t="s">
        <v>529</v>
      </c>
      <c r="F30" s="475" t="s">
        <v>530</v>
      </c>
      <c r="G30" s="476">
        <v>100000</v>
      </c>
      <c r="H30" s="477">
        <v>0.1</v>
      </c>
      <c r="I30" s="102">
        <f t="shared" si="0"/>
        <v>90909</v>
      </c>
      <c r="J30" s="475" t="s">
        <v>541</v>
      </c>
      <c r="K30" s="7"/>
      <c r="L30" s="61">
        <v>20</v>
      </c>
      <c r="M30" s="112" t="s">
        <v>484</v>
      </c>
      <c r="N30" s="241">
        <v>250000</v>
      </c>
      <c r="O30" s="74"/>
      <c r="P30" s="75"/>
      <c r="Q30" s="81"/>
      <c r="R30" s="483"/>
      <c r="S30" s="483"/>
      <c r="T30" s="268" t="s">
        <v>489</v>
      </c>
      <c r="AM30">
        <v>0</v>
      </c>
      <c r="AN30">
        <v>0</v>
      </c>
      <c r="AO30">
        <v>0</v>
      </c>
      <c r="AP30">
        <v>0</v>
      </c>
    </row>
    <row r="31" spans="1:42" ht="18" x14ac:dyDescent="0.35">
      <c r="A31" s="13" t="s">
        <v>184</v>
      </c>
      <c r="B31" s="35">
        <v>21</v>
      </c>
      <c r="C31" s="473" t="s">
        <v>484</v>
      </c>
      <c r="D31" s="514" t="s">
        <v>485</v>
      </c>
      <c r="E31" s="515" t="s">
        <v>542</v>
      </c>
      <c r="F31" s="475" t="s">
        <v>543</v>
      </c>
      <c r="G31" s="476">
        <v>100000</v>
      </c>
      <c r="H31" s="477">
        <v>0</v>
      </c>
      <c r="I31" s="102">
        <f t="shared" si="0"/>
        <v>100000</v>
      </c>
      <c r="J31" s="513" t="s">
        <v>544</v>
      </c>
      <c r="K31" s="7"/>
      <c r="L31" s="61">
        <v>21</v>
      </c>
      <c r="M31" s="112" t="s">
        <v>484</v>
      </c>
      <c r="N31" s="241">
        <v>100000</v>
      </c>
      <c r="O31" s="74"/>
      <c r="P31" s="75"/>
      <c r="Q31" s="81"/>
      <c r="R31" s="483"/>
      <c r="S31" s="483"/>
      <c r="T31" s="268" t="s">
        <v>489</v>
      </c>
      <c r="AM31">
        <v>0</v>
      </c>
      <c r="AN31">
        <v>0</v>
      </c>
      <c r="AO31">
        <v>0</v>
      </c>
      <c r="AP31">
        <v>0</v>
      </c>
    </row>
    <row r="32" spans="1:42" ht="18" x14ac:dyDescent="0.35">
      <c r="A32" s="13" t="s">
        <v>184</v>
      </c>
      <c r="B32" s="35">
        <v>22</v>
      </c>
      <c r="C32" s="473" t="s">
        <v>484</v>
      </c>
      <c r="D32" s="515" t="s">
        <v>490</v>
      </c>
      <c r="E32" s="515" t="s">
        <v>545</v>
      </c>
      <c r="F32" s="475" t="s">
        <v>546</v>
      </c>
      <c r="G32" s="476">
        <v>120000</v>
      </c>
      <c r="H32" s="477">
        <v>0.1</v>
      </c>
      <c r="I32" s="102">
        <f t="shared" si="0"/>
        <v>109090</v>
      </c>
      <c r="J32" s="512" t="s">
        <v>547</v>
      </c>
      <c r="K32" s="7"/>
      <c r="L32" s="61">
        <v>22</v>
      </c>
      <c r="M32" s="112" t="s">
        <v>484</v>
      </c>
      <c r="N32" s="241">
        <v>100000</v>
      </c>
      <c r="O32" s="74"/>
      <c r="P32" s="75"/>
      <c r="Q32" s="81"/>
      <c r="R32" s="483"/>
      <c r="S32" s="483"/>
      <c r="T32" s="268" t="s">
        <v>489</v>
      </c>
      <c r="AM32">
        <v>0</v>
      </c>
      <c r="AN32">
        <v>0</v>
      </c>
      <c r="AO32">
        <v>0</v>
      </c>
      <c r="AP32">
        <v>0</v>
      </c>
    </row>
    <row r="33" spans="1:42" ht="18" x14ac:dyDescent="0.35">
      <c r="A33" s="13" t="s">
        <v>184</v>
      </c>
      <c r="B33" s="35">
        <v>23</v>
      </c>
      <c r="C33" s="473" t="s">
        <v>484</v>
      </c>
      <c r="D33" s="474" t="s">
        <v>485</v>
      </c>
      <c r="E33" s="474" t="s">
        <v>548</v>
      </c>
      <c r="F33" s="475" t="s">
        <v>549</v>
      </c>
      <c r="G33" s="476">
        <v>100000</v>
      </c>
      <c r="H33" s="477">
        <v>0.1</v>
      </c>
      <c r="I33" s="102">
        <f t="shared" si="0"/>
        <v>90909</v>
      </c>
      <c r="J33" s="513" t="s">
        <v>550</v>
      </c>
      <c r="K33" s="7"/>
      <c r="L33" s="61">
        <v>23</v>
      </c>
      <c r="M33" s="112" t="s">
        <v>484</v>
      </c>
      <c r="N33" s="241">
        <v>120000</v>
      </c>
      <c r="O33" s="74"/>
      <c r="P33" s="75"/>
      <c r="Q33" s="81"/>
      <c r="R33" s="483"/>
      <c r="S33" s="483"/>
      <c r="T33" s="268" t="s">
        <v>489</v>
      </c>
      <c r="AM33">
        <v>0</v>
      </c>
      <c r="AN33">
        <v>0</v>
      </c>
      <c r="AO33">
        <v>0</v>
      </c>
      <c r="AP33">
        <v>0</v>
      </c>
    </row>
    <row r="34" spans="1:42" ht="18" x14ac:dyDescent="0.35">
      <c r="A34" s="13" t="s">
        <v>184</v>
      </c>
      <c r="B34" s="35">
        <v>24</v>
      </c>
      <c r="C34" s="473" t="s">
        <v>551</v>
      </c>
      <c r="D34" s="474" t="s">
        <v>490</v>
      </c>
      <c r="E34" s="474" t="s">
        <v>491</v>
      </c>
      <c r="F34" s="512" t="s">
        <v>552</v>
      </c>
      <c r="G34" s="476">
        <v>800000</v>
      </c>
      <c r="H34" s="477">
        <v>0.1</v>
      </c>
      <c r="I34" s="102">
        <f t="shared" si="0"/>
        <v>727272</v>
      </c>
      <c r="J34" s="513" t="s">
        <v>553</v>
      </c>
      <c r="K34" s="7"/>
      <c r="L34" s="61">
        <v>24</v>
      </c>
      <c r="M34" s="112" t="s">
        <v>484</v>
      </c>
      <c r="N34" s="241">
        <v>100000</v>
      </c>
      <c r="O34" s="74"/>
      <c r="P34" s="75"/>
      <c r="Q34" s="81"/>
      <c r="R34" s="483"/>
      <c r="S34" s="483"/>
      <c r="T34" s="268" t="s">
        <v>489</v>
      </c>
      <c r="AM34">
        <v>0</v>
      </c>
      <c r="AN34">
        <v>0</v>
      </c>
      <c r="AO34">
        <v>0</v>
      </c>
      <c r="AP34">
        <v>0</v>
      </c>
    </row>
    <row r="35" spans="1:42" ht="18" x14ac:dyDescent="0.35">
      <c r="A35" s="13" t="s">
        <v>184</v>
      </c>
      <c r="B35" s="35">
        <v>25</v>
      </c>
      <c r="C35" s="473" t="s">
        <v>551</v>
      </c>
      <c r="D35" s="474" t="s">
        <v>490</v>
      </c>
      <c r="E35" s="474" t="s">
        <v>494</v>
      </c>
      <c r="F35" s="475" t="s">
        <v>495</v>
      </c>
      <c r="G35" s="476">
        <v>400000</v>
      </c>
      <c r="H35" s="477">
        <v>0.1</v>
      </c>
      <c r="I35" s="102">
        <f t="shared" si="0"/>
        <v>363636</v>
      </c>
      <c r="J35" s="513" t="s">
        <v>554</v>
      </c>
      <c r="K35" s="7"/>
      <c r="L35" s="61">
        <v>25</v>
      </c>
      <c r="M35" s="112" t="s">
        <v>551</v>
      </c>
      <c r="N35" s="241">
        <v>800000</v>
      </c>
      <c r="O35" s="74"/>
      <c r="P35" s="75"/>
      <c r="Q35" s="81"/>
      <c r="R35" s="483"/>
      <c r="S35" s="483"/>
      <c r="T35" s="268" t="s">
        <v>489</v>
      </c>
      <c r="AM35">
        <v>0</v>
      </c>
      <c r="AN35">
        <v>0</v>
      </c>
      <c r="AO35">
        <v>0</v>
      </c>
      <c r="AP35">
        <v>0</v>
      </c>
    </row>
    <row r="36" spans="1:42" ht="18" x14ac:dyDescent="0.35">
      <c r="A36" s="13" t="s">
        <v>184</v>
      </c>
      <c r="B36" s="35">
        <v>26</v>
      </c>
      <c r="C36" s="473" t="s">
        <v>551</v>
      </c>
      <c r="D36" s="474" t="s">
        <v>490</v>
      </c>
      <c r="E36" s="474" t="s">
        <v>497</v>
      </c>
      <c r="F36" s="475" t="s">
        <v>498</v>
      </c>
      <c r="G36" s="476">
        <v>500000</v>
      </c>
      <c r="H36" s="477">
        <v>0.1</v>
      </c>
      <c r="I36" s="102">
        <f t="shared" si="0"/>
        <v>454545</v>
      </c>
      <c r="J36" s="513" t="s">
        <v>554</v>
      </c>
      <c r="K36" s="7"/>
      <c r="L36" s="61">
        <v>26</v>
      </c>
      <c r="M36" s="112" t="s">
        <v>551</v>
      </c>
      <c r="N36" s="241">
        <v>400000</v>
      </c>
      <c r="O36" s="74"/>
      <c r="P36" s="75"/>
      <c r="Q36" s="81"/>
      <c r="R36" s="483"/>
      <c r="S36" s="483"/>
      <c r="T36" s="268" t="s">
        <v>489</v>
      </c>
      <c r="AM36">
        <v>0</v>
      </c>
      <c r="AN36">
        <v>0</v>
      </c>
      <c r="AO36">
        <v>0</v>
      </c>
      <c r="AP36">
        <v>0</v>
      </c>
    </row>
    <row r="37" spans="1:42" ht="18" x14ac:dyDescent="0.35">
      <c r="A37" s="13" t="s">
        <v>184</v>
      </c>
      <c r="B37" s="35">
        <v>27</v>
      </c>
      <c r="C37" s="473" t="s">
        <v>551</v>
      </c>
      <c r="D37" s="474" t="s">
        <v>490</v>
      </c>
      <c r="E37" s="474" t="s">
        <v>499</v>
      </c>
      <c r="F37" s="475" t="s">
        <v>500</v>
      </c>
      <c r="G37" s="476">
        <v>240000</v>
      </c>
      <c r="H37" s="477">
        <v>0.1</v>
      </c>
      <c r="I37" s="102">
        <f t="shared" si="0"/>
        <v>218181</v>
      </c>
      <c r="J37" s="513" t="s">
        <v>555</v>
      </c>
      <c r="K37" s="7"/>
      <c r="L37" s="61">
        <v>27</v>
      </c>
      <c r="M37" s="112" t="s">
        <v>551</v>
      </c>
      <c r="N37" s="241">
        <v>500000</v>
      </c>
      <c r="O37" s="74"/>
      <c r="P37" s="75"/>
      <c r="Q37" s="81"/>
      <c r="R37" s="483"/>
      <c r="S37" s="483"/>
      <c r="T37" s="268" t="s">
        <v>489</v>
      </c>
      <c r="AM37">
        <v>0</v>
      </c>
      <c r="AN37">
        <v>0</v>
      </c>
      <c r="AO37">
        <v>0</v>
      </c>
      <c r="AP37">
        <v>0</v>
      </c>
    </row>
    <row r="38" spans="1:42" ht="18" x14ac:dyDescent="0.35">
      <c r="A38" s="13" t="s">
        <v>184</v>
      </c>
      <c r="B38" s="35">
        <v>28</v>
      </c>
      <c r="C38" s="473" t="s">
        <v>551</v>
      </c>
      <c r="D38" s="474" t="s">
        <v>490</v>
      </c>
      <c r="E38" s="474" t="s">
        <v>556</v>
      </c>
      <c r="F38" s="475" t="s">
        <v>557</v>
      </c>
      <c r="G38" s="476">
        <v>2100000</v>
      </c>
      <c r="H38" s="477">
        <v>0.1</v>
      </c>
      <c r="I38" s="102">
        <f t="shared" si="0"/>
        <v>1909090</v>
      </c>
      <c r="J38" s="513" t="s">
        <v>558</v>
      </c>
      <c r="K38" s="7"/>
      <c r="L38" s="61">
        <v>28</v>
      </c>
      <c r="M38" s="112" t="s">
        <v>551</v>
      </c>
      <c r="N38" s="241">
        <v>240000</v>
      </c>
      <c r="O38" s="74"/>
      <c r="P38" s="75"/>
      <c r="Q38" s="81"/>
      <c r="R38" s="483"/>
      <c r="S38" s="483"/>
      <c r="T38" s="268" t="s">
        <v>489</v>
      </c>
      <c r="AM38">
        <v>0</v>
      </c>
      <c r="AN38">
        <v>0</v>
      </c>
      <c r="AO38">
        <v>0</v>
      </c>
      <c r="AP38">
        <v>0</v>
      </c>
    </row>
    <row r="39" spans="1:42" ht="18" x14ac:dyDescent="0.35">
      <c r="A39" s="13" t="s">
        <v>184</v>
      </c>
      <c r="B39" s="35">
        <v>29</v>
      </c>
      <c r="C39" s="473" t="s">
        <v>551</v>
      </c>
      <c r="D39" s="474" t="s">
        <v>490</v>
      </c>
      <c r="E39" s="474" t="s">
        <v>502</v>
      </c>
      <c r="F39" s="475" t="s">
        <v>559</v>
      </c>
      <c r="G39" s="476">
        <v>300000</v>
      </c>
      <c r="H39" s="477">
        <v>0.1</v>
      </c>
      <c r="I39" s="102">
        <f t="shared" si="0"/>
        <v>272727</v>
      </c>
      <c r="J39" s="513" t="s">
        <v>506</v>
      </c>
      <c r="K39" s="7"/>
      <c r="L39" s="61">
        <v>29</v>
      </c>
      <c r="M39" s="112" t="s">
        <v>551</v>
      </c>
      <c r="N39" s="241">
        <v>2100000</v>
      </c>
      <c r="O39" s="74"/>
      <c r="P39" s="75"/>
      <c r="Q39" s="81"/>
      <c r="R39" s="483"/>
      <c r="S39" s="483"/>
      <c r="T39" s="268" t="s">
        <v>489</v>
      </c>
      <c r="AM39">
        <v>0</v>
      </c>
      <c r="AN39">
        <v>0</v>
      </c>
      <c r="AO39">
        <v>0</v>
      </c>
      <c r="AP39">
        <v>0</v>
      </c>
    </row>
    <row r="40" spans="1:42" ht="18" x14ac:dyDescent="0.35">
      <c r="A40" s="13" t="s">
        <v>184</v>
      </c>
      <c r="B40" s="35">
        <v>30</v>
      </c>
      <c r="C40" s="473" t="s">
        <v>551</v>
      </c>
      <c r="D40" s="474" t="s">
        <v>485</v>
      </c>
      <c r="E40" s="474" t="s">
        <v>507</v>
      </c>
      <c r="F40" s="475" t="s">
        <v>560</v>
      </c>
      <c r="G40" s="476">
        <v>200000</v>
      </c>
      <c r="H40" s="477">
        <v>0.1</v>
      </c>
      <c r="I40" s="102">
        <f t="shared" si="0"/>
        <v>181818</v>
      </c>
      <c r="J40" s="513" t="s">
        <v>509</v>
      </c>
      <c r="K40" s="7"/>
      <c r="L40" s="61">
        <v>30</v>
      </c>
      <c r="M40" s="112" t="s">
        <v>551</v>
      </c>
      <c r="N40" s="241">
        <v>300000</v>
      </c>
      <c r="O40" s="74"/>
      <c r="P40" s="75"/>
      <c r="Q40" s="81"/>
      <c r="R40" s="483"/>
      <c r="S40" s="483"/>
      <c r="T40" s="268" t="s">
        <v>489</v>
      </c>
      <c r="AM40">
        <v>0</v>
      </c>
      <c r="AN40">
        <v>0</v>
      </c>
      <c r="AO40">
        <v>0</v>
      </c>
      <c r="AP40">
        <v>0</v>
      </c>
    </row>
    <row r="41" spans="1:42" ht="18" x14ac:dyDescent="0.35">
      <c r="A41" s="13" t="s">
        <v>184</v>
      </c>
      <c r="B41" s="35">
        <v>31</v>
      </c>
      <c r="C41" s="473" t="s">
        <v>551</v>
      </c>
      <c r="D41" s="474" t="s">
        <v>490</v>
      </c>
      <c r="E41" s="474" t="s">
        <v>499</v>
      </c>
      <c r="F41" s="475" t="s">
        <v>500</v>
      </c>
      <c r="G41" s="476">
        <v>100000</v>
      </c>
      <c r="H41" s="477">
        <v>0.1</v>
      </c>
      <c r="I41" s="102">
        <f t="shared" si="0"/>
        <v>90909</v>
      </c>
      <c r="J41" s="513" t="s">
        <v>516</v>
      </c>
      <c r="K41" s="7"/>
      <c r="L41" s="61">
        <v>31</v>
      </c>
      <c r="M41" s="112" t="s">
        <v>551</v>
      </c>
      <c r="N41" s="241">
        <v>200000</v>
      </c>
      <c r="O41" s="74"/>
      <c r="P41" s="75"/>
      <c r="Q41" s="81"/>
      <c r="R41" s="483"/>
      <c r="S41" s="483"/>
      <c r="T41" s="268" t="s">
        <v>489</v>
      </c>
      <c r="AM41">
        <v>0</v>
      </c>
      <c r="AN41">
        <v>0</v>
      </c>
      <c r="AO41">
        <v>0</v>
      </c>
      <c r="AP41">
        <v>0</v>
      </c>
    </row>
    <row r="42" spans="1:42" ht="18" x14ac:dyDescent="0.35">
      <c r="A42" s="13" t="s">
        <v>184</v>
      </c>
      <c r="B42" s="35">
        <v>32</v>
      </c>
      <c r="C42" s="473" t="s">
        <v>551</v>
      </c>
      <c r="D42" s="474" t="s">
        <v>490</v>
      </c>
      <c r="E42" s="474" t="s">
        <v>545</v>
      </c>
      <c r="F42" s="475" t="s">
        <v>561</v>
      </c>
      <c r="G42" s="476">
        <v>200000</v>
      </c>
      <c r="H42" s="477">
        <v>0.1</v>
      </c>
      <c r="I42" s="102">
        <f t="shared" si="0"/>
        <v>181818</v>
      </c>
      <c r="J42" s="513" t="s">
        <v>562</v>
      </c>
      <c r="K42" s="7"/>
      <c r="L42" s="61">
        <v>32</v>
      </c>
      <c r="M42" s="112" t="s">
        <v>551</v>
      </c>
      <c r="N42" s="241">
        <v>300000</v>
      </c>
      <c r="O42" s="74"/>
      <c r="P42" s="75"/>
      <c r="Q42" s="81"/>
      <c r="R42" s="483"/>
      <c r="S42" s="483"/>
      <c r="T42" s="268" t="s">
        <v>489</v>
      </c>
      <c r="AM42">
        <v>0</v>
      </c>
      <c r="AN42">
        <v>0</v>
      </c>
      <c r="AO42">
        <v>0</v>
      </c>
      <c r="AP42">
        <v>0</v>
      </c>
    </row>
    <row r="43" spans="1:42" ht="18" x14ac:dyDescent="0.35">
      <c r="A43" s="13" t="s">
        <v>184</v>
      </c>
      <c r="B43" s="35">
        <v>33</v>
      </c>
      <c r="C43" s="473" t="s">
        <v>551</v>
      </c>
      <c r="D43" s="474" t="s">
        <v>485</v>
      </c>
      <c r="E43" s="474" t="s">
        <v>529</v>
      </c>
      <c r="F43" s="475" t="s">
        <v>530</v>
      </c>
      <c r="G43" s="476">
        <v>100000</v>
      </c>
      <c r="H43" s="477">
        <v>0.1</v>
      </c>
      <c r="I43" s="102">
        <f t="shared" si="0"/>
        <v>90909</v>
      </c>
      <c r="J43" s="513" t="s">
        <v>531</v>
      </c>
      <c r="K43" s="7"/>
      <c r="L43" s="61">
        <v>33</v>
      </c>
      <c r="M43" s="112" t="s">
        <v>551</v>
      </c>
      <c r="N43" s="241">
        <v>100000</v>
      </c>
      <c r="O43" s="74"/>
      <c r="P43" s="75"/>
      <c r="Q43" s="81"/>
      <c r="R43" s="483"/>
      <c r="S43" s="483"/>
      <c r="T43" s="268" t="s">
        <v>489</v>
      </c>
      <c r="AM43">
        <v>0</v>
      </c>
      <c r="AN43">
        <v>0</v>
      </c>
      <c r="AO43">
        <v>0</v>
      </c>
      <c r="AP43">
        <v>0</v>
      </c>
    </row>
    <row r="44" spans="1:42" ht="18" x14ac:dyDescent="0.35">
      <c r="A44" s="13" t="s">
        <v>184</v>
      </c>
      <c r="B44" s="35">
        <v>34</v>
      </c>
      <c r="C44" s="473" t="s">
        <v>551</v>
      </c>
      <c r="D44" s="474" t="s">
        <v>485</v>
      </c>
      <c r="E44" s="474" t="s">
        <v>532</v>
      </c>
      <c r="F44" s="475" t="s">
        <v>563</v>
      </c>
      <c r="G44" s="476">
        <v>10000</v>
      </c>
      <c r="H44" s="477">
        <v>0.1</v>
      </c>
      <c r="I44" s="102">
        <f t="shared" si="0"/>
        <v>9090</v>
      </c>
      <c r="J44" s="513" t="s">
        <v>564</v>
      </c>
      <c r="K44" s="7"/>
      <c r="L44" s="61">
        <v>34</v>
      </c>
      <c r="M44" s="112" t="s">
        <v>551</v>
      </c>
      <c r="N44" s="241">
        <v>300000</v>
      </c>
      <c r="O44" s="74"/>
      <c r="P44" s="75"/>
      <c r="Q44" s="81"/>
      <c r="R44" s="483"/>
      <c r="S44" s="483"/>
      <c r="T44" s="268" t="s">
        <v>489</v>
      </c>
      <c r="AM44">
        <v>0</v>
      </c>
      <c r="AN44">
        <v>0</v>
      </c>
      <c r="AO44">
        <v>0</v>
      </c>
      <c r="AP44">
        <v>0</v>
      </c>
    </row>
    <row r="45" spans="1:42" ht="18" x14ac:dyDescent="0.35">
      <c r="A45" s="13" t="s">
        <v>184</v>
      </c>
      <c r="B45" s="35">
        <v>35</v>
      </c>
      <c r="C45" s="473" t="s">
        <v>551</v>
      </c>
      <c r="D45" s="474" t="s">
        <v>485</v>
      </c>
      <c r="E45" s="474" t="s">
        <v>535</v>
      </c>
      <c r="F45" s="475" t="s">
        <v>536</v>
      </c>
      <c r="G45" s="476">
        <v>30000</v>
      </c>
      <c r="H45" s="477">
        <v>0.1</v>
      </c>
      <c r="I45" s="102">
        <f t="shared" si="0"/>
        <v>27272</v>
      </c>
      <c r="J45" s="513" t="s">
        <v>537</v>
      </c>
      <c r="K45" s="7"/>
      <c r="L45" s="61">
        <v>35</v>
      </c>
      <c r="M45" s="112" t="s">
        <v>551</v>
      </c>
      <c r="N45" s="241">
        <v>200000</v>
      </c>
      <c r="O45" s="74"/>
      <c r="P45" s="75"/>
      <c r="Q45" s="81"/>
      <c r="R45" s="483"/>
      <c r="S45" s="483"/>
      <c r="T45" s="268" t="s">
        <v>489</v>
      </c>
      <c r="AM45">
        <v>0</v>
      </c>
      <c r="AN45">
        <v>0</v>
      </c>
      <c r="AO45">
        <v>0</v>
      </c>
      <c r="AP45">
        <v>0</v>
      </c>
    </row>
    <row r="46" spans="1:42" ht="18" x14ac:dyDescent="0.35">
      <c r="A46" s="13" t="s">
        <v>184</v>
      </c>
      <c r="B46" s="35">
        <v>36</v>
      </c>
      <c r="C46" s="473" t="s">
        <v>551</v>
      </c>
      <c r="D46" s="474" t="s">
        <v>485</v>
      </c>
      <c r="E46" s="474" t="s">
        <v>548</v>
      </c>
      <c r="F46" s="475" t="s">
        <v>549</v>
      </c>
      <c r="G46" s="476">
        <v>280000</v>
      </c>
      <c r="H46" s="477">
        <v>0.1</v>
      </c>
      <c r="I46" s="102">
        <f t="shared" si="0"/>
        <v>254545</v>
      </c>
      <c r="J46" s="513" t="s">
        <v>565</v>
      </c>
      <c r="K46" s="7"/>
      <c r="L46" s="61">
        <v>36</v>
      </c>
      <c r="M46" s="112" t="s">
        <v>551</v>
      </c>
      <c r="N46" s="241">
        <v>100000</v>
      </c>
      <c r="O46" s="74"/>
      <c r="P46" s="75"/>
      <c r="Q46" s="81"/>
      <c r="R46" s="483"/>
      <c r="S46" s="483"/>
      <c r="T46" s="268" t="s">
        <v>489</v>
      </c>
      <c r="AM46">
        <v>0</v>
      </c>
      <c r="AN46">
        <v>0</v>
      </c>
      <c r="AO46">
        <v>0</v>
      </c>
      <c r="AP46">
        <v>0</v>
      </c>
    </row>
    <row r="47" spans="1:42" ht="18" x14ac:dyDescent="0.35">
      <c r="A47" s="13" t="s">
        <v>184</v>
      </c>
      <c r="B47" s="35">
        <v>37</v>
      </c>
      <c r="C47" s="473" t="s">
        <v>211</v>
      </c>
      <c r="D47" s="474" t="s">
        <v>485</v>
      </c>
      <c r="E47" s="474" t="s">
        <v>486</v>
      </c>
      <c r="F47" s="475" t="s">
        <v>566</v>
      </c>
      <c r="G47" s="476">
        <v>300000</v>
      </c>
      <c r="H47" s="477">
        <v>0</v>
      </c>
      <c r="I47" s="102">
        <f t="shared" si="0"/>
        <v>300000</v>
      </c>
      <c r="J47" s="513" t="s">
        <v>567</v>
      </c>
      <c r="K47" s="7"/>
      <c r="L47" s="61">
        <v>37</v>
      </c>
      <c r="M47" s="112" t="s">
        <v>551</v>
      </c>
      <c r="N47" s="241">
        <v>10000</v>
      </c>
      <c r="O47" s="74"/>
      <c r="P47" s="75"/>
      <c r="Q47" s="81"/>
      <c r="R47" s="483"/>
      <c r="S47" s="483"/>
      <c r="T47" s="268" t="s">
        <v>489</v>
      </c>
      <c r="AM47">
        <v>0</v>
      </c>
      <c r="AN47">
        <v>0</v>
      </c>
      <c r="AO47">
        <v>0</v>
      </c>
      <c r="AP47">
        <v>0</v>
      </c>
    </row>
    <row r="48" spans="1:42" ht="18" x14ac:dyDescent="0.35">
      <c r="A48" s="13" t="s">
        <v>184</v>
      </c>
      <c r="B48" s="35">
        <v>38</v>
      </c>
      <c r="C48" s="473" t="s">
        <v>211</v>
      </c>
      <c r="D48" s="474" t="s">
        <v>490</v>
      </c>
      <c r="E48" s="474" t="s">
        <v>502</v>
      </c>
      <c r="F48" s="475" t="s">
        <v>503</v>
      </c>
      <c r="G48" s="476">
        <v>200000</v>
      </c>
      <c r="H48" s="477">
        <v>0</v>
      </c>
      <c r="I48" s="102">
        <f t="shared" si="0"/>
        <v>200000</v>
      </c>
      <c r="J48" s="475" t="s">
        <v>567</v>
      </c>
      <c r="K48" s="7"/>
      <c r="L48" s="61">
        <v>38</v>
      </c>
      <c r="M48" s="112" t="s">
        <v>551</v>
      </c>
      <c r="N48" s="241">
        <v>30000</v>
      </c>
      <c r="O48" s="74"/>
      <c r="P48" s="75"/>
      <c r="Q48" s="81"/>
      <c r="R48" s="483"/>
      <c r="S48" s="483"/>
      <c r="T48" s="268" t="s">
        <v>489</v>
      </c>
      <c r="AM48">
        <v>0</v>
      </c>
      <c r="AN48">
        <v>0</v>
      </c>
      <c r="AO48">
        <v>0</v>
      </c>
      <c r="AP48">
        <v>0</v>
      </c>
    </row>
    <row r="49" spans="1:42" ht="18" x14ac:dyDescent="0.35">
      <c r="A49" s="13" t="s">
        <v>184</v>
      </c>
      <c r="B49" s="35">
        <v>39</v>
      </c>
      <c r="C49" s="473" t="s">
        <v>211</v>
      </c>
      <c r="D49" s="474" t="s">
        <v>485</v>
      </c>
      <c r="E49" s="474" t="s">
        <v>568</v>
      </c>
      <c r="F49" s="475"/>
      <c r="G49" s="476">
        <v>259102</v>
      </c>
      <c r="H49" s="477">
        <v>0</v>
      </c>
      <c r="I49" s="102">
        <f t="shared" si="0"/>
        <v>259102</v>
      </c>
      <c r="J49" s="475" t="s">
        <v>569</v>
      </c>
      <c r="K49" s="7"/>
      <c r="L49" s="61">
        <v>39</v>
      </c>
      <c r="M49" s="112" t="s">
        <v>551</v>
      </c>
      <c r="N49" s="241">
        <v>280000</v>
      </c>
      <c r="O49" s="74"/>
      <c r="P49" s="75"/>
      <c r="Q49" s="81"/>
      <c r="R49" s="483"/>
      <c r="S49" s="483"/>
      <c r="T49" s="268" t="s">
        <v>489</v>
      </c>
      <c r="AM49">
        <v>0</v>
      </c>
      <c r="AN49">
        <v>0</v>
      </c>
      <c r="AO49">
        <v>0</v>
      </c>
      <c r="AP49">
        <v>0</v>
      </c>
    </row>
    <row r="50" spans="1:42" ht="18" x14ac:dyDescent="0.35">
      <c r="A50" s="13" t="s">
        <v>184</v>
      </c>
      <c r="B50" s="35">
        <v>40</v>
      </c>
      <c r="C50" s="473"/>
      <c r="D50" s="474"/>
      <c r="E50" s="474"/>
      <c r="F50" s="475"/>
      <c r="G50" s="476">
        <v>0</v>
      </c>
      <c r="H50" s="477">
        <v>0.1</v>
      </c>
      <c r="I50" s="102">
        <f t="shared" si="0"/>
        <v>0</v>
      </c>
      <c r="J50" s="475"/>
      <c r="K50" s="7"/>
      <c r="L50" s="61">
        <v>40</v>
      </c>
      <c r="M50" s="112" t="s">
        <v>211</v>
      </c>
      <c r="N50" s="241">
        <v>300000</v>
      </c>
      <c r="O50" s="74"/>
      <c r="P50" s="75"/>
      <c r="Q50" s="81"/>
      <c r="R50" s="483"/>
      <c r="S50" s="483"/>
      <c r="T50" s="268" t="s">
        <v>489</v>
      </c>
      <c r="AM50">
        <v>0</v>
      </c>
      <c r="AN50">
        <v>0</v>
      </c>
      <c r="AO50">
        <v>0</v>
      </c>
      <c r="AP50">
        <v>0</v>
      </c>
    </row>
    <row r="51" spans="1:42" ht="18" x14ac:dyDescent="0.35">
      <c r="A51" s="13" t="s">
        <v>184</v>
      </c>
      <c r="B51" s="35">
        <v>41</v>
      </c>
      <c r="C51" s="473"/>
      <c r="D51" s="474"/>
      <c r="E51" s="474"/>
      <c r="F51" s="475"/>
      <c r="G51" s="476">
        <v>0</v>
      </c>
      <c r="H51" s="477">
        <v>0.1</v>
      </c>
      <c r="I51" s="102">
        <f t="shared" si="0"/>
        <v>0</v>
      </c>
      <c r="J51" s="475"/>
      <c r="K51" s="7"/>
      <c r="L51" s="61">
        <v>41</v>
      </c>
      <c r="M51" s="112" t="s">
        <v>211</v>
      </c>
      <c r="N51" s="241">
        <v>200000</v>
      </c>
      <c r="O51" s="74"/>
      <c r="P51" s="75"/>
      <c r="Q51" s="81"/>
      <c r="R51" s="483"/>
      <c r="S51" s="483"/>
      <c r="T51" s="268" t="s">
        <v>489</v>
      </c>
      <c r="AM51">
        <v>0</v>
      </c>
      <c r="AN51">
        <v>0</v>
      </c>
      <c r="AO51">
        <v>0</v>
      </c>
      <c r="AP51">
        <v>0</v>
      </c>
    </row>
    <row r="52" spans="1:42" ht="18" x14ac:dyDescent="0.35">
      <c r="A52" s="13" t="s">
        <v>184</v>
      </c>
      <c r="B52" s="35">
        <v>42</v>
      </c>
      <c r="C52" s="473"/>
      <c r="D52" s="474"/>
      <c r="E52" s="474"/>
      <c r="F52" s="475"/>
      <c r="G52" s="476">
        <v>0</v>
      </c>
      <c r="H52" s="477">
        <v>0.1</v>
      </c>
      <c r="I52" s="102">
        <f t="shared" si="0"/>
        <v>0</v>
      </c>
      <c r="J52" s="475"/>
      <c r="K52" s="7"/>
      <c r="L52" s="61">
        <v>42</v>
      </c>
      <c r="M52" s="112" t="s">
        <v>211</v>
      </c>
      <c r="N52" s="241">
        <v>259102</v>
      </c>
      <c r="O52" s="74"/>
      <c r="P52" s="75"/>
      <c r="Q52" s="81"/>
      <c r="R52" s="483"/>
      <c r="S52" s="483"/>
      <c r="T52" s="268" t="s">
        <v>489</v>
      </c>
      <c r="AM52">
        <v>0</v>
      </c>
      <c r="AN52">
        <v>0</v>
      </c>
      <c r="AO52">
        <v>0</v>
      </c>
      <c r="AP52">
        <v>0</v>
      </c>
    </row>
    <row r="53" spans="1:42" ht="18" x14ac:dyDescent="0.35">
      <c r="A53" s="13" t="s">
        <v>184</v>
      </c>
      <c r="B53" s="35">
        <v>43</v>
      </c>
      <c r="C53" s="473"/>
      <c r="D53" s="474"/>
      <c r="E53" s="474"/>
      <c r="F53" s="475"/>
      <c r="G53" s="476">
        <v>0</v>
      </c>
      <c r="H53" s="477">
        <v>0.1</v>
      </c>
      <c r="I53" s="102">
        <f t="shared" si="0"/>
        <v>0</v>
      </c>
      <c r="J53" s="475"/>
      <c r="K53" s="7"/>
      <c r="L53" s="61">
        <v>43</v>
      </c>
      <c r="M53" s="112" t="s">
        <v>489</v>
      </c>
      <c r="N53" s="241">
        <v>0</v>
      </c>
      <c r="O53" s="74"/>
      <c r="P53" s="75"/>
      <c r="Q53" s="81"/>
      <c r="R53" s="483"/>
      <c r="S53" s="483"/>
      <c r="T53" s="268" t="s">
        <v>489</v>
      </c>
      <c r="AM53">
        <v>0</v>
      </c>
      <c r="AN53">
        <v>0</v>
      </c>
      <c r="AO53">
        <v>0</v>
      </c>
      <c r="AP53">
        <v>0</v>
      </c>
    </row>
    <row r="54" spans="1:42" ht="18" x14ac:dyDescent="0.35">
      <c r="A54" s="13" t="s">
        <v>184</v>
      </c>
      <c r="B54" s="35">
        <v>44</v>
      </c>
      <c r="C54" s="473"/>
      <c r="D54" s="474"/>
      <c r="E54" s="474"/>
      <c r="F54" s="475"/>
      <c r="G54" s="476">
        <v>0</v>
      </c>
      <c r="H54" s="477">
        <v>0.1</v>
      </c>
      <c r="I54" s="102">
        <f t="shared" si="0"/>
        <v>0</v>
      </c>
      <c r="J54" s="475"/>
      <c r="K54" s="7"/>
      <c r="L54" s="61">
        <v>44</v>
      </c>
      <c r="M54" s="112" t="s">
        <v>489</v>
      </c>
      <c r="N54" s="241">
        <v>0</v>
      </c>
      <c r="O54" s="74"/>
      <c r="P54" s="75"/>
      <c r="Q54" s="81"/>
      <c r="R54" s="483"/>
      <c r="S54" s="483"/>
      <c r="T54" s="268" t="s">
        <v>489</v>
      </c>
      <c r="AM54">
        <v>0</v>
      </c>
      <c r="AN54">
        <v>0</v>
      </c>
      <c r="AO54">
        <v>0</v>
      </c>
      <c r="AP54">
        <v>0</v>
      </c>
    </row>
    <row r="55" spans="1:42" ht="18" x14ac:dyDescent="0.35">
      <c r="A55" s="13" t="s">
        <v>184</v>
      </c>
      <c r="B55" s="35">
        <v>45</v>
      </c>
      <c r="C55" s="473"/>
      <c r="D55" s="474"/>
      <c r="E55" s="474"/>
      <c r="F55" s="475"/>
      <c r="G55" s="476">
        <v>0</v>
      </c>
      <c r="H55" s="477">
        <v>0.1</v>
      </c>
      <c r="I55" s="102">
        <f t="shared" si="0"/>
        <v>0</v>
      </c>
      <c r="J55" s="475"/>
      <c r="K55" s="7"/>
      <c r="L55" s="61">
        <v>45</v>
      </c>
      <c r="M55" s="112" t="s">
        <v>489</v>
      </c>
      <c r="N55" s="241">
        <v>0</v>
      </c>
      <c r="O55" s="74"/>
      <c r="P55" s="75"/>
      <c r="Q55" s="81"/>
      <c r="R55" s="483"/>
      <c r="S55" s="483"/>
      <c r="T55" s="268" t="s">
        <v>489</v>
      </c>
      <c r="AM55">
        <v>0</v>
      </c>
      <c r="AN55">
        <v>0</v>
      </c>
      <c r="AO55">
        <v>0</v>
      </c>
      <c r="AP55">
        <v>0</v>
      </c>
    </row>
    <row r="56" spans="1:42" ht="18" x14ac:dyDescent="0.35">
      <c r="A56" s="13" t="s">
        <v>184</v>
      </c>
      <c r="B56" s="35">
        <v>46</v>
      </c>
      <c r="C56" s="473"/>
      <c r="D56" s="474"/>
      <c r="E56" s="474"/>
      <c r="F56" s="475"/>
      <c r="G56" s="476">
        <v>0</v>
      </c>
      <c r="H56" s="477">
        <v>0.1</v>
      </c>
      <c r="I56" s="102">
        <f t="shared" si="0"/>
        <v>0</v>
      </c>
      <c r="J56" s="475"/>
      <c r="K56" s="7"/>
      <c r="L56" s="61">
        <v>46</v>
      </c>
      <c r="M56" s="112" t="s">
        <v>489</v>
      </c>
      <c r="N56" s="241">
        <v>0</v>
      </c>
      <c r="O56" s="74"/>
      <c r="P56" s="75"/>
      <c r="Q56" s="81"/>
      <c r="R56" s="483"/>
      <c r="S56" s="483"/>
      <c r="T56" s="268" t="s">
        <v>489</v>
      </c>
      <c r="AM56">
        <v>0</v>
      </c>
      <c r="AN56">
        <v>0</v>
      </c>
      <c r="AO56">
        <v>0</v>
      </c>
      <c r="AP56">
        <v>0</v>
      </c>
    </row>
    <row r="57" spans="1:42" ht="18" x14ac:dyDescent="0.35">
      <c r="A57" s="13" t="s">
        <v>184</v>
      </c>
      <c r="B57" s="35">
        <v>47</v>
      </c>
      <c r="C57" s="473"/>
      <c r="D57" s="474"/>
      <c r="E57" s="474"/>
      <c r="F57" s="475"/>
      <c r="G57" s="476">
        <v>0</v>
      </c>
      <c r="H57" s="477">
        <v>0.1</v>
      </c>
      <c r="I57" s="102">
        <f t="shared" si="0"/>
        <v>0</v>
      </c>
      <c r="J57" s="475"/>
      <c r="K57" s="7"/>
      <c r="L57" s="61">
        <v>47</v>
      </c>
      <c r="M57" s="112" t="s">
        <v>489</v>
      </c>
      <c r="N57" s="241">
        <v>0</v>
      </c>
      <c r="O57" s="74"/>
      <c r="P57" s="75"/>
      <c r="Q57" s="81"/>
      <c r="R57" s="483"/>
      <c r="S57" s="483"/>
      <c r="T57" s="268" t="s">
        <v>489</v>
      </c>
      <c r="AM57">
        <v>0</v>
      </c>
      <c r="AN57">
        <v>0</v>
      </c>
      <c r="AO57">
        <v>0</v>
      </c>
      <c r="AP57">
        <v>0</v>
      </c>
    </row>
    <row r="58" spans="1:42" ht="18" x14ac:dyDescent="0.35">
      <c r="A58" s="13" t="s">
        <v>184</v>
      </c>
      <c r="B58" s="35">
        <v>48</v>
      </c>
      <c r="C58" s="473"/>
      <c r="D58" s="474"/>
      <c r="E58" s="474"/>
      <c r="F58" s="475"/>
      <c r="G58" s="476">
        <v>0</v>
      </c>
      <c r="H58" s="477">
        <v>0.1</v>
      </c>
      <c r="I58" s="102">
        <f t="shared" si="0"/>
        <v>0</v>
      </c>
      <c r="J58" s="475"/>
      <c r="K58" s="7"/>
      <c r="L58" s="61">
        <v>48</v>
      </c>
      <c r="M58" s="112" t="s">
        <v>489</v>
      </c>
      <c r="N58" s="241">
        <v>0</v>
      </c>
      <c r="O58" s="74"/>
      <c r="P58" s="75"/>
      <c r="Q58" s="81"/>
      <c r="R58" s="483"/>
      <c r="S58" s="483"/>
      <c r="T58" s="268" t="s">
        <v>489</v>
      </c>
      <c r="AM58">
        <v>0</v>
      </c>
      <c r="AN58">
        <v>0</v>
      </c>
      <c r="AO58">
        <v>0</v>
      </c>
      <c r="AP58">
        <v>0</v>
      </c>
    </row>
    <row r="59" spans="1:42" ht="18" x14ac:dyDescent="0.35">
      <c r="A59" s="13" t="s">
        <v>184</v>
      </c>
      <c r="B59" s="35">
        <v>49</v>
      </c>
      <c r="C59" s="473"/>
      <c r="D59" s="474"/>
      <c r="E59" s="474"/>
      <c r="F59" s="475"/>
      <c r="G59" s="476">
        <v>0</v>
      </c>
      <c r="H59" s="477">
        <v>0.1</v>
      </c>
      <c r="I59" s="102">
        <f t="shared" si="0"/>
        <v>0</v>
      </c>
      <c r="J59" s="475"/>
      <c r="K59" s="7"/>
      <c r="L59" s="61">
        <v>49</v>
      </c>
      <c r="M59" s="112" t="s">
        <v>489</v>
      </c>
      <c r="N59" s="241">
        <v>0</v>
      </c>
      <c r="O59" s="74"/>
      <c r="P59" s="75"/>
      <c r="Q59" s="81"/>
      <c r="R59" s="483"/>
      <c r="S59" s="483"/>
      <c r="T59" s="268" t="s">
        <v>489</v>
      </c>
      <c r="AM59">
        <v>0</v>
      </c>
      <c r="AN59">
        <v>0</v>
      </c>
      <c r="AO59">
        <v>0</v>
      </c>
      <c r="AP59">
        <v>0</v>
      </c>
    </row>
    <row r="60" spans="1:42" ht="18" x14ac:dyDescent="0.35">
      <c r="A60" s="13" t="s">
        <v>184</v>
      </c>
      <c r="B60" s="35">
        <v>50</v>
      </c>
      <c r="C60" s="473"/>
      <c r="D60" s="474"/>
      <c r="E60" s="474"/>
      <c r="F60" s="475"/>
      <c r="G60" s="476">
        <v>0</v>
      </c>
      <c r="H60" s="477">
        <v>0.1</v>
      </c>
      <c r="I60" s="102">
        <f t="shared" si="0"/>
        <v>0</v>
      </c>
      <c r="J60" s="475"/>
      <c r="K60" s="7"/>
      <c r="L60" s="61">
        <v>50</v>
      </c>
      <c r="M60" s="112" t="s">
        <v>489</v>
      </c>
      <c r="N60" s="241">
        <v>0</v>
      </c>
      <c r="O60" s="74"/>
      <c r="P60" s="75"/>
      <c r="Q60" s="81"/>
      <c r="R60" s="483"/>
      <c r="S60" s="483"/>
      <c r="T60" s="268" t="s">
        <v>489</v>
      </c>
      <c r="AM60">
        <v>0</v>
      </c>
      <c r="AN60">
        <v>0</v>
      </c>
      <c r="AO60">
        <v>0</v>
      </c>
      <c r="AP60">
        <v>0</v>
      </c>
    </row>
    <row r="61" spans="1:42" ht="18" hidden="1" outlineLevel="1" x14ac:dyDescent="0.35">
      <c r="A61" s="13" t="s">
        <v>184</v>
      </c>
      <c r="B61" s="35">
        <v>51</v>
      </c>
      <c r="C61" s="473"/>
      <c r="D61" s="474"/>
      <c r="E61" s="474"/>
      <c r="F61" s="475"/>
      <c r="G61" s="476">
        <v>0</v>
      </c>
      <c r="H61" s="477">
        <v>0.1</v>
      </c>
      <c r="I61" s="102">
        <v>0</v>
      </c>
      <c r="J61" s="475"/>
      <c r="K61" s="7"/>
      <c r="L61" s="61">
        <v>51</v>
      </c>
      <c r="M61" s="112" t="s">
        <v>489</v>
      </c>
      <c r="N61" s="241">
        <v>0</v>
      </c>
      <c r="O61" s="74"/>
      <c r="P61" s="75"/>
      <c r="Q61" s="81"/>
      <c r="R61" s="483"/>
      <c r="S61" s="483"/>
      <c r="T61" s="268" t="s">
        <v>489</v>
      </c>
      <c r="AM61">
        <v>0</v>
      </c>
      <c r="AN61">
        <v>0</v>
      </c>
      <c r="AO61">
        <v>0</v>
      </c>
      <c r="AP61">
        <v>0</v>
      </c>
    </row>
    <row r="62" spans="1:42" ht="18" hidden="1" outlineLevel="1" x14ac:dyDescent="0.35">
      <c r="A62" s="13" t="s">
        <v>184</v>
      </c>
      <c r="B62" s="35">
        <v>52</v>
      </c>
      <c r="C62" s="473"/>
      <c r="D62" s="474"/>
      <c r="E62" s="474"/>
      <c r="F62" s="475"/>
      <c r="G62" s="476">
        <v>0</v>
      </c>
      <c r="H62" s="477">
        <v>0.1</v>
      </c>
      <c r="I62" s="102">
        <v>0</v>
      </c>
      <c r="J62" s="475"/>
      <c r="K62" s="7"/>
      <c r="L62" s="61">
        <v>52</v>
      </c>
      <c r="M62" s="112" t="s">
        <v>489</v>
      </c>
      <c r="N62" s="241">
        <v>0</v>
      </c>
      <c r="O62" s="74"/>
      <c r="P62" s="75"/>
      <c r="Q62" s="81"/>
      <c r="R62" s="483"/>
      <c r="S62" s="483"/>
      <c r="T62" s="268" t="s">
        <v>489</v>
      </c>
      <c r="AM62">
        <v>0</v>
      </c>
      <c r="AN62">
        <v>0</v>
      </c>
      <c r="AO62">
        <v>0</v>
      </c>
      <c r="AP62">
        <v>0</v>
      </c>
    </row>
    <row r="63" spans="1:42" ht="18" hidden="1" outlineLevel="1" x14ac:dyDescent="0.35">
      <c r="A63" s="13" t="s">
        <v>184</v>
      </c>
      <c r="B63" s="35">
        <v>53</v>
      </c>
      <c r="C63" s="473"/>
      <c r="D63" s="474"/>
      <c r="E63" s="474"/>
      <c r="F63" s="475"/>
      <c r="G63" s="476">
        <v>0</v>
      </c>
      <c r="H63" s="477">
        <v>0.1</v>
      </c>
      <c r="I63" s="102">
        <v>0</v>
      </c>
      <c r="J63" s="475"/>
      <c r="K63" s="7"/>
      <c r="L63" s="61">
        <v>53</v>
      </c>
      <c r="M63" s="112" t="s">
        <v>489</v>
      </c>
      <c r="N63" s="241">
        <v>0</v>
      </c>
      <c r="O63" s="74"/>
      <c r="P63" s="75"/>
      <c r="Q63" s="81"/>
      <c r="R63" s="483"/>
      <c r="S63" s="483"/>
      <c r="T63" s="268" t="s">
        <v>489</v>
      </c>
      <c r="AM63">
        <v>0</v>
      </c>
      <c r="AN63">
        <v>0</v>
      </c>
      <c r="AO63">
        <v>0</v>
      </c>
      <c r="AP63">
        <v>0</v>
      </c>
    </row>
    <row r="64" spans="1:42" ht="18" hidden="1" outlineLevel="1" x14ac:dyDescent="0.35">
      <c r="A64" s="13" t="s">
        <v>184</v>
      </c>
      <c r="B64" s="35">
        <v>54</v>
      </c>
      <c r="C64" s="473"/>
      <c r="D64" s="474"/>
      <c r="E64" s="474"/>
      <c r="F64" s="475"/>
      <c r="G64" s="476">
        <v>0</v>
      </c>
      <c r="H64" s="477">
        <v>0.1</v>
      </c>
      <c r="I64" s="102">
        <v>0</v>
      </c>
      <c r="J64" s="475"/>
      <c r="K64" s="7"/>
      <c r="L64" s="61">
        <v>54</v>
      </c>
      <c r="M64" s="112" t="s">
        <v>489</v>
      </c>
      <c r="N64" s="241">
        <v>0</v>
      </c>
      <c r="O64" s="74"/>
      <c r="P64" s="75"/>
      <c r="Q64" s="81"/>
      <c r="R64" s="483"/>
      <c r="S64" s="483"/>
      <c r="T64" s="268" t="s">
        <v>489</v>
      </c>
      <c r="AM64">
        <v>0</v>
      </c>
      <c r="AN64">
        <v>0</v>
      </c>
      <c r="AO64">
        <v>0</v>
      </c>
      <c r="AP64">
        <v>0</v>
      </c>
    </row>
    <row r="65" spans="1:42" ht="18" hidden="1" outlineLevel="1" x14ac:dyDescent="0.35">
      <c r="A65" s="13" t="s">
        <v>184</v>
      </c>
      <c r="B65" s="35">
        <v>55</v>
      </c>
      <c r="C65" s="473"/>
      <c r="D65" s="474"/>
      <c r="E65" s="474"/>
      <c r="F65" s="475"/>
      <c r="G65" s="476">
        <v>0</v>
      </c>
      <c r="H65" s="477">
        <v>0.1</v>
      </c>
      <c r="I65" s="102">
        <v>0</v>
      </c>
      <c r="J65" s="475"/>
      <c r="K65" s="7"/>
      <c r="L65" s="61">
        <v>55</v>
      </c>
      <c r="M65" s="112" t="s">
        <v>489</v>
      </c>
      <c r="N65" s="241">
        <v>0</v>
      </c>
      <c r="O65" s="74"/>
      <c r="P65" s="75"/>
      <c r="Q65" s="81"/>
      <c r="R65" s="483"/>
      <c r="S65" s="483"/>
      <c r="T65" s="268" t="s">
        <v>489</v>
      </c>
      <c r="AM65">
        <v>0</v>
      </c>
      <c r="AN65">
        <v>0</v>
      </c>
      <c r="AO65">
        <v>0</v>
      </c>
      <c r="AP65">
        <v>0</v>
      </c>
    </row>
    <row r="66" spans="1:42" ht="18" hidden="1" outlineLevel="1" x14ac:dyDescent="0.35">
      <c r="A66" s="13" t="s">
        <v>184</v>
      </c>
      <c r="B66" s="35">
        <v>56</v>
      </c>
      <c r="C66" s="473"/>
      <c r="D66" s="474"/>
      <c r="E66" s="474"/>
      <c r="F66" s="475"/>
      <c r="G66" s="476">
        <v>0</v>
      </c>
      <c r="H66" s="477">
        <v>0.1</v>
      </c>
      <c r="I66" s="102">
        <v>0</v>
      </c>
      <c r="J66" s="475"/>
      <c r="K66" s="7"/>
      <c r="L66" s="61">
        <v>56</v>
      </c>
      <c r="M66" s="112" t="s">
        <v>489</v>
      </c>
      <c r="N66" s="241">
        <v>0</v>
      </c>
      <c r="O66" s="74"/>
      <c r="P66" s="75"/>
      <c r="Q66" s="81"/>
      <c r="R66" s="483"/>
      <c r="S66" s="483"/>
      <c r="T66" s="268" t="s">
        <v>489</v>
      </c>
      <c r="AM66">
        <v>0</v>
      </c>
      <c r="AN66">
        <v>0</v>
      </c>
      <c r="AO66">
        <v>0</v>
      </c>
      <c r="AP66">
        <v>0</v>
      </c>
    </row>
    <row r="67" spans="1:42" ht="18" hidden="1" outlineLevel="1" x14ac:dyDescent="0.35">
      <c r="A67" s="13" t="s">
        <v>184</v>
      </c>
      <c r="B67" s="35">
        <v>57</v>
      </c>
      <c r="C67" s="473"/>
      <c r="D67" s="474"/>
      <c r="E67" s="474"/>
      <c r="F67" s="475"/>
      <c r="G67" s="476">
        <v>0</v>
      </c>
      <c r="H67" s="477">
        <v>0.1</v>
      </c>
      <c r="I67" s="102">
        <v>0</v>
      </c>
      <c r="J67" s="475"/>
      <c r="K67" s="7"/>
      <c r="L67" s="61">
        <v>57</v>
      </c>
      <c r="M67" s="112" t="s">
        <v>489</v>
      </c>
      <c r="N67" s="241">
        <v>0</v>
      </c>
      <c r="O67" s="74"/>
      <c r="P67" s="75"/>
      <c r="Q67" s="81"/>
      <c r="R67" s="483"/>
      <c r="S67" s="483"/>
      <c r="T67" s="268" t="s">
        <v>489</v>
      </c>
      <c r="AM67">
        <v>0</v>
      </c>
      <c r="AN67">
        <v>0</v>
      </c>
      <c r="AO67">
        <v>0</v>
      </c>
      <c r="AP67">
        <v>0</v>
      </c>
    </row>
    <row r="68" spans="1:42" ht="18" hidden="1" outlineLevel="1" x14ac:dyDescent="0.35">
      <c r="A68" s="13" t="s">
        <v>184</v>
      </c>
      <c r="B68" s="35">
        <v>58</v>
      </c>
      <c r="C68" s="473"/>
      <c r="D68" s="474"/>
      <c r="E68" s="474"/>
      <c r="F68" s="475"/>
      <c r="G68" s="476">
        <v>0</v>
      </c>
      <c r="H68" s="477">
        <v>0.1</v>
      </c>
      <c r="I68" s="102">
        <v>0</v>
      </c>
      <c r="J68" s="475"/>
      <c r="K68" s="7"/>
      <c r="L68" s="61">
        <v>58</v>
      </c>
      <c r="M68" s="112" t="s">
        <v>489</v>
      </c>
      <c r="N68" s="241">
        <v>0</v>
      </c>
      <c r="O68" s="74"/>
      <c r="P68" s="75"/>
      <c r="Q68" s="81"/>
      <c r="R68" s="483"/>
      <c r="S68" s="483"/>
      <c r="T68" s="268" t="s">
        <v>489</v>
      </c>
      <c r="AM68">
        <v>0</v>
      </c>
      <c r="AN68">
        <v>0</v>
      </c>
      <c r="AO68">
        <v>0</v>
      </c>
      <c r="AP68">
        <v>0</v>
      </c>
    </row>
    <row r="69" spans="1:42" ht="18" hidden="1" outlineLevel="1" x14ac:dyDescent="0.35">
      <c r="A69" s="13" t="s">
        <v>184</v>
      </c>
      <c r="B69" s="35">
        <v>59</v>
      </c>
      <c r="C69" s="473"/>
      <c r="D69" s="474"/>
      <c r="E69" s="474"/>
      <c r="F69" s="475"/>
      <c r="G69" s="476">
        <v>0</v>
      </c>
      <c r="H69" s="477">
        <v>0.1</v>
      </c>
      <c r="I69" s="102">
        <v>0</v>
      </c>
      <c r="J69" s="475"/>
      <c r="K69" s="7"/>
      <c r="L69" s="61">
        <v>59</v>
      </c>
      <c r="M69" s="112" t="s">
        <v>489</v>
      </c>
      <c r="N69" s="241">
        <v>0</v>
      </c>
      <c r="O69" s="74"/>
      <c r="P69" s="75"/>
      <c r="Q69" s="81"/>
      <c r="R69" s="483"/>
      <c r="S69" s="483"/>
      <c r="T69" s="268" t="s">
        <v>489</v>
      </c>
      <c r="AM69">
        <v>0</v>
      </c>
      <c r="AN69">
        <v>0</v>
      </c>
      <c r="AO69">
        <v>0</v>
      </c>
      <c r="AP69">
        <v>0</v>
      </c>
    </row>
    <row r="70" spans="1:42" ht="18" hidden="1" outlineLevel="1" x14ac:dyDescent="0.35">
      <c r="A70" s="13" t="s">
        <v>184</v>
      </c>
      <c r="B70" s="35">
        <v>60</v>
      </c>
      <c r="C70" s="473"/>
      <c r="D70" s="474"/>
      <c r="E70" s="474"/>
      <c r="F70" s="475"/>
      <c r="G70" s="476">
        <v>0</v>
      </c>
      <c r="H70" s="477">
        <v>0.1</v>
      </c>
      <c r="I70" s="102">
        <v>0</v>
      </c>
      <c r="J70" s="475"/>
      <c r="K70" s="7"/>
      <c r="L70" s="61">
        <v>60</v>
      </c>
      <c r="M70" s="112" t="s">
        <v>489</v>
      </c>
      <c r="N70" s="241">
        <v>0</v>
      </c>
      <c r="O70" s="74"/>
      <c r="P70" s="75"/>
      <c r="Q70" s="81"/>
      <c r="R70" s="483"/>
      <c r="S70" s="483"/>
      <c r="T70" s="268" t="s">
        <v>489</v>
      </c>
      <c r="AM70">
        <v>0</v>
      </c>
      <c r="AN70">
        <v>0</v>
      </c>
      <c r="AO70">
        <v>0</v>
      </c>
      <c r="AP70">
        <v>0</v>
      </c>
    </row>
    <row r="71" spans="1:42" ht="18" hidden="1" outlineLevel="1" x14ac:dyDescent="0.35">
      <c r="A71" s="13" t="s">
        <v>184</v>
      </c>
      <c r="B71" s="35">
        <v>61</v>
      </c>
      <c r="C71" s="473"/>
      <c r="D71" s="474"/>
      <c r="E71" s="474"/>
      <c r="F71" s="475"/>
      <c r="G71" s="476">
        <v>0</v>
      </c>
      <c r="H71" s="477">
        <v>0.1</v>
      </c>
      <c r="I71" s="102">
        <v>0</v>
      </c>
      <c r="J71" s="475"/>
      <c r="K71" s="7"/>
      <c r="L71" s="61">
        <v>61</v>
      </c>
      <c r="M71" s="112" t="s">
        <v>489</v>
      </c>
      <c r="N71" s="241">
        <v>0</v>
      </c>
      <c r="O71" s="74"/>
      <c r="P71" s="75"/>
      <c r="Q71" s="81"/>
      <c r="R71" s="483"/>
      <c r="S71" s="483"/>
      <c r="T71" s="268" t="s">
        <v>489</v>
      </c>
      <c r="AM71">
        <v>0</v>
      </c>
      <c r="AN71">
        <v>0</v>
      </c>
      <c r="AO71">
        <v>0</v>
      </c>
      <c r="AP71">
        <v>0</v>
      </c>
    </row>
    <row r="72" spans="1:42" ht="18" hidden="1" outlineLevel="1" x14ac:dyDescent="0.35">
      <c r="A72" s="13" t="s">
        <v>184</v>
      </c>
      <c r="B72" s="35">
        <v>62</v>
      </c>
      <c r="C72" s="473"/>
      <c r="D72" s="474"/>
      <c r="E72" s="474"/>
      <c r="F72" s="475"/>
      <c r="G72" s="476">
        <v>0</v>
      </c>
      <c r="H72" s="477">
        <v>0.1</v>
      </c>
      <c r="I72" s="102">
        <v>0</v>
      </c>
      <c r="J72" s="475"/>
      <c r="K72" s="7"/>
      <c r="L72" s="61">
        <v>62</v>
      </c>
      <c r="M72" s="112" t="s">
        <v>489</v>
      </c>
      <c r="N72" s="241">
        <v>0</v>
      </c>
      <c r="O72" s="74"/>
      <c r="P72" s="75"/>
      <c r="Q72" s="81"/>
      <c r="R72" s="483"/>
      <c r="S72" s="483"/>
      <c r="T72" s="268" t="s">
        <v>489</v>
      </c>
      <c r="AM72">
        <v>0</v>
      </c>
      <c r="AN72">
        <v>0</v>
      </c>
      <c r="AO72">
        <v>0</v>
      </c>
      <c r="AP72">
        <v>0</v>
      </c>
    </row>
    <row r="73" spans="1:42" ht="18" hidden="1" outlineLevel="1" x14ac:dyDescent="0.35">
      <c r="A73" s="13" t="s">
        <v>184</v>
      </c>
      <c r="B73" s="35">
        <v>63</v>
      </c>
      <c r="C73" s="473"/>
      <c r="D73" s="474"/>
      <c r="E73" s="474"/>
      <c r="F73" s="475"/>
      <c r="G73" s="476">
        <v>0</v>
      </c>
      <c r="H73" s="477">
        <v>0.1</v>
      </c>
      <c r="I73" s="102">
        <v>0</v>
      </c>
      <c r="J73" s="475"/>
      <c r="K73" s="7"/>
      <c r="L73" s="61">
        <v>63</v>
      </c>
      <c r="M73" s="112" t="s">
        <v>489</v>
      </c>
      <c r="N73" s="241">
        <v>0</v>
      </c>
      <c r="O73" s="74"/>
      <c r="P73" s="75"/>
      <c r="Q73" s="81"/>
      <c r="R73" s="483"/>
      <c r="S73" s="483"/>
      <c r="T73" s="268" t="s">
        <v>489</v>
      </c>
      <c r="AM73">
        <v>0</v>
      </c>
      <c r="AN73">
        <v>0</v>
      </c>
      <c r="AO73">
        <v>0</v>
      </c>
      <c r="AP73">
        <v>0</v>
      </c>
    </row>
    <row r="74" spans="1:42" ht="18" hidden="1" outlineLevel="1" x14ac:dyDescent="0.35">
      <c r="A74" s="13" t="s">
        <v>184</v>
      </c>
      <c r="B74" s="35">
        <v>64</v>
      </c>
      <c r="C74" s="473"/>
      <c r="D74" s="474"/>
      <c r="E74" s="474"/>
      <c r="F74" s="475"/>
      <c r="G74" s="476">
        <v>0</v>
      </c>
      <c r="H74" s="477">
        <v>0.1</v>
      </c>
      <c r="I74" s="102">
        <v>0</v>
      </c>
      <c r="J74" s="475"/>
      <c r="K74" s="7"/>
      <c r="L74" s="61">
        <v>64</v>
      </c>
      <c r="M74" s="112" t="s">
        <v>489</v>
      </c>
      <c r="N74" s="241">
        <v>0</v>
      </c>
      <c r="O74" s="74"/>
      <c r="P74" s="75"/>
      <c r="Q74" s="81"/>
      <c r="R74" s="483"/>
      <c r="S74" s="483"/>
      <c r="T74" s="268" t="s">
        <v>489</v>
      </c>
      <c r="AM74">
        <v>0</v>
      </c>
      <c r="AN74">
        <v>0</v>
      </c>
      <c r="AO74">
        <v>0</v>
      </c>
      <c r="AP74">
        <v>0</v>
      </c>
    </row>
    <row r="75" spans="1:42" ht="18" hidden="1" outlineLevel="1" x14ac:dyDescent="0.35">
      <c r="A75" s="13" t="s">
        <v>184</v>
      </c>
      <c r="B75" s="35">
        <v>65</v>
      </c>
      <c r="C75" s="473"/>
      <c r="D75" s="474"/>
      <c r="E75" s="474"/>
      <c r="F75" s="475"/>
      <c r="G75" s="476">
        <v>0</v>
      </c>
      <c r="H75" s="477">
        <v>0.1</v>
      </c>
      <c r="I75" s="102">
        <v>0</v>
      </c>
      <c r="J75" s="475"/>
      <c r="K75" s="7"/>
      <c r="L75" s="61">
        <v>65</v>
      </c>
      <c r="M75" s="112" t="s">
        <v>489</v>
      </c>
      <c r="N75" s="241">
        <v>0</v>
      </c>
      <c r="O75" s="74"/>
      <c r="P75" s="75"/>
      <c r="Q75" s="81"/>
      <c r="R75" s="483"/>
      <c r="S75" s="483"/>
      <c r="T75" s="268" t="s">
        <v>489</v>
      </c>
      <c r="AM75">
        <v>0</v>
      </c>
      <c r="AN75">
        <v>0</v>
      </c>
      <c r="AO75">
        <v>0</v>
      </c>
      <c r="AP75">
        <v>0</v>
      </c>
    </row>
    <row r="76" spans="1:42" ht="18" hidden="1" outlineLevel="1" x14ac:dyDescent="0.35">
      <c r="A76" s="13" t="s">
        <v>184</v>
      </c>
      <c r="B76" s="35">
        <v>66</v>
      </c>
      <c r="C76" s="473"/>
      <c r="D76" s="474"/>
      <c r="E76" s="474"/>
      <c r="F76" s="475"/>
      <c r="G76" s="476">
        <v>0</v>
      </c>
      <c r="H76" s="477">
        <v>0.1</v>
      </c>
      <c r="I76" s="102">
        <v>0</v>
      </c>
      <c r="J76" s="475"/>
      <c r="K76" s="7"/>
      <c r="L76" s="61">
        <v>66</v>
      </c>
      <c r="M76" s="112" t="s">
        <v>489</v>
      </c>
      <c r="N76" s="241">
        <v>0</v>
      </c>
      <c r="O76" s="74"/>
      <c r="P76" s="75"/>
      <c r="Q76" s="81"/>
      <c r="R76" s="483"/>
      <c r="S76" s="483"/>
      <c r="T76" s="268" t="s">
        <v>489</v>
      </c>
      <c r="AM76">
        <v>0</v>
      </c>
      <c r="AN76">
        <v>0</v>
      </c>
      <c r="AO76">
        <v>0</v>
      </c>
      <c r="AP76">
        <v>0</v>
      </c>
    </row>
    <row r="77" spans="1:42" ht="18" hidden="1" outlineLevel="1" x14ac:dyDescent="0.35">
      <c r="A77" s="13" t="s">
        <v>184</v>
      </c>
      <c r="B77" s="35">
        <v>67</v>
      </c>
      <c r="C77" s="473"/>
      <c r="D77" s="474"/>
      <c r="E77" s="474"/>
      <c r="F77" s="475"/>
      <c r="G77" s="476">
        <v>0</v>
      </c>
      <c r="H77" s="477">
        <v>0.1</v>
      </c>
      <c r="I77" s="102">
        <v>0</v>
      </c>
      <c r="J77" s="475"/>
      <c r="K77" s="7"/>
      <c r="L77" s="61">
        <v>67</v>
      </c>
      <c r="M77" s="112" t="s">
        <v>489</v>
      </c>
      <c r="N77" s="241">
        <v>0</v>
      </c>
      <c r="O77" s="74"/>
      <c r="P77" s="75"/>
      <c r="Q77" s="81"/>
      <c r="R77" s="483"/>
      <c r="S77" s="483"/>
      <c r="T77" s="268" t="s">
        <v>489</v>
      </c>
      <c r="AM77">
        <v>0</v>
      </c>
      <c r="AN77">
        <v>0</v>
      </c>
      <c r="AO77">
        <v>0</v>
      </c>
      <c r="AP77">
        <v>0</v>
      </c>
    </row>
    <row r="78" spans="1:42" ht="18" hidden="1" outlineLevel="1" x14ac:dyDescent="0.35">
      <c r="A78" s="13" t="s">
        <v>184</v>
      </c>
      <c r="B78" s="35">
        <v>68</v>
      </c>
      <c r="C78" s="473"/>
      <c r="D78" s="474"/>
      <c r="E78" s="474"/>
      <c r="F78" s="475"/>
      <c r="G78" s="476">
        <v>0</v>
      </c>
      <c r="H78" s="477">
        <v>0.1</v>
      </c>
      <c r="I78" s="102">
        <v>0</v>
      </c>
      <c r="J78" s="475"/>
      <c r="K78" s="7"/>
      <c r="L78" s="61">
        <v>68</v>
      </c>
      <c r="M78" s="112" t="s">
        <v>489</v>
      </c>
      <c r="N78" s="241">
        <v>0</v>
      </c>
      <c r="O78" s="74"/>
      <c r="P78" s="75"/>
      <c r="Q78" s="81"/>
      <c r="R78" s="483"/>
      <c r="S78" s="483"/>
      <c r="T78" s="268" t="s">
        <v>489</v>
      </c>
      <c r="AM78">
        <v>0</v>
      </c>
      <c r="AN78">
        <v>0</v>
      </c>
      <c r="AO78">
        <v>0</v>
      </c>
      <c r="AP78">
        <v>0</v>
      </c>
    </row>
    <row r="79" spans="1:42" ht="18" hidden="1" outlineLevel="1" x14ac:dyDescent="0.35">
      <c r="A79" s="13" t="s">
        <v>184</v>
      </c>
      <c r="B79" s="35">
        <v>69</v>
      </c>
      <c r="C79" s="473"/>
      <c r="D79" s="474"/>
      <c r="E79" s="474"/>
      <c r="F79" s="475"/>
      <c r="G79" s="476">
        <v>0</v>
      </c>
      <c r="H79" s="477">
        <v>0.1</v>
      </c>
      <c r="I79" s="102">
        <v>0</v>
      </c>
      <c r="J79" s="475"/>
      <c r="K79" s="7"/>
      <c r="L79" s="61">
        <v>69</v>
      </c>
      <c r="M79" s="112" t="s">
        <v>489</v>
      </c>
      <c r="N79" s="241">
        <v>0</v>
      </c>
      <c r="O79" s="74"/>
      <c r="P79" s="75"/>
      <c r="Q79" s="81"/>
      <c r="R79" s="483"/>
      <c r="S79" s="483"/>
      <c r="T79" s="268" t="s">
        <v>489</v>
      </c>
      <c r="AM79">
        <v>0</v>
      </c>
      <c r="AN79">
        <v>0</v>
      </c>
      <c r="AO79">
        <v>0</v>
      </c>
      <c r="AP79">
        <v>0</v>
      </c>
    </row>
    <row r="80" spans="1:42" ht="18" hidden="1" outlineLevel="1" x14ac:dyDescent="0.35">
      <c r="A80" s="13" t="s">
        <v>184</v>
      </c>
      <c r="B80" s="35">
        <v>70</v>
      </c>
      <c r="C80" s="473"/>
      <c r="D80" s="474"/>
      <c r="E80" s="474"/>
      <c r="F80" s="475"/>
      <c r="G80" s="476">
        <v>0</v>
      </c>
      <c r="H80" s="477">
        <v>0.1</v>
      </c>
      <c r="I80" s="102">
        <v>0</v>
      </c>
      <c r="J80" s="475"/>
      <c r="K80" s="7"/>
      <c r="L80" s="61">
        <v>70</v>
      </c>
      <c r="M80" s="112" t="s">
        <v>489</v>
      </c>
      <c r="N80" s="241">
        <v>0</v>
      </c>
      <c r="O80" s="74"/>
      <c r="P80" s="75"/>
      <c r="Q80" s="81"/>
      <c r="R80" s="483"/>
      <c r="S80" s="483"/>
      <c r="T80" s="268" t="s">
        <v>489</v>
      </c>
      <c r="AM80">
        <v>0</v>
      </c>
      <c r="AN80">
        <v>0</v>
      </c>
      <c r="AO80">
        <v>0</v>
      </c>
      <c r="AP80">
        <v>0</v>
      </c>
    </row>
    <row r="81" spans="1:42" ht="18" hidden="1" outlineLevel="1" x14ac:dyDescent="0.35">
      <c r="A81" s="13" t="s">
        <v>184</v>
      </c>
      <c r="B81" s="35">
        <v>71</v>
      </c>
      <c r="C81" s="473"/>
      <c r="D81" s="474"/>
      <c r="E81" s="474"/>
      <c r="F81" s="475"/>
      <c r="G81" s="476">
        <v>0</v>
      </c>
      <c r="H81" s="477">
        <v>0.1</v>
      </c>
      <c r="I81" s="102">
        <v>0</v>
      </c>
      <c r="J81" s="475"/>
      <c r="K81" s="7"/>
      <c r="L81" s="61">
        <v>71</v>
      </c>
      <c r="M81" s="112" t="s">
        <v>489</v>
      </c>
      <c r="N81" s="241">
        <v>0</v>
      </c>
      <c r="O81" s="74"/>
      <c r="P81" s="75"/>
      <c r="Q81" s="81"/>
      <c r="R81" s="483"/>
      <c r="S81" s="483"/>
      <c r="T81" s="268" t="s">
        <v>489</v>
      </c>
      <c r="AM81">
        <v>0</v>
      </c>
      <c r="AN81">
        <v>0</v>
      </c>
      <c r="AO81">
        <v>0</v>
      </c>
      <c r="AP81">
        <v>0</v>
      </c>
    </row>
    <row r="82" spans="1:42" ht="18" hidden="1" outlineLevel="1" x14ac:dyDescent="0.35">
      <c r="A82" s="13" t="s">
        <v>184</v>
      </c>
      <c r="B82" s="35">
        <v>72</v>
      </c>
      <c r="C82" s="473"/>
      <c r="D82" s="474"/>
      <c r="E82" s="474"/>
      <c r="F82" s="475"/>
      <c r="G82" s="476">
        <v>0</v>
      </c>
      <c r="H82" s="477">
        <v>0.1</v>
      </c>
      <c r="I82" s="102">
        <v>0</v>
      </c>
      <c r="J82" s="475"/>
      <c r="K82" s="7"/>
      <c r="L82" s="61">
        <v>72</v>
      </c>
      <c r="M82" s="112" t="s">
        <v>489</v>
      </c>
      <c r="N82" s="241">
        <v>0</v>
      </c>
      <c r="O82" s="74"/>
      <c r="P82" s="75"/>
      <c r="Q82" s="81"/>
      <c r="R82" s="483"/>
      <c r="S82" s="483"/>
      <c r="T82" s="268" t="s">
        <v>489</v>
      </c>
      <c r="AM82">
        <v>0</v>
      </c>
      <c r="AN82">
        <v>0</v>
      </c>
      <c r="AO82">
        <v>0</v>
      </c>
      <c r="AP82">
        <v>0</v>
      </c>
    </row>
    <row r="83" spans="1:42" ht="18" hidden="1" outlineLevel="1" x14ac:dyDescent="0.35">
      <c r="A83" s="13" t="s">
        <v>184</v>
      </c>
      <c r="B83" s="35">
        <v>73</v>
      </c>
      <c r="C83" s="473"/>
      <c r="D83" s="474"/>
      <c r="E83" s="474"/>
      <c r="F83" s="475"/>
      <c r="G83" s="476">
        <v>0</v>
      </c>
      <c r="H83" s="477">
        <v>0.1</v>
      </c>
      <c r="I83" s="102">
        <v>0</v>
      </c>
      <c r="J83" s="475"/>
      <c r="K83" s="7"/>
      <c r="L83" s="61">
        <v>73</v>
      </c>
      <c r="M83" s="112" t="s">
        <v>489</v>
      </c>
      <c r="N83" s="241">
        <v>0</v>
      </c>
      <c r="O83" s="74"/>
      <c r="P83" s="75"/>
      <c r="Q83" s="81"/>
      <c r="R83" s="483"/>
      <c r="S83" s="483"/>
      <c r="T83" s="268" t="s">
        <v>489</v>
      </c>
      <c r="AM83">
        <v>0</v>
      </c>
      <c r="AN83">
        <v>0</v>
      </c>
      <c r="AO83">
        <v>0</v>
      </c>
      <c r="AP83">
        <v>0</v>
      </c>
    </row>
    <row r="84" spans="1:42" ht="18" hidden="1" outlineLevel="1" x14ac:dyDescent="0.35">
      <c r="A84" s="13" t="s">
        <v>184</v>
      </c>
      <c r="B84" s="35">
        <v>74</v>
      </c>
      <c r="C84" s="473"/>
      <c r="D84" s="474"/>
      <c r="E84" s="474"/>
      <c r="F84" s="475"/>
      <c r="G84" s="476">
        <v>0</v>
      </c>
      <c r="H84" s="477">
        <v>0.1</v>
      </c>
      <c r="I84" s="102">
        <v>0</v>
      </c>
      <c r="J84" s="475"/>
      <c r="K84" s="7"/>
      <c r="L84" s="61">
        <v>74</v>
      </c>
      <c r="M84" s="112" t="s">
        <v>489</v>
      </c>
      <c r="N84" s="241">
        <v>0</v>
      </c>
      <c r="O84" s="74"/>
      <c r="P84" s="75"/>
      <c r="Q84" s="81"/>
      <c r="R84" s="483"/>
      <c r="S84" s="483"/>
      <c r="T84" s="268" t="s">
        <v>489</v>
      </c>
      <c r="AM84">
        <v>0</v>
      </c>
      <c r="AN84">
        <v>0</v>
      </c>
      <c r="AO84">
        <v>0</v>
      </c>
      <c r="AP84">
        <v>0</v>
      </c>
    </row>
    <row r="85" spans="1:42" ht="18" hidden="1" outlineLevel="1" x14ac:dyDescent="0.35">
      <c r="A85" s="13" t="s">
        <v>184</v>
      </c>
      <c r="B85" s="35">
        <v>75</v>
      </c>
      <c r="C85" s="473"/>
      <c r="D85" s="474"/>
      <c r="E85" s="474"/>
      <c r="F85" s="475"/>
      <c r="G85" s="476">
        <v>0</v>
      </c>
      <c r="H85" s="477">
        <v>0.1</v>
      </c>
      <c r="I85" s="102">
        <v>0</v>
      </c>
      <c r="J85" s="475"/>
      <c r="K85" s="7"/>
      <c r="L85" s="61">
        <v>75</v>
      </c>
      <c r="M85" s="112" t="s">
        <v>489</v>
      </c>
      <c r="N85" s="241">
        <v>0</v>
      </c>
      <c r="O85" s="74"/>
      <c r="P85" s="75"/>
      <c r="Q85" s="81"/>
      <c r="R85" s="483"/>
      <c r="S85" s="483"/>
      <c r="T85" s="268" t="s">
        <v>489</v>
      </c>
      <c r="AM85">
        <v>0</v>
      </c>
      <c r="AN85">
        <v>0</v>
      </c>
      <c r="AO85">
        <v>0</v>
      </c>
      <c r="AP85">
        <v>0</v>
      </c>
    </row>
    <row r="86" spans="1:42" ht="18" hidden="1" outlineLevel="1" x14ac:dyDescent="0.35">
      <c r="A86" s="13" t="s">
        <v>184</v>
      </c>
      <c r="B86" s="35">
        <v>76</v>
      </c>
      <c r="C86" s="473"/>
      <c r="D86" s="474"/>
      <c r="E86" s="474"/>
      <c r="F86" s="475"/>
      <c r="G86" s="476">
        <v>0</v>
      </c>
      <c r="H86" s="477">
        <v>0.1</v>
      </c>
      <c r="I86" s="102">
        <v>0</v>
      </c>
      <c r="J86" s="475"/>
      <c r="K86" s="7"/>
      <c r="L86" s="61">
        <v>76</v>
      </c>
      <c r="M86" s="112" t="s">
        <v>489</v>
      </c>
      <c r="N86" s="241">
        <v>0</v>
      </c>
      <c r="O86" s="74"/>
      <c r="P86" s="75"/>
      <c r="Q86" s="81"/>
      <c r="R86" s="483"/>
      <c r="S86" s="483"/>
      <c r="T86" s="268" t="s">
        <v>489</v>
      </c>
      <c r="AM86">
        <v>0</v>
      </c>
      <c r="AN86">
        <v>0</v>
      </c>
      <c r="AO86">
        <v>0</v>
      </c>
      <c r="AP86">
        <v>0</v>
      </c>
    </row>
    <row r="87" spans="1:42" ht="18" hidden="1" outlineLevel="1" x14ac:dyDescent="0.35">
      <c r="A87" s="13" t="s">
        <v>184</v>
      </c>
      <c r="B87" s="35">
        <v>77</v>
      </c>
      <c r="C87" s="473"/>
      <c r="D87" s="474"/>
      <c r="E87" s="474"/>
      <c r="F87" s="475"/>
      <c r="G87" s="476">
        <v>0</v>
      </c>
      <c r="H87" s="477">
        <v>0.1</v>
      </c>
      <c r="I87" s="102">
        <v>0</v>
      </c>
      <c r="J87" s="475"/>
      <c r="K87" s="7"/>
      <c r="L87" s="61">
        <v>77</v>
      </c>
      <c r="M87" s="112" t="s">
        <v>489</v>
      </c>
      <c r="N87" s="241">
        <v>0</v>
      </c>
      <c r="O87" s="74"/>
      <c r="P87" s="75"/>
      <c r="Q87" s="81"/>
      <c r="R87" s="483"/>
      <c r="S87" s="483"/>
      <c r="T87" s="268" t="s">
        <v>489</v>
      </c>
      <c r="AM87">
        <v>0</v>
      </c>
      <c r="AN87">
        <v>0</v>
      </c>
      <c r="AO87">
        <v>0</v>
      </c>
      <c r="AP87">
        <v>0</v>
      </c>
    </row>
    <row r="88" spans="1:42" ht="18" hidden="1" outlineLevel="1" x14ac:dyDescent="0.35">
      <c r="A88" s="13" t="s">
        <v>184</v>
      </c>
      <c r="B88" s="35">
        <v>78</v>
      </c>
      <c r="C88" s="473"/>
      <c r="D88" s="474"/>
      <c r="E88" s="474"/>
      <c r="F88" s="475"/>
      <c r="G88" s="476">
        <v>0</v>
      </c>
      <c r="H88" s="477">
        <v>0.1</v>
      </c>
      <c r="I88" s="102">
        <v>0</v>
      </c>
      <c r="J88" s="475"/>
      <c r="K88" s="7"/>
      <c r="L88" s="61">
        <v>78</v>
      </c>
      <c r="M88" s="112" t="s">
        <v>489</v>
      </c>
      <c r="N88" s="241">
        <v>0</v>
      </c>
      <c r="O88" s="74"/>
      <c r="P88" s="75"/>
      <c r="Q88" s="81"/>
      <c r="R88" s="483"/>
      <c r="S88" s="483"/>
      <c r="T88" s="268" t="s">
        <v>489</v>
      </c>
      <c r="AM88">
        <v>0</v>
      </c>
      <c r="AN88">
        <v>0</v>
      </c>
      <c r="AO88">
        <v>0</v>
      </c>
      <c r="AP88">
        <v>0</v>
      </c>
    </row>
    <row r="89" spans="1:42" ht="18" hidden="1" outlineLevel="1" x14ac:dyDescent="0.35">
      <c r="A89" s="13" t="s">
        <v>184</v>
      </c>
      <c r="B89" s="35">
        <v>79</v>
      </c>
      <c r="C89" s="473"/>
      <c r="D89" s="474"/>
      <c r="E89" s="474"/>
      <c r="F89" s="475"/>
      <c r="G89" s="476">
        <v>0</v>
      </c>
      <c r="H89" s="477">
        <v>0.1</v>
      </c>
      <c r="I89" s="102">
        <v>0</v>
      </c>
      <c r="J89" s="475"/>
      <c r="K89" s="7"/>
      <c r="L89" s="61">
        <v>79</v>
      </c>
      <c r="M89" s="112" t="s">
        <v>489</v>
      </c>
      <c r="N89" s="241">
        <v>0</v>
      </c>
      <c r="O89" s="74"/>
      <c r="P89" s="75"/>
      <c r="Q89" s="81"/>
      <c r="R89" s="483"/>
      <c r="S89" s="483"/>
      <c r="T89" s="268" t="s">
        <v>489</v>
      </c>
      <c r="AM89">
        <v>0</v>
      </c>
      <c r="AN89">
        <v>0</v>
      </c>
      <c r="AO89">
        <v>0</v>
      </c>
      <c r="AP89">
        <v>0</v>
      </c>
    </row>
    <row r="90" spans="1:42" ht="18" hidden="1" outlineLevel="1" x14ac:dyDescent="0.35">
      <c r="A90" s="13" t="s">
        <v>184</v>
      </c>
      <c r="B90" s="35">
        <v>80</v>
      </c>
      <c r="C90" s="473"/>
      <c r="D90" s="474"/>
      <c r="E90" s="474"/>
      <c r="F90" s="475"/>
      <c r="G90" s="476">
        <v>0</v>
      </c>
      <c r="H90" s="477">
        <v>0.1</v>
      </c>
      <c r="I90" s="102">
        <v>0</v>
      </c>
      <c r="J90" s="475"/>
      <c r="K90" s="7"/>
      <c r="L90" s="61">
        <v>80</v>
      </c>
      <c r="M90" s="112" t="s">
        <v>489</v>
      </c>
      <c r="N90" s="241">
        <v>0</v>
      </c>
      <c r="O90" s="74"/>
      <c r="P90" s="75"/>
      <c r="Q90" s="81"/>
      <c r="R90" s="483"/>
      <c r="S90" s="483"/>
      <c r="T90" s="268" t="s">
        <v>489</v>
      </c>
      <c r="AM90">
        <v>0</v>
      </c>
      <c r="AN90">
        <v>0</v>
      </c>
      <c r="AO90">
        <v>0</v>
      </c>
      <c r="AP90">
        <v>0</v>
      </c>
    </row>
    <row r="91" spans="1:42" ht="18" hidden="1" outlineLevel="1" x14ac:dyDescent="0.35">
      <c r="A91" s="13" t="s">
        <v>184</v>
      </c>
      <c r="B91" s="35">
        <v>81</v>
      </c>
      <c r="C91" s="473"/>
      <c r="D91" s="474"/>
      <c r="E91" s="474"/>
      <c r="F91" s="475"/>
      <c r="G91" s="476">
        <v>0</v>
      </c>
      <c r="H91" s="477">
        <v>0.1</v>
      </c>
      <c r="I91" s="102">
        <v>0</v>
      </c>
      <c r="J91" s="475"/>
      <c r="K91" s="7"/>
      <c r="L91" s="61">
        <v>81</v>
      </c>
      <c r="M91" s="112" t="s">
        <v>489</v>
      </c>
      <c r="N91" s="241">
        <v>0</v>
      </c>
      <c r="O91" s="74"/>
      <c r="P91" s="75"/>
      <c r="Q91" s="81"/>
      <c r="R91" s="483"/>
      <c r="S91" s="483"/>
      <c r="T91" s="268" t="s">
        <v>489</v>
      </c>
      <c r="AM91">
        <v>0</v>
      </c>
      <c r="AN91">
        <v>0</v>
      </c>
      <c r="AO91">
        <v>0</v>
      </c>
      <c r="AP91">
        <v>0</v>
      </c>
    </row>
    <row r="92" spans="1:42" ht="18" hidden="1" outlineLevel="1" x14ac:dyDescent="0.35">
      <c r="A92" s="13" t="s">
        <v>184</v>
      </c>
      <c r="B92" s="35">
        <v>82</v>
      </c>
      <c r="C92" s="473"/>
      <c r="D92" s="474"/>
      <c r="E92" s="474"/>
      <c r="F92" s="475"/>
      <c r="G92" s="476">
        <v>0</v>
      </c>
      <c r="H92" s="477">
        <v>0.1</v>
      </c>
      <c r="I92" s="102">
        <v>0</v>
      </c>
      <c r="J92" s="475"/>
      <c r="K92" s="7"/>
      <c r="L92" s="61">
        <v>82</v>
      </c>
      <c r="M92" s="112" t="s">
        <v>489</v>
      </c>
      <c r="N92" s="241">
        <v>0</v>
      </c>
      <c r="O92" s="74"/>
      <c r="P92" s="75"/>
      <c r="Q92" s="81"/>
      <c r="R92" s="483"/>
      <c r="S92" s="483"/>
      <c r="T92" s="268" t="s">
        <v>489</v>
      </c>
      <c r="AM92">
        <v>0</v>
      </c>
      <c r="AN92">
        <v>0</v>
      </c>
      <c r="AO92">
        <v>0</v>
      </c>
      <c r="AP92">
        <v>0</v>
      </c>
    </row>
    <row r="93" spans="1:42" ht="18" hidden="1" outlineLevel="1" x14ac:dyDescent="0.35">
      <c r="A93" s="13" t="s">
        <v>184</v>
      </c>
      <c r="B93" s="35">
        <v>83</v>
      </c>
      <c r="C93" s="473"/>
      <c r="D93" s="474"/>
      <c r="E93" s="474"/>
      <c r="F93" s="475"/>
      <c r="G93" s="476">
        <v>0</v>
      </c>
      <c r="H93" s="477">
        <v>0.1</v>
      </c>
      <c r="I93" s="102">
        <v>0</v>
      </c>
      <c r="J93" s="475"/>
      <c r="K93" s="7"/>
      <c r="L93" s="61">
        <v>83</v>
      </c>
      <c r="M93" s="112" t="s">
        <v>489</v>
      </c>
      <c r="N93" s="241">
        <v>0</v>
      </c>
      <c r="O93" s="74"/>
      <c r="P93" s="75"/>
      <c r="Q93" s="81"/>
      <c r="R93" s="483"/>
      <c r="S93" s="483"/>
      <c r="T93" s="268" t="s">
        <v>489</v>
      </c>
      <c r="AM93">
        <v>0</v>
      </c>
      <c r="AN93">
        <v>0</v>
      </c>
      <c r="AO93">
        <v>0</v>
      </c>
      <c r="AP93">
        <v>0</v>
      </c>
    </row>
    <row r="94" spans="1:42" ht="18" hidden="1" outlineLevel="1" x14ac:dyDescent="0.35">
      <c r="A94" s="13" t="s">
        <v>184</v>
      </c>
      <c r="B94" s="35">
        <v>84</v>
      </c>
      <c r="C94" s="473"/>
      <c r="D94" s="474"/>
      <c r="E94" s="474"/>
      <c r="F94" s="475"/>
      <c r="G94" s="476">
        <v>0</v>
      </c>
      <c r="H94" s="477">
        <v>0.1</v>
      </c>
      <c r="I94" s="102">
        <v>0</v>
      </c>
      <c r="J94" s="475"/>
      <c r="K94" s="7"/>
      <c r="L94" s="61">
        <v>84</v>
      </c>
      <c r="M94" s="112" t="s">
        <v>489</v>
      </c>
      <c r="N94" s="241">
        <v>0</v>
      </c>
      <c r="O94" s="74"/>
      <c r="P94" s="75"/>
      <c r="Q94" s="81"/>
      <c r="R94" s="483"/>
      <c r="S94" s="483"/>
      <c r="T94" s="268" t="s">
        <v>489</v>
      </c>
      <c r="AM94">
        <v>0</v>
      </c>
      <c r="AN94">
        <v>0</v>
      </c>
      <c r="AO94">
        <v>0</v>
      </c>
      <c r="AP94">
        <v>0</v>
      </c>
    </row>
    <row r="95" spans="1:42" ht="18" hidden="1" outlineLevel="1" x14ac:dyDescent="0.35">
      <c r="A95" s="13" t="s">
        <v>184</v>
      </c>
      <c r="B95" s="35">
        <v>85</v>
      </c>
      <c r="C95" s="473"/>
      <c r="D95" s="474"/>
      <c r="E95" s="474"/>
      <c r="F95" s="475"/>
      <c r="G95" s="476">
        <v>0</v>
      </c>
      <c r="H95" s="477">
        <v>0.1</v>
      </c>
      <c r="I95" s="102">
        <v>0</v>
      </c>
      <c r="J95" s="475"/>
      <c r="K95" s="7"/>
      <c r="L95" s="61">
        <v>85</v>
      </c>
      <c r="M95" s="112" t="s">
        <v>489</v>
      </c>
      <c r="N95" s="241">
        <v>0</v>
      </c>
      <c r="O95" s="74"/>
      <c r="P95" s="75"/>
      <c r="Q95" s="81"/>
      <c r="R95" s="483"/>
      <c r="S95" s="483"/>
      <c r="T95" s="268" t="s">
        <v>489</v>
      </c>
      <c r="AM95">
        <v>0</v>
      </c>
      <c r="AN95">
        <v>0</v>
      </c>
      <c r="AO95">
        <v>0</v>
      </c>
      <c r="AP95">
        <v>0</v>
      </c>
    </row>
    <row r="96" spans="1:42" ht="18" hidden="1" outlineLevel="1" x14ac:dyDescent="0.35">
      <c r="A96" s="13" t="s">
        <v>184</v>
      </c>
      <c r="B96" s="35">
        <v>86</v>
      </c>
      <c r="C96" s="473"/>
      <c r="D96" s="474"/>
      <c r="E96" s="474"/>
      <c r="F96" s="475"/>
      <c r="G96" s="476">
        <v>0</v>
      </c>
      <c r="H96" s="477">
        <v>0.1</v>
      </c>
      <c r="I96" s="102">
        <v>0</v>
      </c>
      <c r="J96" s="475"/>
      <c r="K96" s="7"/>
      <c r="L96" s="61">
        <v>86</v>
      </c>
      <c r="M96" s="112" t="s">
        <v>489</v>
      </c>
      <c r="N96" s="241">
        <v>0</v>
      </c>
      <c r="O96" s="74"/>
      <c r="P96" s="75"/>
      <c r="Q96" s="81"/>
      <c r="R96" s="483"/>
      <c r="S96" s="483"/>
      <c r="T96" s="268" t="s">
        <v>489</v>
      </c>
      <c r="AM96">
        <v>0</v>
      </c>
      <c r="AN96">
        <v>0</v>
      </c>
      <c r="AO96">
        <v>0</v>
      </c>
      <c r="AP96">
        <v>0</v>
      </c>
    </row>
    <row r="97" spans="1:42" ht="18" hidden="1" outlineLevel="1" x14ac:dyDescent="0.35">
      <c r="A97" s="13" t="s">
        <v>184</v>
      </c>
      <c r="B97" s="35">
        <v>87</v>
      </c>
      <c r="C97" s="473"/>
      <c r="D97" s="474"/>
      <c r="E97" s="474"/>
      <c r="F97" s="475"/>
      <c r="G97" s="476">
        <v>0</v>
      </c>
      <c r="H97" s="477">
        <v>0.1</v>
      </c>
      <c r="I97" s="102">
        <v>0</v>
      </c>
      <c r="J97" s="475"/>
      <c r="K97" s="7"/>
      <c r="L97" s="61">
        <v>87</v>
      </c>
      <c r="M97" s="112" t="s">
        <v>489</v>
      </c>
      <c r="N97" s="241">
        <v>0</v>
      </c>
      <c r="O97" s="74"/>
      <c r="P97" s="75"/>
      <c r="Q97" s="81"/>
      <c r="R97" s="483"/>
      <c r="S97" s="483"/>
      <c r="T97" s="268" t="s">
        <v>489</v>
      </c>
      <c r="AM97">
        <v>0</v>
      </c>
      <c r="AN97">
        <v>0</v>
      </c>
      <c r="AO97">
        <v>0</v>
      </c>
      <c r="AP97">
        <v>0</v>
      </c>
    </row>
    <row r="98" spans="1:42" ht="18" hidden="1" outlineLevel="1" x14ac:dyDescent="0.35">
      <c r="A98" s="13" t="s">
        <v>184</v>
      </c>
      <c r="B98" s="35">
        <v>88</v>
      </c>
      <c r="C98" s="473"/>
      <c r="D98" s="474"/>
      <c r="E98" s="474"/>
      <c r="F98" s="475"/>
      <c r="G98" s="476">
        <v>0</v>
      </c>
      <c r="H98" s="477">
        <v>0.1</v>
      </c>
      <c r="I98" s="102">
        <v>0</v>
      </c>
      <c r="J98" s="475"/>
      <c r="K98" s="7"/>
      <c r="L98" s="61">
        <v>88</v>
      </c>
      <c r="M98" s="112" t="s">
        <v>489</v>
      </c>
      <c r="N98" s="241">
        <v>0</v>
      </c>
      <c r="O98" s="74"/>
      <c r="P98" s="75"/>
      <c r="Q98" s="81"/>
      <c r="R98" s="483"/>
      <c r="S98" s="483"/>
      <c r="T98" s="268" t="s">
        <v>489</v>
      </c>
      <c r="AM98">
        <v>0</v>
      </c>
      <c r="AN98">
        <v>0</v>
      </c>
      <c r="AO98">
        <v>0</v>
      </c>
      <c r="AP98">
        <v>0</v>
      </c>
    </row>
    <row r="99" spans="1:42" ht="18" hidden="1" outlineLevel="1" x14ac:dyDescent="0.35">
      <c r="A99" s="13" t="s">
        <v>184</v>
      </c>
      <c r="B99" s="35">
        <v>89</v>
      </c>
      <c r="C99" s="473"/>
      <c r="D99" s="474"/>
      <c r="E99" s="474"/>
      <c r="F99" s="475"/>
      <c r="G99" s="476">
        <v>0</v>
      </c>
      <c r="H99" s="477">
        <v>0.1</v>
      </c>
      <c r="I99" s="102">
        <v>0</v>
      </c>
      <c r="J99" s="475"/>
      <c r="K99" s="7"/>
      <c r="L99" s="61">
        <v>89</v>
      </c>
      <c r="M99" s="112" t="s">
        <v>489</v>
      </c>
      <c r="N99" s="241">
        <v>0</v>
      </c>
      <c r="O99" s="74"/>
      <c r="P99" s="75"/>
      <c r="Q99" s="81"/>
      <c r="R99" s="483"/>
      <c r="S99" s="483"/>
      <c r="T99" s="268" t="s">
        <v>489</v>
      </c>
      <c r="AM99">
        <v>0</v>
      </c>
      <c r="AN99">
        <v>0</v>
      </c>
      <c r="AO99">
        <v>0</v>
      </c>
      <c r="AP99">
        <v>0</v>
      </c>
    </row>
    <row r="100" spans="1:42" ht="18" hidden="1" outlineLevel="1" x14ac:dyDescent="0.35">
      <c r="A100" s="13" t="s">
        <v>184</v>
      </c>
      <c r="B100" s="35">
        <v>90</v>
      </c>
      <c r="C100" s="473"/>
      <c r="D100" s="474"/>
      <c r="E100" s="474"/>
      <c r="F100" s="475"/>
      <c r="G100" s="476">
        <v>0</v>
      </c>
      <c r="H100" s="477">
        <v>0.1</v>
      </c>
      <c r="I100" s="102">
        <v>0</v>
      </c>
      <c r="J100" s="475"/>
      <c r="K100" s="7"/>
      <c r="L100" s="61">
        <v>90</v>
      </c>
      <c r="M100" s="112" t="s">
        <v>489</v>
      </c>
      <c r="N100" s="241">
        <v>0</v>
      </c>
      <c r="O100" s="74"/>
      <c r="P100" s="75"/>
      <c r="Q100" s="81"/>
      <c r="R100" s="483"/>
      <c r="S100" s="483"/>
      <c r="T100" s="268" t="s">
        <v>489</v>
      </c>
      <c r="AM100">
        <v>0</v>
      </c>
      <c r="AN100">
        <v>0</v>
      </c>
      <c r="AO100">
        <v>0</v>
      </c>
      <c r="AP100">
        <v>0</v>
      </c>
    </row>
    <row r="101" spans="1:42" ht="18" hidden="1" outlineLevel="1" x14ac:dyDescent="0.35">
      <c r="A101" s="13" t="s">
        <v>184</v>
      </c>
      <c r="B101" s="35">
        <v>91</v>
      </c>
      <c r="C101" s="473"/>
      <c r="D101" s="474"/>
      <c r="E101" s="474"/>
      <c r="F101" s="475"/>
      <c r="G101" s="476">
        <v>0</v>
      </c>
      <c r="H101" s="477">
        <v>0.1</v>
      </c>
      <c r="I101" s="102">
        <v>0</v>
      </c>
      <c r="J101" s="475"/>
      <c r="K101" s="7"/>
      <c r="L101" s="61">
        <v>91</v>
      </c>
      <c r="M101" s="112" t="s">
        <v>489</v>
      </c>
      <c r="N101" s="241">
        <v>0</v>
      </c>
      <c r="O101" s="74"/>
      <c r="P101" s="75"/>
      <c r="Q101" s="81"/>
      <c r="R101" s="483"/>
      <c r="S101" s="483"/>
      <c r="T101" s="268" t="s">
        <v>489</v>
      </c>
      <c r="AM101">
        <v>0</v>
      </c>
      <c r="AN101">
        <v>0</v>
      </c>
      <c r="AO101">
        <v>0</v>
      </c>
      <c r="AP101">
        <v>0</v>
      </c>
    </row>
    <row r="102" spans="1:42" ht="18" hidden="1" outlineLevel="1" x14ac:dyDescent="0.35">
      <c r="A102" s="13" t="s">
        <v>184</v>
      </c>
      <c r="B102" s="35">
        <v>92</v>
      </c>
      <c r="C102" s="473"/>
      <c r="D102" s="474"/>
      <c r="E102" s="474"/>
      <c r="F102" s="475"/>
      <c r="G102" s="476">
        <v>0</v>
      </c>
      <c r="H102" s="477">
        <v>0.1</v>
      </c>
      <c r="I102" s="102">
        <v>0</v>
      </c>
      <c r="J102" s="475"/>
      <c r="K102" s="7"/>
      <c r="L102" s="61">
        <v>92</v>
      </c>
      <c r="M102" s="112" t="s">
        <v>489</v>
      </c>
      <c r="N102" s="241">
        <v>0</v>
      </c>
      <c r="O102" s="74"/>
      <c r="P102" s="75"/>
      <c r="Q102" s="81"/>
      <c r="R102" s="483"/>
      <c r="S102" s="483"/>
      <c r="T102" s="268" t="s">
        <v>489</v>
      </c>
      <c r="AM102">
        <v>0</v>
      </c>
      <c r="AN102">
        <v>0</v>
      </c>
      <c r="AO102">
        <v>0</v>
      </c>
      <c r="AP102">
        <v>0</v>
      </c>
    </row>
    <row r="103" spans="1:42" ht="18" hidden="1" outlineLevel="1" x14ac:dyDescent="0.35">
      <c r="A103" s="13" t="s">
        <v>184</v>
      </c>
      <c r="B103" s="35">
        <v>93</v>
      </c>
      <c r="C103" s="473"/>
      <c r="D103" s="474"/>
      <c r="E103" s="474"/>
      <c r="F103" s="475"/>
      <c r="G103" s="476">
        <v>0</v>
      </c>
      <c r="H103" s="477">
        <v>0.1</v>
      </c>
      <c r="I103" s="102">
        <v>0</v>
      </c>
      <c r="J103" s="475"/>
      <c r="K103" s="7"/>
      <c r="L103" s="61">
        <v>93</v>
      </c>
      <c r="M103" s="112" t="s">
        <v>489</v>
      </c>
      <c r="N103" s="241">
        <v>0</v>
      </c>
      <c r="O103" s="74"/>
      <c r="P103" s="75"/>
      <c r="Q103" s="81"/>
      <c r="R103" s="483"/>
      <c r="S103" s="483"/>
      <c r="T103" s="268" t="s">
        <v>489</v>
      </c>
      <c r="AM103">
        <v>0</v>
      </c>
      <c r="AN103">
        <v>0</v>
      </c>
      <c r="AO103">
        <v>0</v>
      </c>
      <c r="AP103">
        <v>0</v>
      </c>
    </row>
    <row r="104" spans="1:42" ht="18" hidden="1" outlineLevel="1" x14ac:dyDescent="0.35">
      <c r="A104" s="13" t="s">
        <v>184</v>
      </c>
      <c r="B104" s="35">
        <v>94</v>
      </c>
      <c r="C104" s="473"/>
      <c r="D104" s="474"/>
      <c r="E104" s="474"/>
      <c r="F104" s="475"/>
      <c r="G104" s="476">
        <v>0</v>
      </c>
      <c r="H104" s="477">
        <v>0.1</v>
      </c>
      <c r="I104" s="102">
        <v>0</v>
      </c>
      <c r="J104" s="475"/>
      <c r="K104" s="7"/>
      <c r="L104" s="61">
        <v>94</v>
      </c>
      <c r="M104" s="112" t="s">
        <v>489</v>
      </c>
      <c r="N104" s="241">
        <v>0</v>
      </c>
      <c r="O104" s="74"/>
      <c r="P104" s="75"/>
      <c r="Q104" s="81"/>
      <c r="R104" s="483"/>
      <c r="S104" s="483"/>
      <c r="T104" s="268" t="s">
        <v>489</v>
      </c>
      <c r="AM104">
        <v>0</v>
      </c>
      <c r="AN104">
        <v>0</v>
      </c>
      <c r="AO104">
        <v>0</v>
      </c>
      <c r="AP104">
        <v>0</v>
      </c>
    </row>
    <row r="105" spans="1:42" ht="18" hidden="1" outlineLevel="1" x14ac:dyDescent="0.35">
      <c r="A105" s="13" t="s">
        <v>184</v>
      </c>
      <c r="B105" s="35">
        <v>95</v>
      </c>
      <c r="C105" s="473"/>
      <c r="D105" s="474"/>
      <c r="E105" s="474"/>
      <c r="F105" s="475"/>
      <c r="G105" s="476">
        <v>0</v>
      </c>
      <c r="H105" s="477">
        <v>0.1</v>
      </c>
      <c r="I105" s="102">
        <v>0</v>
      </c>
      <c r="J105" s="475"/>
      <c r="K105" s="7"/>
      <c r="L105" s="61">
        <v>95</v>
      </c>
      <c r="M105" s="112" t="s">
        <v>489</v>
      </c>
      <c r="N105" s="241">
        <v>0</v>
      </c>
      <c r="O105" s="74"/>
      <c r="P105" s="75"/>
      <c r="Q105" s="81"/>
      <c r="R105" s="483"/>
      <c r="S105" s="483"/>
      <c r="T105" s="268" t="s">
        <v>489</v>
      </c>
      <c r="AM105">
        <v>0</v>
      </c>
      <c r="AN105">
        <v>0</v>
      </c>
      <c r="AO105">
        <v>0</v>
      </c>
      <c r="AP105">
        <v>0</v>
      </c>
    </row>
    <row r="106" spans="1:42" ht="18" hidden="1" outlineLevel="1" x14ac:dyDescent="0.35">
      <c r="A106" s="13" t="s">
        <v>184</v>
      </c>
      <c r="B106" s="35">
        <v>96</v>
      </c>
      <c r="C106" s="473"/>
      <c r="D106" s="474"/>
      <c r="E106" s="474"/>
      <c r="F106" s="475"/>
      <c r="G106" s="476">
        <v>0</v>
      </c>
      <c r="H106" s="477">
        <v>0.1</v>
      </c>
      <c r="I106" s="102">
        <v>0</v>
      </c>
      <c r="J106" s="475"/>
      <c r="K106" s="7"/>
      <c r="L106" s="61">
        <v>96</v>
      </c>
      <c r="M106" s="112" t="s">
        <v>489</v>
      </c>
      <c r="N106" s="241">
        <v>0</v>
      </c>
      <c r="O106" s="74"/>
      <c r="P106" s="75"/>
      <c r="Q106" s="81"/>
      <c r="R106" s="483"/>
      <c r="S106" s="483"/>
      <c r="T106" s="268" t="s">
        <v>489</v>
      </c>
      <c r="AM106">
        <v>0</v>
      </c>
      <c r="AN106">
        <v>0</v>
      </c>
      <c r="AO106">
        <v>0</v>
      </c>
      <c r="AP106">
        <v>0</v>
      </c>
    </row>
    <row r="107" spans="1:42" ht="18" hidden="1" outlineLevel="1" x14ac:dyDescent="0.35">
      <c r="A107" s="13" t="s">
        <v>184</v>
      </c>
      <c r="B107" s="35">
        <v>97</v>
      </c>
      <c r="C107" s="473"/>
      <c r="D107" s="474"/>
      <c r="E107" s="474"/>
      <c r="F107" s="475"/>
      <c r="G107" s="476">
        <v>0</v>
      </c>
      <c r="H107" s="477">
        <v>0.1</v>
      </c>
      <c r="I107" s="102">
        <v>0</v>
      </c>
      <c r="J107" s="475"/>
      <c r="K107" s="7"/>
      <c r="L107" s="61">
        <v>97</v>
      </c>
      <c r="M107" s="112" t="s">
        <v>489</v>
      </c>
      <c r="N107" s="241">
        <v>0</v>
      </c>
      <c r="O107" s="74"/>
      <c r="P107" s="75"/>
      <c r="Q107" s="81"/>
      <c r="R107" s="483"/>
      <c r="S107" s="483"/>
      <c r="T107" s="268" t="s">
        <v>489</v>
      </c>
      <c r="AM107">
        <v>0</v>
      </c>
      <c r="AN107">
        <v>0</v>
      </c>
      <c r="AO107">
        <v>0</v>
      </c>
      <c r="AP107">
        <v>0</v>
      </c>
    </row>
    <row r="108" spans="1:42" ht="18" hidden="1" outlineLevel="1" x14ac:dyDescent="0.35">
      <c r="A108" s="13" t="s">
        <v>184</v>
      </c>
      <c r="B108" s="35">
        <v>98</v>
      </c>
      <c r="C108" s="473"/>
      <c r="D108" s="474"/>
      <c r="E108" s="474"/>
      <c r="F108" s="475"/>
      <c r="G108" s="476">
        <v>0</v>
      </c>
      <c r="H108" s="477">
        <v>0.1</v>
      </c>
      <c r="I108" s="102">
        <v>0</v>
      </c>
      <c r="J108" s="475"/>
      <c r="K108" s="7"/>
      <c r="L108" s="61">
        <v>98</v>
      </c>
      <c r="M108" s="112" t="s">
        <v>489</v>
      </c>
      <c r="N108" s="241">
        <v>0</v>
      </c>
      <c r="O108" s="74"/>
      <c r="P108" s="75"/>
      <c r="Q108" s="81"/>
      <c r="R108" s="483"/>
      <c r="S108" s="483"/>
      <c r="T108" s="268" t="s">
        <v>489</v>
      </c>
      <c r="AM108">
        <v>0</v>
      </c>
      <c r="AN108">
        <v>0</v>
      </c>
      <c r="AO108">
        <v>0</v>
      </c>
      <c r="AP108">
        <v>0</v>
      </c>
    </row>
    <row r="109" spans="1:42" ht="18" hidden="1" outlineLevel="1" x14ac:dyDescent="0.35">
      <c r="A109" s="13" t="s">
        <v>184</v>
      </c>
      <c r="B109" s="35">
        <v>99</v>
      </c>
      <c r="C109" s="473"/>
      <c r="D109" s="474"/>
      <c r="E109" s="474"/>
      <c r="F109" s="475"/>
      <c r="G109" s="476">
        <v>0</v>
      </c>
      <c r="H109" s="477">
        <v>0.1</v>
      </c>
      <c r="I109" s="102">
        <v>0</v>
      </c>
      <c r="J109" s="475"/>
      <c r="K109" s="7"/>
      <c r="L109" s="61">
        <v>99</v>
      </c>
      <c r="M109" s="112" t="s">
        <v>489</v>
      </c>
      <c r="N109" s="241">
        <v>0</v>
      </c>
      <c r="O109" s="74"/>
      <c r="P109" s="75"/>
      <c r="Q109" s="81"/>
      <c r="R109" s="483"/>
      <c r="S109" s="483"/>
      <c r="T109" s="268" t="s">
        <v>489</v>
      </c>
      <c r="AM109">
        <v>0</v>
      </c>
      <c r="AN109">
        <v>0</v>
      </c>
      <c r="AO109">
        <v>0</v>
      </c>
      <c r="AP109">
        <v>0</v>
      </c>
    </row>
    <row r="110" spans="1:42" ht="18" hidden="1" outlineLevel="1" x14ac:dyDescent="0.35">
      <c r="A110" s="13" t="s">
        <v>184</v>
      </c>
      <c r="B110" s="35">
        <v>100</v>
      </c>
      <c r="C110" s="473"/>
      <c r="D110" s="474"/>
      <c r="E110" s="474"/>
      <c r="F110" s="475"/>
      <c r="G110" s="476">
        <v>0</v>
      </c>
      <c r="H110" s="477">
        <v>0.1</v>
      </c>
      <c r="I110" s="102">
        <v>0</v>
      </c>
      <c r="J110" s="475"/>
      <c r="K110" s="7"/>
      <c r="L110" s="61">
        <v>100</v>
      </c>
      <c r="M110" s="112" t="s">
        <v>489</v>
      </c>
      <c r="N110" s="241">
        <v>0</v>
      </c>
      <c r="O110" s="74"/>
      <c r="P110" s="75"/>
      <c r="Q110" s="81"/>
      <c r="R110" s="483"/>
      <c r="S110" s="483"/>
      <c r="T110" s="268" t="s">
        <v>489</v>
      </c>
      <c r="AM110">
        <v>0</v>
      </c>
      <c r="AN110">
        <v>0</v>
      </c>
      <c r="AO110">
        <v>0</v>
      </c>
      <c r="AP110">
        <v>0</v>
      </c>
    </row>
    <row r="111" spans="1:42" ht="15" customHeight="1" collapsed="1" x14ac:dyDescent="0.35">
      <c r="A111" s="103"/>
      <c r="B111" s="104" t="s">
        <v>241</v>
      </c>
      <c r="C111" s="275"/>
      <c r="D111" s="484"/>
      <c r="E111" s="484"/>
      <c r="F111" s="259"/>
      <c r="G111" s="259"/>
      <c r="H111" s="259"/>
      <c r="I111" s="259"/>
      <c r="J111" s="259"/>
      <c r="K111" s="105"/>
      <c r="L111" s="61"/>
      <c r="M111" s="112" t="s">
        <v>489</v>
      </c>
      <c r="N111" s="242"/>
      <c r="O111" s="74"/>
      <c r="P111" s="75"/>
      <c r="Q111" s="81"/>
      <c r="R111" s="483"/>
      <c r="S111" s="483"/>
      <c r="T111" s="268" t="s">
        <v>489</v>
      </c>
      <c r="AM111">
        <v>0</v>
      </c>
      <c r="AN111">
        <v>0</v>
      </c>
      <c r="AO111">
        <v>0</v>
      </c>
      <c r="AP111">
        <v>0</v>
      </c>
    </row>
    <row r="112" spans="1:42" ht="18" hidden="1" outlineLevel="1" x14ac:dyDescent="0.35">
      <c r="A112" s="13" t="s">
        <v>184</v>
      </c>
      <c r="B112" s="35">
        <v>101</v>
      </c>
      <c r="C112" s="473"/>
      <c r="D112" s="474"/>
      <c r="E112" s="474"/>
      <c r="F112" s="475"/>
      <c r="G112" s="476">
        <v>0</v>
      </c>
      <c r="H112" s="477">
        <v>0.1</v>
      </c>
      <c r="I112" s="102">
        <v>0</v>
      </c>
      <c r="J112" s="475"/>
      <c r="K112" s="7"/>
      <c r="L112" s="61">
        <v>101</v>
      </c>
      <c r="M112" s="112" t="s">
        <v>489</v>
      </c>
      <c r="N112" s="241">
        <v>0</v>
      </c>
      <c r="O112" s="74"/>
      <c r="P112" s="75"/>
      <c r="Q112" s="81"/>
      <c r="R112" s="483"/>
      <c r="S112" s="483"/>
      <c r="T112" s="268" t="s">
        <v>489</v>
      </c>
      <c r="AM112">
        <v>0</v>
      </c>
      <c r="AN112">
        <v>0</v>
      </c>
      <c r="AO112">
        <v>0</v>
      </c>
      <c r="AP112">
        <v>0</v>
      </c>
    </row>
    <row r="113" spans="1:42" ht="18" hidden="1" outlineLevel="1" x14ac:dyDescent="0.35">
      <c r="A113" s="13" t="s">
        <v>184</v>
      </c>
      <c r="B113" s="35">
        <v>102</v>
      </c>
      <c r="C113" s="473"/>
      <c r="D113" s="474"/>
      <c r="E113" s="474"/>
      <c r="F113" s="475"/>
      <c r="G113" s="476">
        <v>0</v>
      </c>
      <c r="H113" s="477">
        <v>0.1</v>
      </c>
      <c r="I113" s="102">
        <v>0</v>
      </c>
      <c r="J113" s="475"/>
      <c r="K113" s="7"/>
      <c r="L113" s="61">
        <v>102</v>
      </c>
      <c r="M113" s="112" t="s">
        <v>489</v>
      </c>
      <c r="N113" s="241">
        <v>0</v>
      </c>
      <c r="O113" s="74"/>
      <c r="P113" s="75"/>
      <c r="Q113" s="81"/>
      <c r="R113" s="483"/>
      <c r="S113" s="483"/>
      <c r="T113" s="268" t="s">
        <v>489</v>
      </c>
      <c r="AM113">
        <v>0</v>
      </c>
      <c r="AN113">
        <v>0</v>
      </c>
      <c r="AO113">
        <v>0</v>
      </c>
      <c r="AP113">
        <v>0</v>
      </c>
    </row>
    <row r="114" spans="1:42" ht="18" hidden="1" outlineLevel="1" x14ac:dyDescent="0.35">
      <c r="A114" s="13" t="s">
        <v>184</v>
      </c>
      <c r="B114" s="35">
        <v>103</v>
      </c>
      <c r="C114" s="473"/>
      <c r="D114" s="474"/>
      <c r="E114" s="474"/>
      <c r="F114" s="475"/>
      <c r="G114" s="476">
        <v>0</v>
      </c>
      <c r="H114" s="477">
        <v>0.1</v>
      </c>
      <c r="I114" s="102">
        <v>0</v>
      </c>
      <c r="J114" s="475"/>
      <c r="K114" s="7"/>
      <c r="L114" s="61">
        <v>103</v>
      </c>
      <c r="M114" s="112" t="s">
        <v>489</v>
      </c>
      <c r="N114" s="241">
        <v>0</v>
      </c>
      <c r="O114" s="74"/>
      <c r="P114" s="75"/>
      <c r="Q114" s="81"/>
      <c r="R114" s="483"/>
      <c r="S114" s="483"/>
      <c r="T114" s="268" t="s">
        <v>489</v>
      </c>
      <c r="AM114">
        <v>0</v>
      </c>
      <c r="AN114">
        <v>0</v>
      </c>
      <c r="AO114">
        <v>0</v>
      </c>
      <c r="AP114">
        <v>0</v>
      </c>
    </row>
    <row r="115" spans="1:42" ht="18" hidden="1" outlineLevel="1" x14ac:dyDescent="0.35">
      <c r="A115" s="13" t="s">
        <v>184</v>
      </c>
      <c r="B115" s="35">
        <v>104</v>
      </c>
      <c r="C115" s="473"/>
      <c r="D115" s="474"/>
      <c r="E115" s="474"/>
      <c r="F115" s="475"/>
      <c r="G115" s="476">
        <v>0</v>
      </c>
      <c r="H115" s="477">
        <v>0.1</v>
      </c>
      <c r="I115" s="102">
        <v>0</v>
      </c>
      <c r="J115" s="475"/>
      <c r="K115" s="7"/>
      <c r="L115" s="61">
        <v>104</v>
      </c>
      <c r="M115" s="112" t="s">
        <v>489</v>
      </c>
      <c r="N115" s="241">
        <v>0</v>
      </c>
      <c r="O115" s="74"/>
      <c r="P115" s="75"/>
      <c r="Q115" s="81"/>
      <c r="R115" s="483"/>
      <c r="S115" s="483"/>
      <c r="T115" s="268" t="s">
        <v>489</v>
      </c>
      <c r="AM115">
        <v>0</v>
      </c>
      <c r="AN115">
        <v>0</v>
      </c>
      <c r="AO115">
        <v>0</v>
      </c>
      <c r="AP115">
        <v>0</v>
      </c>
    </row>
    <row r="116" spans="1:42" ht="18" hidden="1" outlineLevel="1" x14ac:dyDescent="0.35">
      <c r="A116" s="13" t="s">
        <v>184</v>
      </c>
      <c r="B116" s="35">
        <v>105</v>
      </c>
      <c r="C116" s="473"/>
      <c r="D116" s="474"/>
      <c r="E116" s="474"/>
      <c r="F116" s="475"/>
      <c r="G116" s="476">
        <v>0</v>
      </c>
      <c r="H116" s="477">
        <v>0.1</v>
      </c>
      <c r="I116" s="102">
        <v>0</v>
      </c>
      <c r="J116" s="475"/>
      <c r="K116" s="7"/>
      <c r="L116" s="61">
        <v>105</v>
      </c>
      <c r="M116" s="112" t="s">
        <v>489</v>
      </c>
      <c r="N116" s="241">
        <v>0</v>
      </c>
      <c r="O116" s="74"/>
      <c r="P116" s="75"/>
      <c r="Q116" s="81"/>
      <c r="R116" s="483"/>
      <c r="S116" s="483"/>
      <c r="T116" s="268" t="s">
        <v>489</v>
      </c>
      <c r="AM116">
        <v>0</v>
      </c>
      <c r="AN116">
        <v>0</v>
      </c>
      <c r="AO116">
        <v>0</v>
      </c>
      <c r="AP116">
        <v>0</v>
      </c>
    </row>
    <row r="117" spans="1:42" ht="18" hidden="1" outlineLevel="1" x14ac:dyDescent="0.35">
      <c r="A117" s="13" t="s">
        <v>184</v>
      </c>
      <c r="B117" s="35">
        <v>106</v>
      </c>
      <c r="C117" s="473"/>
      <c r="D117" s="474"/>
      <c r="E117" s="474"/>
      <c r="F117" s="475"/>
      <c r="G117" s="476">
        <v>0</v>
      </c>
      <c r="H117" s="477">
        <v>0.1</v>
      </c>
      <c r="I117" s="102">
        <v>0</v>
      </c>
      <c r="J117" s="475"/>
      <c r="K117" s="7"/>
      <c r="L117" s="61">
        <v>106</v>
      </c>
      <c r="M117" s="112" t="s">
        <v>489</v>
      </c>
      <c r="N117" s="241">
        <v>0</v>
      </c>
      <c r="O117" s="74"/>
      <c r="P117" s="75"/>
      <c r="Q117" s="81"/>
      <c r="R117" s="483"/>
      <c r="S117" s="483"/>
      <c r="T117" s="268" t="s">
        <v>489</v>
      </c>
      <c r="AM117">
        <v>0</v>
      </c>
      <c r="AN117">
        <v>0</v>
      </c>
      <c r="AO117">
        <v>0</v>
      </c>
      <c r="AP117">
        <v>0</v>
      </c>
    </row>
    <row r="118" spans="1:42" ht="18" hidden="1" outlineLevel="1" x14ac:dyDescent="0.35">
      <c r="A118" s="13" t="s">
        <v>184</v>
      </c>
      <c r="B118" s="35">
        <v>107</v>
      </c>
      <c r="C118" s="473"/>
      <c r="D118" s="474"/>
      <c r="E118" s="474"/>
      <c r="F118" s="475"/>
      <c r="G118" s="476">
        <v>0</v>
      </c>
      <c r="H118" s="477">
        <v>0.1</v>
      </c>
      <c r="I118" s="102">
        <v>0</v>
      </c>
      <c r="J118" s="475"/>
      <c r="K118" s="7"/>
      <c r="L118" s="61">
        <v>107</v>
      </c>
      <c r="M118" s="112" t="s">
        <v>489</v>
      </c>
      <c r="N118" s="241">
        <v>0</v>
      </c>
      <c r="O118" s="74"/>
      <c r="P118" s="75"/>
      <c r="Q118" s="81"/>
      <c r="R118" s="483"/>
      <c r="S118" s="483"/>
      <c r="T118" s="268" t="s">
        <v>489</v>
      </c>
      <c r="AM118">
        <v>0</v>
      </c>
      <c r="AN118">
        <v>0</v>
      </c>
      <c r="AO118">
        <v>0</v>
      </c>
      <c r="AP118">
        <v>0</v>
      </c>
    </row>
    <row r="119" spans="1:42" ht="18" hidden="1" outlineLevel="1" x14ac:dyDescent="0.35">
      <c r="A119" s="13" t="s">
        <v>184</v>
      </c>
      <c r="B119" s="35">
        <v>108</v>
      </c>
      <c r="C119" s="473"/>
      <c r="D119" s="474"/>
      <c r="E119" s="474"/>
      <c r="F119" s="475"/>
      <c r="G119" s="476">
        <v>0</v>
      </c>
      <c r="H119" s="477">
        <v>0.1</v>
      </c>
      <c r="I119" s="102">
        <v>0</v>
      </c>
      <c r="J119" s="475"/>
      <c r="K119" s="7"/>
      <c r="L119" s="61">
        <v>108</v>
      </c>
      <c r="M119" s="112" t="s">
        <v>489</v>
      </c>
      <c r="N119" s="241">
        <v>0</v>
      </c>
      <c r="O119" s="74"/>
      <c r="P119" s="75"/>
      <c r="Q119" s="81"/>
      <c r="R119" s="483"/>
      <c r="S119" s="483"/>
      <c r="T119" s="268" t="s">
        <v>489</v>
      </c>
      <c r="AM119">
        <v>0</v>
      </c>
      <c r="AN119">
        <v>0</v>
      </c>
      <c r="AO119">
        <v>0</v>
      </c>
      <c r="AP119">
        <v>0</v>
      </c>
    </row>
    <row r="120" spans="1:42" ht="18" hidden="1" outlineLevel="1" x14ac:dyDescent="0.35">
      <c r="A120" s="13" t="s">
        <v>184</v>
      </c>
      <c r="B120" s="35">
        <v>109</v>
      </c>
      <c r="C120" s="473"/>
      <c r="D120" s="474"/>
      <c r="E120" s="474"/>
      <c r="F120" s="475"/>
      <c r="G120" s="476">
        <v>0</v>
      </c>
      <c r="H120" s="477">
        <v>0.1</v>
      </c>
      <c r="I120" s="102">
        <v>0</v>
      </c>
      <c r="J120" s="475"/>
      <c r="K120" s="7"/>
      <c r="L120" s="61">
        <v>109</v>
      </c>
      <c r="M120" s="112" t="s">
        <v>489</v>
      </c>
      <c r="N120" s="241">
        <v>0</v>
      </c>
      <c r="O120" s="74"/>
      <c r="P120" s="75"/>
      <c r="Q120" s="81"/>
      <c r="R120" s="483"/>
      <c r="S120" s="483"/>
      <c r="T120" s="268" t="s">
        <v>489</v>
      </c>
      <c r="AM120">
        <v>0</v>
      </c>
      <c r="AN120">
        <v>0</v>
      </c>
      <c r="AO120">
        <v>0</v>
      </c>
      <c r="AP120">
        <v>0</v>
      </c>
    </row>
    <row r="121" spans="1:42" ht="18" hidden="1" outlineLevel="1" x14ac:dyDescent="0.35">
      <c r="A121" s="13" t="s">
        <v>184</v>
      </c>
      <c r="B121" s="35">
        <v>110</v>
      </c>
      <c r="C121" s="473"/>
      <c r="D121" s="474"/>
      <c r="E121" s="474"/>
      <c r="F121" s="475"/>
      <c r="G121" s="476">
        <v>0</v>
      </c>
      <c r="H121" s="477">
        <v>0.1</v>
      </c>
      <c r="I121" s="102">
        <v>0</v>
      </c>
      <c r="J121" s="475"/>
      <c r="K121" s="7"/>
      <c r="L121" s="61">
        <v>110</v>
      </c>
      <c r="M121" s="112" t="s">
        <v>489</v>
      </c>
      <c r="N121" s="241">
        <v>0</v>
      </c>
      <c r="O121" s="74"/>
      <c r="P121" s="75"/>
      <c r="Q121" s="81"/>
      <c r="R121" s="483"/>
      <c r="S121" s="483"/>
      <c r="T121" s="268" t="s">
        <v>489</v>
      </c>
      <c r="AM121">
        <v>0</v>
      </c>
      <c r="AN121">
        <v>0</v>
      </c>
      <c r="AO121">
        <v>0</v>
      </c>
      <c r="AP121">
        <v>0</v>
      </c>
    </row>
    <row r="122" spans="1:42" ht="18" hidden="1" outlineLevel="1" x14ac:dyDescent="0.35">
      <c r="A122" s="13" t="s">
        <v>184</v>
      </c>
      <c r="B122" s="35">
        <v>111</v>
      </c>
      <c r="C122" s="473"/>
      <c r="D122" s="474"/>
      <c r="E122" s="474"/>
      <c r="F122" s="475"/>
      <c r="G122" s="476">
        <v>0</v>
      </c>
      <c r="H122" s="477">
        <v>0.1</v>
      </c>
      <c r="I122" s="102">
        <v>0</v>
      </c>
      <c r="J122" s="475"/>
      <c r="K122" s="7"/>
      <c r="L122" s="61">
        <v>111</v>
      </c>
      <c r="M122" s="112" t="s">
        <v>489</v>
      </c>
      <c r="N122" s="241">
        <v>0</v>
      </c>
      <c r="O122" s="74"/>
      <c r="P122" s="75"/>
      <c r="Q122" s="81"/>
      <c r="R122" s="483"/>
      <c r="S122" s="483"/>
      <c r="T122" s="268" t="s">
        <v>489</v>
      </c>
      <c r="AM122">
        <v>0</v>
      </c>
      <c r="AN122">
        <v>0</v>
      </c>
      <c r="AO122">
        <v>0</v>
      </c>
      <c r="AP122">
        <v>0</v>
      </c>
    </row>
    <row r="123" spans="1:42" ht="18" hidden="1" outlineLevel="1" x14ac:dyDescent="0.35">
      <c r="A123" s="13" t="s">
        <v>184</v>
      </c>
      <c r="B123" s="35">
        <v>112</v>
      </c>
      <c r="C123" s="473"/>
      <c r="D123" s="474"/>
      <c r="E123" s="474"/>
      <c r="F123" s="475"/>
      <c r="G123" s="476">
        <v>0</v>
      </c>
      <c r="H123" s="477">
        <v>0.1</v>
      </c>
      <c r="I123" s="102">
        <v>0</v>
      </c>
      <c r="J123" s="475"/>
      <c r="K123" s="7"/>
      <c r="L123" s="61">
        <v>112</v>
      </c>
      <c r="M123" s="112" t="s">
        <v>489</v>
      </c>
      <c r="N123" s="241">
        <v>0</v>
      </c>
      <c r="O123" s="74"/>
      <c r="P123" s="75"/>
      <c r="Q123" s="81"/>
      <c r="R123" s="483"/>
      <c r="S123" s="483"/>
      <c r="T123" s="268" t="s">
        <v>489</v>
      </c>
      <c r="AM123">
        <v>0</v>
      </c>
      <c r="AN123">
        <v>0</v>
      </c>
      <c r="AO123">
        <v>0</v>
      </c>
      <c r="AP123">
        <v>0</v>
      </c>
    </row>
    <row r="124" spans="1:42" ht="18" hidden="1" outlineLevel="1" x14ac:dyDescent="0.35">
      <c r="A124" s="13" t="s">
        <v>184</v>
      </c>
      <c r="B124" s="35">
        <v>113</v>
      </c>
      <c r="C124" s="473"/>
      <c r="D124" s="474"/>
      <c r="E124" s="474"/>
      <c r="F124" s="475"/>
      <c r="G124" s="476">
        <v>0</v>
      </c>
      <c r="H124" s="477">
        <v>0.1</v>
      </c>
      <c r="I124" s="102">
        <v>0</v>
      </c>
      <c r="J124" s="475"/>
      <c r="K124" s="7"/>
      <c r="L124" s="61">
        <v>113</v>
      </c>
      <c r="M124" s="112" t="s">
        <v>489</v>
      </c>
      <c r="N124" s="241">
        <v>0</v>
      </c>
      <c r="O124" s="74"/>
      <c r="P124" s="75"/>
      <c r="Q124" s="81"/>
      <c r="R124" s="483"/>
      <c r="S124" s="483"/>
      <c r="T124" s="268" t="s">
        <v>489</v>
      </c>
      <c r="AM124">
        <v>0</v>
      </c>
      <c r="AN124">
        <v>0</v>
      </c>
      <c r="AO124">
        <v>0</v>
      </c>
      <c r="AP124">
        <v>0</v>
      </c>
    </row>
    <row r="125" spans="1:42" ht="18" hidden="1" outlineLevel="1" x14ac:dyDescent="0.35">
      <c r="A125" s="13" t="s">
        <v>184</v>
      </c>
      <c r="B125" s="35">
        <v>114</v>
      </c>
      <c r="C125" s="473"/>
      <c r="D125" s="474"/>
      <c r="E125" s="474"/>
      <c r="F125" s="475"/>
      <c r="G125" s="476">
        <v>0</v>
      </c>
      <c r="H125" s="477">
        <v>0.1</v>
      </c>
      <c r="I125" s="102">
        <v>0</v>
      </c>
      <c r="J125" s="475"/>
      <c r="K125" s="7"/>
      <c r="L125" s="61">
        <v>114</v>
      </c>
      <c r="M125" s="112" t="s">
        <v>489</v>
      </c>
      <c r="N125" s="241">
        <v>0</v>
      </c>
      <c r="O125" s="74"/>
      <c r="P125" s="75"/>
      <c r="Q125" s="81"/>
      <c r="R125" s="483"/>
      <c r="S125" s="483"/>
      <c r="T125" s="268" t="s">
        <v>489</v>
      </c>
      <c r="AM125">
        <v>0</v>
      </c>
      <c r="AN125">
        <v>0</v>
      </c>
      <c r="AO125">
        <v>0</v>
      </c>
      <c r="AP125">
        <v>0</v>
      </c>
    </row>
    <row r="126" spans="1:42" ht="18" hidden="1" outlineLevel="1" x14ac:dyDescent="0.35">
      <c r="A126" s="13" t="s">
        <v>184</v>
      </c>
      <c r="B126" s="35">
        <v>115</v>
      </c>
      <c r="C126" s="473"/>
      <c r="D126" s="474"/>
      <c r="E126" s="474"/>
      <c r="F126" s="475"/>
      <c r="G126" s="476">
        <v>0</v>
      </c>
      <c r="H126" s="477">
        <v>0.1</v>
      </c>
      <c r="I126" s="102">
        <v>0</v>
      </c>
      <c r="J126" s="475"/>
      <c r="K126" s="7"/>
      <c r="L126" s="61">
        <v>115</v>
      </c>
      <c r="M126" s="112" t="s">
        <v>489</v>
      </c>
      <c r="N126" s="241">
        <v>0</v>
      </c>
      <c r="O126" s="74"/>
      <c r="P126" s="75"/>
      <c r="Q126" s="81"/>
      <c r="R126" s="483"/>
      <c r="S126" s="483"/>
      <c r="T126" s="268" t="s">
        <v>489</v>
      </c>
      <c r="AM126">
        <v>0</v>
      </c>
      <c r="AN126">
        <v>0</v>
      </c>
      <c r="AO126">
        <v>0</v>
      </c>
      <c r="AP126">
        <v>0</v>
      </c>
    </row>
    <row r="127" spans="1:42" ht="18" hidden="1" outlineLevel="1" x14ac:dyDescent="0.35">
      <c r="A127" s="13" t="s">
        <v>184</v>
      </c>
      <c r="B127" s="35">
        <v>116</v>
      </c>
      <c r="C127" s="473"/>
      <c r="D127" s="474"/>
      <c r="E127" s="474"/>
      <c r="F127" s="475"/>
      <c r="G127" s="476">
        <v>0</v>
      </c>
      <c r="H127" s="477">
        <v>0.1</v>
      </c>
      <c r="I127" s="102">
        <v>0</v>
      </c>
      <c r="J127" s="475"/>
      <c r="K127" s="7"/>
      <c r="L127" s="61">
        <v>116</v>
      </c>
      <c r="M127" s="112" t="s">
        <v>489</v>
      </c>
      <c r="N127" s="241">
        <v>0</v>
      </c>
      <c r="O127" s="74"/>
      <c r="P127" s="75"/>
      <c r="Q127" s="81"/>
      <c r="R127" s="483"/>
      <c r="S127" s="483"/>
      <c r="T127" s="268" t="s">
        <v>489</v>
      </c>
      <c r="AM127">
        <v>0</v>
      </c>
      <c r="AN127">
        <v>0</v>
      </c>
      <c r="AO127">
        <v>0</v>
      </c>
      <c r="AP127">
        <v>0</v>
      </c>
    </row>
    <row r="128" spans="1:42" ht="18" hidden="1" outlineLevel="1" x14ac:dyDescent="0.35">
      <c r="A128" s="13" t="s">
        <v>184</v>
      </c>
      <c r="B128" s="35">
        <v>117</v>
      </c>
      <c r="C128" s="473"/>
      <c r="D128" s="474"/>
      <c r="E128" s="474"/>
      <c r="F128" s="475"/>
      <c r="G128" s="476">
        <v>0</v>
      </c>
      <c r="H128" s="477">
        <v>0.1</v>
      </c>
      <c r="I128" s="102">
        <v>0</v>
      </c>
      <c r="J128" s="475"/>
      <c r="K128" s="7"/>
      <c r="L128" s="61">
        <v>117</v>
      </c>
      <c r="M128" s="112" t="s">
        <v>489</v>
      </c>
      <c r="N128" s="241">
        <v>0</v>
      </c>
      <c r="O128" s="74"/>
      <c r="P128" s="75"/>
      <c r="Q128" s="81"/>
      <c r="R128" s="483"/>
      <c r="S128" s="483"/>
      <c r="T128" s="268" t="s">
        <v>489</v>
      </c>
      <c r="AM128">
        <v>0</v>
      </c>
      <c r="AN128">
        <v>0</v>
      </c>
      <c r="AO128">
        <v>0</v>
      </c>
      <c r="AP128">
        <v>0</v>
      </c>
    </row>
    <row r="129" spans="1:42" ht="18" hidden="1" outlineLevel="1" x14ac:dyDescent="0.35">
      <c r="A129" s="13" t="s">
        <v>184</v>
      </c>
      <c r="B129" s="35">
        <v>118</v>
      </c>
      <c r="C129" s="473"/>
      <c r="D129" s="474"/>
      <c r="E129" s="474"/>
      <c r="F129" s="475"/>
      <c r="G129" s="476">
        <v>0</v>
      </c>
      <c r="H129" s="477">
        <v>0.1</v>
      </c>
      <c r="I129" s="102">
        <v>0</v>
      </c>
      <c r="J129" s="475"/>
      <c r="K129" s="7"/>
      <c r="L129" s="61">
        <v>118</v>
      </c>
      <c r="M129" s="112" t="s">
        <v>489</v>
      </c>
      <c r="N129" s="241">
        <v>0</v>
      </c>
      <c r="O129" s="74"/>
      <c r="P129" s="75"/>
      <c r="Q129" s="81"/>
      <c r="R129" s="483"/>
      <c r="S129" s="483"/>
      <c r="T129" s="268" t="s">
        <v>489</v>
      </c>
      <c r="AM129">
        <v>0</v>
      </c>
      <c r="AN129">
        <v>0</v>
      </c>
      <c r="AO129">
        <v>0</v>
      </c>
      <c r="AP129">
        <v>0</v>
      </c>
    </row>
    <row r="130" spans="1:42" ht="18" hidden="1" outlineLevel="1" x14ac:dyDescent="0.35">
      <c r="A130" s="13" t="s">
        <v>184</v>
      </c>
      <c r="B130" s="35">
        <v>119</v>
      </c>
      <c r="C130" s="473"/>
      <c r="D130" s="474"/>
      <c r="E130" s="474"/>
      <c r="F130" s="475"/>
      <c r="G130" s="476">
        <v>0</v>
      </c>
      <c r="H130" s="477">
        <v>0.1</v>
      </c>
      <c r="I130" s="102">
        <v>0</v>
      </c>
      <c r="J130" s="475"/>
      <c r="K130" s="7"/>
      <c r="L130" s="61">
        <v>119</v>
      </c>
      <c r="M130" s="112" t="s">
        <v>489</v>
      </c>
      <c r="N130" s="241">
        <v>0</v>
      </c>
      <c r="O130" s="74"/>
      <c r="P130" s="75"/>
      <c r="Q130" s="81"/>
      <c r="R130" s="483"/>
      <c r="S130" s="483"/>
      <c r="T130" s="268" t="s">
        <v>489</v>
      </c>
      <c r="AM130">
        <v>0</v>
      </c>
      <c r="AN130">
        <v>0</v>
      </c>
      <c r="AO130">
        <v>0</v>
      </c>
      <c r="AP130">
        <v>0</v>
      </c>
    </row>
    <row r="131" spans="1:42" ht="18" hidden="1" outlineLevel="1" x14ac:dyDescent="0.35">
      <c r="A131" s="13" t="s">
        <v>184</v>
      </c>
      <c r="B131" s="35">
        <v>120</v>
      </c>
      <c r="C131" s="473"/>
      <c r="D131" s="474"/>
      <c r="E131" s="474"/>
      <c r="F131" s="475"/>
      <c r="G131" s="476">
        <v>0</v>
      </c>
      <c r="H131" s="477">
        <v>0.1</v>
      </c>
      <c r="I131" s="102">
        <v>0</v>
      </c>
      <c r="J131" s="475"/>
      <c r="K131" s="7"/>
      <c r="L131" s="61">
        <v>120</v>
      </c>
      <c r="M131" s="112" t="s">
        <v>489</v>
      </c>
      <c r="N131" s="241">
        <v>0</v>
      </c>
      <c r="O131" s="74"/>
      <c r="P131" s="75"/>
      <c r="Q131" s="81"/>
      <c r="R131" s="483"/>
      <c r="S131" s="483"/>
      <c r="T131" s="268" t="s">
        <v>489</v>
      </c>
      <c r="AM131">
        <v>0</v>
      </c>
      <c r="AN131">
        <v>0</v>
      </c>
      <c r="AO131">
        <v>0</v>
      </c>
      <c r="AP131">
        <v>0</v>
      </c>
    </row>
    <row r="132" spans="1:42" ht="18" hidden="1" outlineLevel="1" x14ac:dyDescent="0.35">
      <c r="A132" s="13" t="s">
        <v>184</v>
      </c>
      <c r="B132" s="35">
        <v>121</v>
      </c>
      <c r="C132" s="473"/>
      <c r="D132" s="474"/>
      <c r="E132" s="474"/>
      <c r="F132" s="475"/>
      <c r="G132" s="476">
        <v>0</v>
      </c>
      <c r="H132" s="477">
        <v>0.1</v>
      </c>
      <c r="I132" s="102">
        <v>0</v>
      </c>
      <c r="J132" s="475"/>
      <c r="K132" s="7"/>
      <c r="L132" s="61">
        <v>121</v>
      </c>
      <c r="M132" s="112" t="s">
        <v>489</v>
      </c>
      <c r="N132" s="241">
        <v>0</v>
      </c>
      <c r="O132" s="74"/>
      <c r="P132" s="75"/>
      <c r="Q132" s="81"/>
      <c r="R132" s="483"/>
      <c r="S132" s="483"/>
      <c r="T132" s="268" t="s">
        <v>489</v>
      </c>
      <c r="AM132">
        <v>0</v>
      </c>
      <c r="AN132">
        <v>0</v>
      </c>
      <c r="AO132">
        <v>0</v>
      </c>
      <c r="AP132">
        <v>0</v>
      </c>
    </row>
    <row r="133" spans="1:42" ht="18" hidden="1" outlineLevel="1" x14ac:dyDescent="0.35">
      <c r="A133" s="13" t="s">
        <v>184</v>
      </c>
      <c r="B133" s="35">
        <v>122</v>
      </c>
      <c r="C133" s="473"/>
      <c r="D133" s="474"/>
      <c r="E133" s="474"/>
      <c r="F133" s="475"/>
      <c r="G133" s="476">
        <v>0</v>
      </c>
      <c r="H133" s="477">
        <v>0.1</v>
      </c>
      <c r="I133" s="102">
        <v>0</v>
      </c>
      <c r="J133" s="475"/>
      <c r="K133" s="7"/>
      <c r="L133" s="61">
        <v>122</v>
      </c>
      <c r="M133" s="112" t="s">
        <v>489</v>
      </c>
      <c r="N133" s="241">
        <v>0</v>
      </c>
      <c r="O133" s="74"/>
      <c r="P133" s="75"/>
      <c r="Q133" s="81"/>
      <c r="R133" s="483"/>
      <c r="S133" s="483"/>
      <c r="T133" s="268" t="s">
        <v>489</v>
      </c>
      <c r="AM133">
        <v>0</v>
      </c>
      <c r="AN133">
        <v>0</v>
      </c>
      <c r="AO133">
        <v>0</v>
      </c>
      <c r="AP133">
        <v>0</v>
      </c>
    </row>
    <row r="134" spans="1:42" ht="18" hidden="1" outlineLevel="1" x14ac:dyDescent="0.35">
      <c r="A134" s="13" t="s">
        <v>184</v>
      </c>
      <c r="B134" s="35">
        <v>123</v>
      </c>
      <c r="C134" s="473"/>
      <c r="D134" s="474"/>
      <c r="E134" s="474"/>
      <c r="F134" s="475"/>
      <c r="G134" s="476">
        <v>0</v>
      </c>
      <c r="H134" s="477">
        <v>0.1</v>
      </c>
      <c r="I134" s="102">
        <v>0</v>
      </c>
      <c r="J134" s="475"/>
      <c r="K134" s="7"/>
      <c r="L134" s="61">
        <v>123</v>
      </c>
      <c r="M134" s="112" t="s">
        <v>489</v>
      </c>
      <c r="N134" s="241">
        <v>0</v>
      </c>
      <c r="O134" s="74"/>
      <c r="P134" s="75"/>
      <c r="Q134" s="81"/>
      <c r="R134" s="483"/>
      <c r="S134" s="483"/>
      <c r="T134" s="268" t="s">
        <v>489</v>
      </c>
      <c r="AM134">
        <v>0</v>
      </c>
      <c r="AN134">
        <v>0</v>
      </c>
      <c r="AO134">
        <v>0</v>
      </c>
      <c r="AP134">
        <v>0</v>
      </c>
    </row>
    <row r="135" spans="1:42" ht="18" hidden="1" outlineLevel="1" x14ac:dyDescent="0.35">
      <c r="A135" s="13" t="s">
        <v>184</v>
      </c>
      <c r="B135" s="35">
        <v>124</v>
      </c>
      <c r="C135" s="473"/>
      <c r="D135" s="474"/>
      <c r="E135" s="474"/>
      <c r="F135" s="475"/>
      <c r="G135" s="476">
        <v>0</v>
      </c>
      <c r="H135" s="477">
        <v>0.1</v>
      </c>
      <c r="I135" s="102">
        <v>0</v>
      </c>
      <c r="J135" s="475"/>
      <c r="K135" s="7"/>
      <c r="L135" s="61">
        <v>124</v>
      </c>
      <c r="M135" s="112" t="s">
        <v>489</v>
      </c>
      <c r="N135" s="241">
        <v>0</v>
      </c>
      <c r="O135" s="74"/>
      <c r="P135" s="75"/>
      <c r="Q135" s="81"/>
      <c r="R135" s="483"/>
      <c r="S135" s="483"/>
      <c r="T135" s="268" t="s">
        <v>489</v>
      </c>
      <c r="AM135">
        <v>0</v>
      </c>
      <c r="AN135">
        <v>0</v>
      </c>
      <c r="AO135">
        <v>0</v>
      </c>
      <c r="AP135">
        <v>0</v>
      </c>
    </row>
    <row r="136" spans="1:42" ht="18" hidden="1" outlineLevel="1" x14ac:dyDescent="0.35">
      <c r="A136" s="13" t="s">
        <v>184</v>
      </c>
      <c r="B136" s="35">
        <v>125</v>
      </c>
      <c r="C136" s="473"/>
      <c r="D136" s="474"/>
      <c r="E136" s="474"/>
      <c r="F136" s="475"/>
      <c r="G136" s="476">
        <v>0</v>
      </c>
      <c r="H136" s="477">
        <v>0.1</v>
      </c>
      <c r="I136" s="102">
        <v>0</v>
      </c>
      <c r="J136" s="475"/>
      <c r="K136" s="7"/>
      <c r="L136" s="61">
        <v>125</v>
      </c>
      <c r="M136" s="112" t="s">
        <v>489</v>
      </c>
      <c r="N136" s="241">
        <v>0</v>
      </c>
      <c r="O136" s="74"/>
      <c r="P136" s="75"/>
      <c r="Q136" s="81"/>
      <c r="R136" s="483"/>
      <c r="S136" s="483"/>
      <c r="T136" s="268" t="s">
        <v>489</v>
      </c>
      <c r="AM136">
        <v>0</v>
      </c>
      <c r="AN136">
        <v>0</v>
      </c>
      <c r="AO136">
        <v>0</v>
      </c>
      <c r="AP136">
        <v>0</v>
      </c>
    </row>
    <row r="137" spans="1:42" ht="18" hidden="1" outlineLevel="1" x14ac:dyDescent="0.35">
      <c r="A137" s="13" t="s">
        <v>184</v>
      </c>
      <c r="B137" s="35">
        <v>126</v>
      </c>
      <c r="C137" s="473"/>
      <c r="D137" s="474"/>
      <c r="E137" s="474"/>
      <c r="F137" s="475"/>
      <c r="G137" s="476">
        <v>0</v>
      </c>
      <c r="H137" s="477">
        <v>0.1</v>
      </c>
      <c r="I137" s="102">
        <v>0</v>
      </c>
      <c r="J137" s="475"/>
      <c r="K137" s="7"/>
      <c r="L137" s="61">
        <v>126</v>
      </c>
      <c r="M137" s="112" t="s">
        <v>489</v>
      </c>
      <c r="N137" s="241">
        <v>0</v>
      </c>
      <c r="O137" s="74"/>
      <c r="P137" s="75"/>
      <c r="Q137" s="81"/>
      <c r="R137" s="483"/>
      <c r="S137" s="483"/>
      <c r="T137" s="268" t="s">
        <v>489</v>
      </c>
      <c r="AM137">
        <v>0</v>
      </c>
      <c r="AN137">
        <v>0</v>
      </c>
      <c r="AO137">
        <v>0</v>
      </c>
      <c r="AP137">
        <v>0</v>
      </c>
    </row>
    <row r="138" spans="1:42" ht="18" hidden="1" outlineLevel="1" x14ac:dyDescent="0.35">
      <c r="A138" s="13" t="s">
        <v>184</v>
      </c>
      <c r="B138" s="35">
        <v>127</v>
      </c>
      <c r="C138" s="473"/>
      <c r="D138" s="474"/>
      <c r="E138" s="474"/>
      <c r="F138" s="475"/>
      <c r="G138" s="476">
        <v>0</v>
      </c>
      <c r="H138" s="477">
        <v>0.1</v>
      </c>
      <c r="I138" s="102">
        <v>0</v>
      </c>
      <c r="J138" s="475"/>
      <c r="K138" s="7"/>
      <c r="L138" s="61">
        <v>127</v>
      </c>
      <c r="M138" s="112" t="s">
        <v>489</v>
      </c>
      <c r="N138" s="241">
        <v>0</v>
      </c>
      <c r="O138" s="74"/>
      <c r="P138" s="75"/>
      <c r="Q138" s="81"/>
      <c r="R138" s="483"/>
      <c r="S138" s="483"/>
      <c r="T138" s="268" t="s">
        <v>489</v>
      </c>
      <c r="AM138">
        <v>0</v>
      </c>
      <c r="AN138">
        <v>0</v>
      </c>
      <c r="AO138">
        <v>0</v>
      </c>
      <c r="AP138">
        <v>0</v>
      </c>
    </row>
    <row r="139" spans="1:42" ht="18" hidden="1" outlineLevel="1" x14ac:dyDescent="0.35">
      <c r="A139" s="13" t="s">
        <v>184</v>
      </c>
      <c r="B139" s="35">
        <v>128</v>
      </c>
      <c r="C139" s="473"/>
      <c r="D139" s="474"/>
      <c r="E139" s="474"/>
      <c r="F139" s="475"/>
      <c r="G139" s="476">
        <v>0</v>
      </c>
      <c r="H139" s="477">
        <v>0.1</v>
      </c>
      <c r="I139" s="102">
        <v>0</v>
      </c>
      <c r="J139" s="475"/>
      <c r="K139" s="7"/>
      <c r="L139" s="61">
        <v>128</v>
      </c>
      <c r="M139" s="112" t="s">
        <v>489</v>
      </c>
      <c r="N139" s="241">
        <v>0</v>
      </c>
      <c r="O139" s="74"/>
      <c r="P139" s="75"/>
      <c r="Q139" s="81"/>
      <c r="R139" s="483"/>
      <c r="S139" s="483"/>
      <c r="T139" s="268" t="s">
        <v>489</v>
      </c>
      <c r="AM139">
        <v>0</v>
      </c>
      <c r="AN139">
        <v>0</v>
      </c>
      <c r="AO139">
        <v>0</v>
      </c>
      <c r="AP139">
        <v>0</v>
      </c>
    </row>
    <row r="140" spans="1:42" ht="18" hidden="1" outlineLevel="1" x14ac:dyDescent="0.35">
      <c r="A140" s="13" t="s">
        <v>184</v>
      </c>
      <c r="B140" s="35">
        <v>129</v>
      </c>
      <c r="C140" s="473"/>
      <c r="D140" s="474"/>
      <c r="E140" s="474"/>
      <c r="F140" s="475"/>
      <c r="G140" s="476">
        <v>0</v>
      </c>
      <c r="H140" s="477">
        <v>0.1</v>
      </c>
      <c r="I140" s="102">
        <v>0</v>
      </c>
      <c r="J140" s="475"/>
      <c r="K140" s="7"/>
      <c r="L140" s="61">
        <v>129</v>
      </c>
      <c r="M140" s="112" t="s">
        <v>489</v>
      </c>
      <c r="N140" s="241">
        <v>0</v>
      </c>
      <c r="O140" s="74"/>
      <c r="P140" s="75"/>
      <c r="Q140" s="81"/>
      <c r="R140" s="483"/>
      <c r="S140" s="483"/>
      <c r="T140" s="268" t="s">
        <v>489</v>
      </c>
      <c r="AM140">
        <v>0</v>
      </c>
      <c r="AN140">
        <v>0</v>
      </c>
      <c r="AO140">
        <v>0</v>
      </c>
      <c r="AP140">
        <v>0</v>
      </c>
    </row>
    <row r="141" spans="1:42" ht="18" hidden="1" outlineLevel="1" x14ac:dyDescent="0.35">
      <c r="A141" s="13" t="s">
        <v>184</v>
      </c>
      <c r="B141" s="35">
        <v>130</v>
      </c>
      <c r="C141" s="473"/>
      <c r="D141" s="474"/>
      <c r="E141" s="474"/>
      <c r="F141" s="475"/>
      <c r="G141" s="476">
        <v>0</v>
      </c>
      <c r="H141" s="477">
        <v>0.1</v>
      </c>
      <c r="I141" s="102">
        <v>0</v>
      </c>
      <c r="J141" s="475"/>
      <c r="K141" s="7"/>
      <c r="L141" s="61">
        <v>130</v>
      </c>
      <c r="M141" s="112" t="s">
        <v>489</v>
      </c>
      <c r="N141" s="241">
        <v>0</v>
      </c>
      <c r="O141" s="74"/>
      <c r="P141" s="75"/>
      <c r="Q141" s="81"/>
      <c r="R141" s="483"/>
      <c r="S141" s="483"/>
      <c r="T141" s="268" t="s">
        <v>489</v>
      </c>
      <c r="AM141">
        <v>0</v>
      </c>
      <c r="AN141">
        <v>0</v>
      </c>
      <c r="AO141">
        <v>0</v>
      </c>
      <c r="AP141">
        <v>0</v>
      </c>
    </row>
    <row r="142" spans="1:42" ht="18" hidden="1" outlineLevel="1" x14ac:dyDescent="0.35">
      <c r="A142" s="13" t="s">
        <v>184</v>
      </c>
      <c r="B142" s="35">
        <v>131</v>
      </c>
      <c r="C142" s="473"/>
      <c r="D142" s="474"/>
      <c r="E142" s="474"/>
      <c r="F142" s="475"/>
      <c r="G142" s="476">
        <v>0</v>
      </c>
      <c r="H142" s="477">
        <v>0.1</v>
      </c>
      <c r="I142" s="102">
        <v>0</v>
      </c>
      <c r="J142" s="475"/>
      <c r="K142" s="7"/>
      <c r="L142" s="61">
        <v>131</v>
      </c>
      <c r="M142" s="112" t="s">
        <v>489</v>
      </c>
      <c r="N142" s="241">
        <v>0</v>
      </c>
      <c r="O142" s="74"/>
      <c r="P142" s="75"/>
      <c r="Q142" s="81"/>
      <c r="R142" s="483"/>
      <c r="S142" s="483"/>
      <c r="T142" s="268" t="s">
        <v>489</v>
      </c>
      <c r="AM142">
        <v>0</v>
      </c>
      <c r="AN142">
        <v>0</v>
      </c>
      <c r="AO142">
        <v>0</v>
      </c>
      <c r="AP142">
        <v>0</v>
      </c>
    </row>
    <row r="143" spans="1:42" ht="18" hidden="1" outlineLevel="1" x14ac:dyDescent="0.35">
      <c r="A143" s="13" t="s">
        <v>184</v>
      </c>
      <c r="B143" s="35">
        <v>132</v>
      </c>
      <c r="C143" s="473"/>
      <c r="D143" s="474"/>
      <c r="E143" s="474"/>
      <c r="F143" s="475"/>
      <c r="G143" s="476">
        <v>0</v>
      </c>
      <c r="H143" s="477">
        <v>0.1</v>
      </c>
      <c r="I143" s="102">
        <v>0</v>
      </c>
      <c r="J143" s="475"/>
      <c r="K143" s="7"/>
      <c r="L143" s="61">
        <v>132</v>
      </c>
      <c r="M143" s="112" t="s">
        <v>489</v>
      </c>
      <c r="N143" s="241">
        <v>0</v>
      </c>
      <c r="O143" s="74"/>
      <c r="P143" s="75"/>
      <c r="Q143" s="81"/>
      <c r="R143" s="483"/>
      <c r="S143" s="483"/>
      <c r="T143" s="268" t="s">
        <v>489</v>
      </c>
      <c r="AM143">
        <v>0</v>
      </c>
      <c r="AN143">
        <v>0</v>
      </c>
      <c r="AO143">
        <v>0</v>
      </c>
      <c r="AP143">
        <v>0</v>
      </c>
    </row>
    <row r="144" spans="1:42" ht="18" hidden="1" outlineLevel="1" x14ac:dyDescent="0.35">
      <c r="A144" s="13" t="s">
        <v>184</v>
      </c>
      <c r="B144" s="35">
        <v>133</v>
      </c>
      <c r="C144" s="473"/>
      <c r="D144" s="474"/>
      <c r="E144" s="474"/>
      <c r="F144" s="475"/>
      <c r="G144" s="476">
        <v>0</v>
      </c>
      <c r="H144" s="477">
        <v>0.1</v>
      </c>
      <c r="I144" s="102">
        <v>0</v>
      </c>
      <c r="J144" s="475"/>
      <c r="K144" s="7"/>
      <c r="L144" s="61">
        <v>133</v>
      </c>
      <c r="M144" s="112" t="s">
        <v>489</v>
      </c>
      <c r="N144" s="241">
        <v>0</v>
      </c>
      <c r="O144" s="74"/>
      <c r="P144" s="75"/>
      <c r="Q144" s="81"/>
      <c r="R144" s="483"/>
      <c r="S144" s="483"/>
      <c r="T144" s="268" t="s">
        <v>489</v>
      </c>
      <c r="AM144">
        <v>0</v>
      </c>
      <c r="AN144">
        <v>0</v>
      </c>
      <c r="AO144">
        <v>0</v>
      </c>
      <c r="AP144">
        <v>0</v>
      </c>
    </row>
    <row r="145" spans="1:42" ht="18" hidden="1" outlineLevel="1" x14ac:dyDescent="0.35">
      <c r="A145" s="13" t="s">
        <v>184</v>
      </c>
      <c r="B145" s="35">
        <v>134</v>
      </c>
      <c r="C145" s="473"/>
      <c r="D145" s="474"/>
      <c r="E145" s="474"/>
      <c r="F145" s="475"/>
      <c r="G145" s="476">
        <v>0</v>
      </c>
      <c r="H145" s="477">
        <v>0.1</v>
      </c>
      <c r="I145" s="102">
        <v>0</v>
      </c>
      <c r="J145" s="475"/>
      <c r="K145" s="7"/>
      <c r="L145" s="61">
        <v>134</v>
      </c>
      <c r="M145" s="112" t="s">
        <v>489</v>
      </c>
      <c r="N145" s="241">
        <v>0</v>
      </c>
      <c r="O145" s="74"/>
      <c r="P145" s="75"/>
      <c r="Q145" s="81"/>
      <c r="R145" s="483"/>
      <c r="S145" s="483"/>
      <c r="T145" s="268" t="s">
        <v>489</v>
      </c>
      <c r="AM145">
        <v>0</v>
      </c>
      <c r="AN145">
        <v>0</v>
      </c>
      <c r="AO145">
        <v>0</v>
      </c>
      <c r="AP145">
        <v>0</v>
      </c>
    </row>
    <row r="146" spans="1:42" ht="18" hidden="1" outlineLevel="1" x14ac:dyDescent="0.35">
      <c r="A146" s="13" t="s">
        <v>184</v>
      </c>
      <c r="B146" s="35">
        <v>135</v>
      </c>
      <c r="C146" s="473"/>
      <c r="D146" s="474"/>
      <c r="E146" s="474"/>
      <c r="F146" s="475"/>
      <c r="G146" s="476">
        <v>0</v>
      </c>
      <c r="H146" s="477">
        <v>0.1</v>
      </c>
      <c r="I146" s="102">
        <v>0</v>
      </c>
      <c r="J146" s="475"/>
      <c r="K146" s="7"/>
      <c r="L146" s="61">
        <v>135</v>
      </c>
      <c r="M146" s="112" t="s">
        <v>489</v>
      </c>
      <c r="N146" s="241">
        <v>0</v>
      </c>
      <c r="O146" s="74"/>
      <c r="P146" s="75"/>
      <c r="Q146" s="81"/>
      <c r="R146" s="483"/>
      <c r="S146" s="483"/>
      <c r="T146" s="268" t="s">
        <v>489</v>
      </c>
      <c r="AM146">
        <v>0</v>
      </c>
      <c r="AN146">
        <v>0</v>
      </c>
      <c r="AO146">
        <v>0</v>
      </c>
      <c r="AP146">
        <v>0</v>
      </c>
    </row>
    <row r="147" spans="1:42" ht="18" hidden="1" outlineLevel="1" x14ac:dyDescent="0.35">
      <c r="A147" s="13" t="s">
        <v>184</v>
      </c>
      <c r="B147" s="35">
        <v>136</v>
      </c>
      <c r="C147" s="473"/>
      <c r="D147" s="474"/>
      <c r="E147" s="474"/>
      <c r="F147" s="475"/>
      <c r="G147" s="476">
        <v>0</v>
      </c>
      <c r="H147" s="477">
        <v>0.1</v>
      </c>
      <c r="I147" s="102">
        <v>0</v>
      </c>
      <c r="J147" s="475"/>
      <c r="K147" s="7"/>
      <c r="L147" s="61">
        <v>136</v>
      </c>
      <c r="M147" s="112" t="s">
        <v>489</v>
      </c>
      <c r="N147" s="241">
        <v>0</v>
      </c>
      <c r="O147" s="74"/>
      <c r="P147" s="75"/>
      <c r="Q147" s="81"/>
      <c r="R147" s="483"/>
      <c r="S147" s="483"/>
      <c r="T147" s="268" t="s">
        <v>489</v>
      </c>
      <c r="AM147">
        <v>0</v>
      </c>
      <c r="AN147">
        <v>0</v>
      </c>
      <c r="AO147">
        <v>0</v>
      </c>
      <c r="AP147">
        <v>0</v>
      </c>
    </row>
    <row r="148" spans="1:42" ht="18" hidden="1" outlineLevel="1" x14ac:dyDescent="0.35">
      <c r="A148" s="13" t="s">
        <v>184</v>
      </c>
      <c r="B148" s="35">
        <v>137</v>
      </c>
      <c r="C148" s="473"/>
      <c r="D148" s="474"/>
      <c r="E148" s="474"/>
      <c r="F148" s="475"/>
      <c r="G148" s="476">
        <v>0</v>
      </c>
      <c r="H148" s="477">
        <v>0.1</v>
      </c>
      <c r="I148" s="102">
        <v>0</v>
      </c>
      <c r="J148" s="475"/>
      <c r="K148" s="7"/>
      <c r="L148" s="61">
        <v>137</v>
      </c>
      <c r="M148" s="112" t="s">
        <v>489</v>
      </c>
      <c r="N148" s="241">
        <v>0</v>
      </c>
      <c r="O148" s="74"/>
      <c r="P148" s="75"/>
      <c r="Q148" s="81"/>
      <c r="R148" s="483"/>
      <c r="S148" s="483"/>
      <c r="T148" s="268" t="s">
        <v>489</v>
      </c>
      <c r="AM148">
        <v>0</v>
      </c>
      <c r="AN148">
        <v>0</v>
      </c>
      <c r="AO148">
        <v>0</v>
      </c>
      <c r="AP148">
        <v>0</v>
      </c>
    </row>
    <row r="149" spans="1:42" ht="18" hidden="1" outlineLevel="1" x14ac:dyDescent="0.35">
      <c r="A149" s="13" t="s">
        <v>184</v>
      </c>
      <c r="B149" s="35">
        <v>138</v>
      </c>
      <c r="C149" s="473"/>
      <c r="D149" s="474"/>
      <c r="E149" s="474"/>
      <c r="F149" s="475"/>
      <c r="G149" s="476">
        <v>0</v>
      </c>
      <c r="H149" s="477">
        <v>0.1</v>
      </c>
      <c r="I149" s="102">
        <v>0</v>
      </c>
      <c r="J149" s="475"/>
      <c r="K149" s="7"/>
      <c r="L149" s="61">
        <v>138</v>
      </c>
      <c r="M149" s="112" t="s">
        <v>489</v>
      </c>
      <c r="N149" s="241">
        <v>0</v>
      </c>
      <c r="O149" s="74"/>
      <c r="P149" s="75"/>
      <c r="Q149" s="81"/>
      <c r="R149" s="483"/>
      <c r="S149" s="483"/>
      <c r="T149" s="268" t="s">
        <v>489</v>
      </c>
      <c r="AM149">
        <v>0</v>
      </c>
      <c r="AN149">
        <v>0</v>
      </c>
      <c r="AO149">
        <v>0</v>
      </c>
      <c r="AP149">
        <v>0</v>
      </c>
    </row>
    <row r="150" spans="1:42" ht="18" hidden="1" outlineLevel="1" x14ac:dyDescent="0.35">
      <c r="A150" s="13" t="s">
        <v>184</v>
      </c>
      <c r="B150" s="35">
        <v>139</v>
      </c>
      <c r="C150" s="473"/>
      <c r="D150" s="474"/>
      <c r="E150" s="474"/>
      <c r="F150" s="475"/>
      <c r="G150" s="476">
        <v>0</v>
      </c>
      <c r="H150" s="477">
        <v>0.1</v>
      </c>
      <c r="I150" s="102">
        <v>0</v>
      </c>
      <c r="J150" s="475"/>
      <c r="K150" s="7"/>
      <c r="L150" s="61">
        <v>139</v>
      </c>
      <c r="M150" s="112" t="s">
        <v>489</v>
      </c>
      <c r="N150" s="241">
        <v>0</v>
      </c>
      <c r="O150" s="74"/>
      <c r="P150" s="75"/>
      <c r="Q150" s="81"/>
      <c r="R150" s="483"/>
      <c r="S150" s="483"/>
      <c r="T150" s="268" t="s">
        <v>489</v>
      </c>
      <c r="AM150">
        <v>0</v>
      </c>
      <c r="AN150">
        <v>0</v>
      </c>
      <c r="AO150">
        <v>0</v>
      </c>
      <c r="AP150">
        <v>0</v>
      </c>
    </row>
    <row r="151" spans="1:42" ht="18" hidden="1" outlineLevel="1" x14ac:dyDescent="0.35">
      <c r="A151" s="13" t="s">
        <v>184</v>
      </c>
      <c r="B151" s="35">
        <v>140</v>
      </c>
      <c r="C151" s="473"/>
      <c r="D151" s="474"/>
      <c r="E151" s="474"/>
      <c r="F151" s="475"/>
      <c r="G151" s="476">
        <v>0</v>
      </c>
      <c r="H151" s="477">
        <v>0.1</v>
      </c>
      <c r="I151" s="102">
        <v>0</v>
      </c>
      <c r="J151" s="475"/>
      <c r="K151" s="7"/>
      <c r="L151" s="61">
        <v>140</v>
      </c>
      <c r="M151" s="112" t="s">
        <v>489</v>
      </c>
      <c r="N151" s="241">
        <v>0</v>
      </c>
      <c r="O151" s="74"/>
      <c r="P151" s="75"/>
      <c r="Q151" s="81"/>
      <c r="R151" s="483"/>
      <c r="S151" s="483"/>
      <c r="T151" s="268" t="s">
        <v>489</v>
      </c>
      <c r="AM151">
        <v>0</v>
      </c>
      <c r="AN151">
        <v>0</v>
      </c>
      <c r="AO151">
        <v>0</v>
      </c>
      <c r="AP151">
        <v>0</v>
      </c>
    </row>
    <row r="152" spans="1:42" ht="18" hidden="1" outlineLevel="1" x14ac:dyDescent="0.35">
      <c r="A152" s="13" t="s">
        <v>184</v>
      </c>
      <c r="B152" s="35">
        <v>141</v>
      </c>
      <c r="C152" s="473"/>
      <c r="D152" s="474"/>
      <c r="E152" s="474"/>
      <c r="F152" s="475"/>
      <c r="G152" s="476">
        <v>0</v>
      </c>
      <c r="H152" s="477">
        <v>0.1</v>
      </c>
      <c r="I152" s="102">
        <v>0</v>
      </c>
      <c r="J152" s="475"/>
      <c r="K152" s="7"/>
      <c r="L152" s="61">
        <v>141</v>
      </c>
      <c r="M152" s="112" t="s">
        <v>489</v>
      </c>
      <c r="N152" s="241">
        <v>0</v>
      </c>
      <c r="O152" s="74"/>
      <c r="P152" s="75"/>
      <c r="Q152" s="81"/>
      <c r="R152" s="483"/>
      <c r="S152" s="483"/>
      <c r="T152" s="268" t="s">
        <v>489</v>
      </c>
      <c r="AM152">
        <v>0</v>
      </c>
      <c r="AN152">
        <v>0</v>
      </c>
      <c r="AO152">
        <v>0</v>
      </c>
      <c r="AP152">
        <v>0</v>
      </c>
    </row>
    <row r="153" spans="1:42" ht="18" hidden="1" outlineLevel="1" x14ac:dyDescent="0.35">
      <c r="A153" s="13" t="s">
        <v>184</v>
      </c>
      <c r="B153" s="35">
        <v>142</v>
      </c>
      <c r="C153" s="473"/>
      <c r="D153" s="474"/>
      <c r="E153" s="474"/>
      <c r="F153" s="475"/>
      <c r="G153" s="476">
        <v>0</v>
      </c>
      <c r="H153" s="477">
        <v>0.1</v>
      </c>
      <c r="I153" s="102">
        <v>0</v>
      </c>
      <c r="J153" s="475"/>
      <c r="K153" s="7"/>
      <c r="L153" s="61">
        <v>142</v>
      </c>
      <c r="M153" s="112" t="s">
        <v>489</v>
      </c>
      <c r="N153" s="241">
        <v>0</v>
      </c>
      <c r="O153" s="74"/>
      <c r="P153" s="75"/>
      <c r="Q153" s="81"/>
      <c r="R153" s="483"/>
      <c r="S153" s="483"/>
      <c r="T153" s="268" t="s">
        <v>489</v>
      </c>
      <c r="AM153">
        <v>0</v>
      </c>
      <c r="AN153">
        <v>0</v>
      </c>
      <c r="AO153">
        <v>0</v>
      </c>
      <c r="AP153">
        <v>0</v>
      </c>
    </row>
    <row r="154" spans="1:42" ht="18" hidden="1" outlineLevel="1" x14ac:dyDescent="0.35">
      <c r="A154" s="13" t="s">
        <v>184</v>
      </c>
      <c r="B154" s="35">
        <v>143</v>
      </c>
      <c r="C154" s="473"/>
      <c r="D154" s="474"/>
      <c r="E154" s="474"/>
      <c r="F154" s="475"/>
      <c r="G154" s="476">
        <v>0</v>
      </c>
      <c r="H154" s="477">
        <v>0.1</v>
      </c>
      <c r="I154" s="102">
        <v>0</v>
      </c>
      <c r="J154" s="475"/>
      <c r="K154" s="7"/>
      <c r="L154" s="61">
        <v>143</v>
      </c>
      <c r="M154" s="112" t="s">
        <v>489</v>
      </c>
      <c r="N154" s="241">
        <v>0</v>
      </c>
      <c r="O154" s="74"/>
      <c r="P154" s="75"/>
      <c r="Q154" s="81"/>
      <c r="R154" s="483"/>
      <c r="S154" s="483"/>
      <c r="T154" s="268" t="s">
        <v>489</v>
      </c>
      <c r="AM154">
        <v>0</v>
      </c>
      <c r="AN154">
        <v>0</v>
      </c>
      <c r="AO154">
        <v>0</v>
      </c>
      <c r="AP154">
        <v>0</v>
      </c>
    </row>
    <row r="155" spans="1:42" ht="18" hidden="1" outlineLevel="1" x14ac:dyDescent="0.35">
      <c r="A155" s="13" t="s">
        <v>184</v>
      </c>
      <c r="B155" s="35">
        <v>144</v>
      </c>
      <c r="C155" s="473"/>
      <c r="D155" s="474"/>
      <c r="E155" s="474"/>
      <c r="F155" s="475"/>
      <c r="G155" s="476">
        <v>0</v>
      </c>
      <c r="H155" s="477">
        <v>0.1</v>
      </c>
      <c r="I155" s="102">
        <v>0</v>
      </c>
      <c r="J155" s="475"/>
      <c r="K155" s="7"/>
      <c r="L155" s="61">
        <v>144</v>
      </c>
      <c r="M155" s="112" t="s">
        <v>489</v>
      </c>
      <c r="N155" s="241">
        <v>0</v>
      </c>
      <c r="O155" s="74"/>
      <c r="P155" s="75"/>
      <c r="Q155" s="81"/>
      <c r="R155" s="483"/>
      <c r="S155" s="483"/>
      <c r="T155" s="268" t="s">
        <v>489</v>
      </c>
      <c r="AM155">
        <v>0</v>
      </c>
      <c r="AN155">
        <v>0</v>
      </c>
      <c r="AO155">
        <v>0</v>
      </c>
      <c r="AP155">
        <v>0</v>
      </c>
    </row>
    <row r="156" spans="1:42" ht="18" hidden="1" outlineLevel="1" x14ac:dyDescent="0.35">
      <c r="A156" s="13" t="s">
        <v>184</v>
      </c>
      <c r="B156" s="35">
        <v>145</v>
      </c>
      <c r="C156" s="473"/>
      <c r="D156" s="474"/>
      <c r="E156" s="474"/>
      <c r="F156" s="475"/>
      <c r="G156" s="476">
        <v>0</v>
      </c>
      <c r="H156" s="477">
        <v>0.1</v>
      </c>
      <c r="I156" s="102">
        <v>0</v>
      </c>
      <c r="J156" s="475"/>
      <c r="K156" s="7"/>
      <c r="L156" s="61">
        <v>145</v>
      </c>
      <c r="M156" s="112" t="s">
        <v>489</v>
      </c>
      <c r="N156" s="241">
        <v>0</v>
      </c>
      <c r="O156" s="74"/>
      <c r="P156" s="75"/>
      <c r="Q156" s="81"/>
      <c r="R156" s="483"/>
      <c r="S156" s="483"/>
      <c r="T156" s="268" t="s">
        <v>489</v>
      </c>
      <c r="AM156">
        <v>0</v>
      </c>
      <c r="AN156">
        <v>0</v>
      </c>
      <c r="AO156">
        <v>0</v>
      </c>
      <c r="AP156">
        <v>0</v>
      </c>
    </row>
    <row r="157" spans="1:42" ht="18" hidden="1" outlineLevel="1" x14ac:dyDescent="0.35">
      <c r="A157" s="13" t="s">
        <v>184</v>
      </c>
      <c r="B157" s="35">
        <v>146</v>
      </c>
      <c r="C157" s="473"/>
      <c r="D157" s="474"/>
      <c r="E157" s="474"/>
      <c r="F157" s="475"/>
      <c r="G157" s="476">
        <v>0</v>
      </c>
      <c r="H157" s="477">
        <v>0.1</v>
      </c>
      <c r="I157" s="102">
        <v>0</v>
      </c>
      <c r="J157" s="475"/>
      <c r="K157" s="7"/>
      <c r="L157" s="61">
        <v>146</v>
      </c>
      <c r="M157" s="112" t="s">
        <v>489</v>
      </c>
      <c r="N157" s="241">
        <v>0</v>
      </c>
      <c r="O157" s="74"/>
      <c r="P157" s="75"/>
      <c r="Q157" s="81"/>
      <c r="R157" s="483"/>
      <c r="S157" s="483"/>
      <c r="T157" s="268" t="s">
        <v>489</v>
      </c>
      <c r="AM157">
        <v>0</v>
      </c>
      <c r="AN157">
        <v>0</v>
      </c>
      <c r="AO157">
        <v>0</v>
      </c>
      <c r="AP157">
        <v>0</v>
      </c>
    </row>
    <row r="158" spans="1:42" ht="18" hidden="1" outlineLevel="1" x14ac:dyDescent="0.35">
      <c r="A158" s="13" t="s">
        <v>184</v>
      </c>
      <c r="B158" s="35">
        <v>147</v>
      </c>
      <c r="C158" s="473"/>
      <c r="D158" s="474"/>
      <c r="E158" s="474"/>
      <c r="F158" s="475"/>
      <c r="G158" s="476">
        <v>0</v>
      </c>
      <c r="H158" s="477">
        <v>0.1</v>
      </c>
      <c r="I158" s="102">
        <v>0</v>
      </c>
      <c r="J158" s="475"/>
      <c r="K158" s="7"/>
      <c r="L158" s="61">
        <v>147</v>
      </c>
      <c r="M158" s="112" t="s">
        <v>489</v>
      </c>
      <c r="N158" s="241">
        <v>0</v>
      </c>
      <c r="O158" s="74"/>
      <c r="P158" s="75"/>
      <c r="Q158" s="81"/>
      <c r="R158" s="483"/>
      <c r="S158" s="483"/>
      <c r="T158" s="268" t="s">
        <v>489</v>
      </c>
      <c r="AM158">
        <v>0</v>
      </c>
      <c r="AN158">
        <v>0</v>
      </c>
      <c r="AO158">
        <v>0</v>
      </c>
      <c r="AP158">
        <v>0</v>
      </c>
    </row>
    <row r="159" spans="1:42" ht="18" hidden="1" outlineLevel="1" x14ac:dyDescent="0.35">
      <c r="A159" s="13" t="s">
        <v>184</v>
      </c>
      <c r="B159" s="35">
        <v>148</v>
      </c>
      <c r="C159" s="473"/>
      <c r="D159" s="474"/>
      <c r="E159" s="474"/>
      <c r="F159" s="475"/>
      <c r="G159" s="476">
        <v>0</v>
      </c>
      <c r="H159" s="477">
        <v>0.1</v>
      </c>
      <c r="I159" s="102">
        <v>0</v>
      </c>
      <c r="J159" s="475"/>
      <c r="K159" s="7"/>
      <c r="L159" s="61">
        <v>148</v>
      </c>
      <c r="M159" s="112" t="s">
        <v>489</v>
      </c>
      <c r="N159" s="241">
        <v>0</v>
      </c>
      <c r="O159" s="74"/>
      <c r="P159" s="75"/>
      <c r="Q159" s="81"/>
      <c r="R159" s="483"/>
      <c r="S159" s="483"/>
      <c r="T159" s="268" t="s">
        <v>489</v>
      </c>
      <c r="AM159">
        <v>0</v>
      </c>
      <c r="AN159">
        <v>0</v>
      </c>
      <c r="AO159">
        <v>0</v>
      </c>
      <c r="AP159">
        <v>0</v>
      </c>
    </row>
    <row r="160" spans="1:42" ht="18" hidden="1" outlineLevel="1" x14ac:dyDescent="0.35">
      <c r="A160" s="13" t="s">
        <v>184</v>
      </c>
      <c r="B160" s="35">
        <v>149</v>
      </c>
      <c r="C160" s="473"/>
      <c r="D160" s="474"/>
      <c r="E160" s="474"/>
      <c r="F160" s="475"/>
      <c r="G160" s="476">
        <v>0</v>
      </c>
      <c r="H160" s="477">
        <v>0.1</v>
      </c>
      <c r="I160" s="102">
        <v>0</v>
      </c>
      <c r="J160" s="475"/>
      <c r="K160" s="7"/>
      <c r="L160" s="61">
        <v>149</v>
      </c>
      <c r="M160" s="112" t="s">
        <v>489</v>
      </c>
      <c r="N160" s="241">
        <v>0</v>
      </c>
      <c r="O160" s="74"/>
      <c r="P160" s="75"/>
      <c r="Q160" s="81"/>
      <c r="R160" s="483"/>
      <c r="S160" s="483"/>
      <c r="T160" s="268" t="s">
        <v>489</v>
      </c>
      <c r="AM160">
        <v>0</v>
      </c>
      <c r="AN160">
        <v>0</v>
      </c>
      <c r="AO160">
        <v>0</v>
      </c>
      <c r="AP160">
        <v>0</v>
      </c>
    </row>
    <row r="161" spans="1:42" ht="18" hidden="1" outlineLevel="1" x14ac:dyDescent="0.35">
      <c r="A161" s="13" t="s">
        <v>184</v>
      </c>
      <c r="B161" s="35">
        <v>150</v>
      </c>
      <c r="C161" s="473"/>
      <c r="D161" s="474"/>
      <c r="E161" s="474"/>
      <c r="F161" s="475"/>
      <c r="G161" s="476">
        <v>0</v>
      </c>
      <c r="H161" s="477">
        <v>0.1</v>
      </c>
      <c r="I161" s="102">
        <v>0</v>
      </c>
      <c r="J161" s="475"/>
      <c r="K161" s="7"/>
      <c r="L161" s="61">
        <v>150</v>
      </c>
      <c r="M161" s="112" t="s">
        <v>489</v>
      </c>
      <c r="N161" s="241">
        <v>0</v>
      </c>
      <c r="O161" s="74"/>
      <c r="P161" s="75"/>
      <c r="Q161" s="81"/>
      <c r="R161" s="483"/>
      <c r="S161" s="483"/>
      <c r="T161" s="268" t="s">
        <v>489</v>
      </c>
      <c r="AM161">
        <v>0</v>
      </c>
      <c r="AN161">
        <v>0</v>
      </c>
      <c r="AO161">
        <v>0</v>
      </c>
      <c r="AP161">
        <v>0</v>
      </c>
    </row>
    <row r="162" spans="1:42" ht="18" hidden="1" outlineLevel="1" x14ac:dyDescent="0.35">
      <c r="A162" s="13" t="s">
        <v>184</v>
      </c>
      <c r="B162" s="35">
        <v>151</v>
      </c>
      <c r="C162" s="473"/>
      <c r="D162" s="474"/>
      <c r="E162" s="474"/>
      <c r="F162" s="475"/>
      <c r="G162" s="476">
        <v>0</v>
      </c>
      <c r="H162" s="477">
        <v>0.1</v>
      </c>
      <c r="I162" s="102">
        <v>0</v>
      </c>
      <c r="J162" s="475"/>
      <c r="K162" s="7"/>
      <c r="L162" s="61">
        <v>151</v>
      </c>
      <c r="M162" s="112" t="s">
        <v>489</v>
      </c>
      <c r="N162" s="241">
        <v>0</v>
      </c>
      <c r="O162" s="74"/>
      <c r="P162" s="75"/>
      <c r="Q162" s="81"/>
      <c r="R162" s="483"/>
      <c r="S162" s="483"/>
      <c r="T162" s="268" t="s">
        <v>489</v>
      </c>
      <c r="AM162">
        <v>0</v>
      </c>
      <c r="AN162">
        <v>0</v>
      </c>
      <c r="AO162">
        <v>0</v>
      </c>
      <c r="AP162">
        <v>0</v>
      </c>
    </row>
    <row r="163" spans="1:42" ht="18" hidden="1" outlineLevel="1" x14ac:dyDescent="0.35">
      <c r="A163" s="13" t="s">
        <v>184</v>
      </c>
      <c r="B163" s="35">
        <v>152</v>
      </c>
      <c r="C163" s="473"/>
      <c r="D163" s="474"/>
      <c r="E163" s="474"/>
      <c r="F163" s="475"/>
      <c r="G163" s="476">
        <v>0</v>
      </c>
      <c r="H163" s="477">
        <v>0.1</v>
      </c>
      <c r="I163" s="102">
        <v>0</v>
      </c>
      <c r="J163" s="475"/>
      <c r="K163" s="7"/>
      <c r="L163" s="61">
        <v>152</v>
      </c>
      <c r="M163" s="112" t="s">
        <v>489</v>
      </c>
      <c r="N163" s="241">
        <v>0</v>
      </c>
      <c r="O163" s="74"/>
      <c r="P163" s="75"/>
      <c r="Q163" s="81"/>
      <c r="R163" s="483"/>
      <c r="S163" s="483"/>
      <c r="T163" s="268" t="s">
        <v>489</v>
      </c>
      <c r="AM163">
        <v>0</v>
      </c>
      <c r="AN163">
        <v>0</v>
      </c>
      <c r="AO163">
        <v>0</v>
      </c>
      <c r="AP163">
        <v>0</v>
      </c>
    </row>
    <row r="164" spans="1:42" ht="18" hidden="1" outlineLevel="1" x14ac:dyDescent="0.35">
      <c r="A164" s="13" t="s">
        <v>184</v>
      </c>
      <c r="B164" s="35">
        <v>153</v>
      </c>
      <c r="C164" s="473"/>
      <c r="D164" s="474"/>
      <c r="E164" s="474"/>
      <c r="F164" s="475"/>
      <c r="G164" s="476">
        <v>0</v>
      </c>
      <c r="H164" s="477">
        <v>0.1</v>
      </c>
      <c r="I164" s="102">
        <v>0</v>
      </c>
      <c r="J164" s="475"/>
      <c r="K164" s="7"/>
      <c r="L164" s="61">
        <v>153</v>
      </c>
      <c r="M164" s="112" t="s">
        <v>489</v>
      </c>
      <c r="N164" s="241">
        <v>0</v>
      </c>
      <c r="O164" s="74"/>
      <c r="P164" s="75"/>
      <c r="Q164" s="81"/>
      <c r="R164" s="483"/>
      <c r="S164" s="483"/>
      <c r="T164" s="268" t="s">
        <v>489</v>
      </c>
      <c r="AM164">
        <v>0</v>
      </c>
      <c r="AN164">
        <v>0</v>
      </c>
      <c r="AO164">
        <v>0</v>
      </c>
      <c r="AP164">
        <v>0</v>
      </c>
    </row>
    <row r="165" spans="1:42" ht="18" hidden="1" outlineLevel="1" x14ac:dyDescent="0.35">
      <c r="A165" s="13" t="s">
        <v>184</v>
      </c>
      <c r="B165" s="35">
        <v>154</v>
      </c>
      <c r="C165" s="473"/>
      <c r="D165" s="474"/>
      <c r="E165" s="474"/>
      <c r="F165" s="475"/>
      <c r="G165" s="476">
        <v>0</v>
      </c>
      <c r="H165" s="477">
        <v>0.1</v>
      </c>
      <c r="I165" s="102">
        <v>0</v>
      </c>
      <c r="J165" s="475"/>
      <c r="K165" s="7"/>
      <c r="L165" s="61">
        <v>154</v>
      </c>
      <c r="M165" s="112" t="s">
        <v>489</v>
      </c>
      <c r="N165" s="241">
        <v>0</v>
      </c>
      <c r="O165" s="74"/>
      <c r="P165" s="75"/>
      <c r="Q165" s="81"/>
      <c r="R165" s="483"/>
      <c r="S165" s="483"/>
      <c r="T165" s="268" t="s">
        <v>489</v>
      </c>
      <c r="AM165">
        <v>0</v>
      </c>
      <c r="AN165">
        <v>0</v>
      </c>
      <c r="AO165">
        <v>0</v>
      </c>
      <c r="AP165">
        <v>0</v>
      </c>
    </row>
    <row r="166" spans="1:42" ht="18" hidden="1" outlineLevel="1" x14ac:dyDescent="0.35">
      <c r="A166" s="13" t="s">
        <v>184</v>
      </c>
      <c r="B166" s="35">
        <v>155</v>
      </c>
      <c r="C166" s="473"/>
      <c r="D166" s="474"/>
      <c r="E166" s="474"/>
      <c r="F166" s="475"/>
      <c r="G166" s="476">
        <v>0</v>
      </c>
      <c r="H166" s="477">
        <v>0.1</v>
      </c>
      <c r="I166" s="102">
        <v>0</v>
      </c>
      <c r="J166" s="475"/>
      <c r="K166" s="7"/>
      <c r="L166" s="61">
        <v>155</v>
      </c>
      <c r="M166" s="112" t="s">
        <v>489</v>
      </c>
      <c r="N166" s="241">
        <v>0</v>
      </c>
      <c r="O166" s="74"/>
      <c r="P166" s="75"/>
      <c r="Q166" s="81"/>
      <c r="R166" s="483"/>
      <c r="S166" s="483"/>
      <c r="T166" s="268" t="s">
        <v>489</v>
      </c>
      <c r="AM166">
        <v>0</v>
      </c>
      <c r="AN166">
        <v>0</v>
      </c>
      <c r="AO166">
        <v>0</v>
      </c>
      <c r="AP166">
        <v>0</v>
      </c>
    </row>
    <row r="167" spans="1:42" ht="18" hidden="1" outlineLevel="1" x14ac:dyDescent="0.35">
      <c r="A167" s="13" t="s">
        <v>184</v>
      </c>
      <c r="B167" s="35">
        <v>156</v>
      </c>
      <c r="C167" s="473"/>
      <c r="D167" s="474"/>
      <c r="E167" s="474"/>
      <c r="F167" s="475"/>
      <c r="G167" s="476">
        <v>0</v>
      </c>
      <c r="H167" s="477">
        <v>0.1</v>
      </c>
      <c r="I167" s="102">
        <v>0</v>
      </c>
      <c r="J167" s="475"/>
      <c r="K167" s="7"/>
      <c r="L167" s="61">
        <v>156</v>
      </c>
      <c r="M167" s="112" t="s">
        <v>489</v>
      </c>
      <c r="N167" s="241">
        <v>0</v>
      </c>
      <c r="O167" s="74"/>
      <c r="P167" s="75"/>
      <c r="Q167" s="81"/>
      <c r="R167" s="483"/>
      <c r="S167" s="483"/>
      <c r="T167" s="268" t="s">
        <v>489</v>
      </c>
      <c r="AM167">
        <v>0</v>
      </c>
      <c r="AN167">
        <v>0</v>
      </c>
      <c r="AO167">
        <v>0</v>
      </c>
      <c r="AP167">
        <v>0</v>
      </c>
    </row>
    <row r="168" spans="1:42" ht="18" hidden="1" outlineLevel="1" x14ac:dyDescent="0.35">
      <c r="A168" s="13" t="s">
        <v>184</v>
      </c>
      <c r="B168" s="35">
        <v>157</v>
      </c>
      <c r="C168" s="473"/>
      <c r="D168" s="474"/>
      <c r="E168" s="474"/>
      <c r="F168" s="475"/>
      <c r="G168" s="476">
        <v>0</v>
      </c>
      <c r="H168" s="477">
        <v>0.1</v>
      </c>
      <c r="I168" s="102">
        <v>0</v>
      </c>
      <c r="J168" s="475"/>
      <c r="K168" s="7"/>
      <c r="L168" s="61">
        <v>157</v>
      </c>
      <c r="M168" s="112" t="s">
        <v>489</v>
      </c>
      <c r="N168" s="241">
        <v>0</v>
      </c>
      <c r="O168" s="74"/>
      <c r="P168" s="75"/>
      <c r="Q168" s="81"/>
      <c r="R168" s="483"/>
      <c r="S168" s="483"/>
      <c r="T168" s="268" t="s">
        <v>489</v>
      </c>
      <c r="AM168">
        <v>0</v>
      </c>
      <c r="AN168">
        <v>0</v>
      </c>
      <c r="AO168">
        <v>0</v>
      </c>
      <c r="AP168">
        <v>0</v>
      </c>
    </row>
    <row r="169" spans="1:42" ht="18" hidden="1" outlineLevel="1" x14ac:dyDescent="0.35">
      <c r="A169" s="13" t="s">
        <v>184</v>
      </c>
      <c r="B169" s="35">
        <v>158</v>
      </c>
      <c r="C169" s="473"/>
      <c r="D169" s="474"/>
      <c r="E169" s="474"/>
      <c r="F169" s="475"/>
      <c r="G169" s="476">
        <v>0</v>
      </c>
      <c r="H169" s="477">
        <v>0.1</v>
      </c>
      <c r="I169" s="102">
        <v>0</v>
      </c>
      <c r="J169" s="475"/>
      <c r="K169" s="7"/>
      <c r="L169" s="61">
        <v>158</v>
      </c>
      <c r="M169" s="112" t="s">
        <v>489</v>
      </c>
      <c r="N169" s="241">
        <v>0</v>
      </c>
      <c r="O169" s="74"/>
      <c r="P169" s="75"/>
      <c r="Q169" s="81"/>
      <c r="R169" s="483"/>
      <c r="S169" s="483"/>
      <c r="T169" s="268" t="s">
        <v>489</v>
      </c>
      <c r="AM169">
        <v>0</v>
      </c>
      <c r="AN169">
        <v>0</v>
      </c>
      <c r="AO169">
        <v>0</v>
      </c>
      <c r="AP169">
        <v>0</v>
      </c>
    </row>
    <row r="170" spans="1:42" ht="18" hidden="1" outlineLevel="1" x14ac:dyDescent="0.35">
      <c r="A170" s="13" t="s">
        <v>184</v>
      </c>
      <c r="B170" s="35">
        <v>159</v>
      </c>
      <c r="C170" s="473"/>
      <c r="D170" s="474"/>
      <c r="E170" s="474"/>
      <c r="F170" s="475"/>
      <c r="G170" s="476">
        <v>0</v>
      </c>
      <c r="H170" s="477">
        <v>0.1</v>
      </c>
      <c r="I170" s="102">
        <v>0</v>
      </c>
      <c r="J170" s="475"/>
      <c r="K170" s="7"/>
      <c r="L170" s="61">
        <v>159</v>
      </c>
      <c r="M170" s="112" t="s">
        <v>489</v>
      </c>
      <c r="N170" s="241">
        <v>0</v>
      </c>
      <c r="O170" s="74"/>
      <c r="P170" s="75"/>
      <c r="Q170" s="81"/>
      <c r="R170" s="483"/>
      <c r="S170" s="483"/>
      <c r="T170" s="268" t="s">
        <v>489</v>
      </c>
      <c r="AM170">
        <v>0</v>
      </c>
      <c r="AN170">
        <v>0</v>
      </c>
      <c r="AO170">
        <v>0</v>
      </c>
      <c r="AP170">
        <v>0</v>
      </c>
    </row>
    <row r="171" spans="1:42" ht="18" hidden="1" outlineLevel="1" x14ac:dyDescent="0.35">
      <c r="A171" s="13" t="s">
        <v>184</v>
      </c>
      <c r="B171" s="35">
        <v>160</v>
      </c>
      <c r="C171" s="473"/>
      <c r="D171" s="474"/>
      <c r="E171" s="474"/>
      <c r="F171" s="475"/>
      <c r="G171" s="476">
        <v>0</v>
      </c>
      <c r="H171" s="477">
        <v>0.1</v>
      </c>
      <c r="I171" s="102">
        <v>0</v>
      </c>
      <c r="J171" s="475"/>
      <c r="K171" s="7"/>
      <c r="L171" s="61">
        <v>160</v>
      </c>
      <c r="M171" s="112" t="s">
        <v>489</v>
      </c>
      <c r="N171" s="241">
        <v>0</v>
      </c>
      <c r="O171" s="74"/>
      <c r="P171" s="75"/>
      <c r="Q171" s="81"/>
      <c r="R171" s="483"/>
      <c r="S171" s="483"/>
      <c r="T171" s="268" t="s">
        <v>489</v>
      </c>
      <c r="AM171">
        <v>0</v>
      </c>
      <c r="AN171">
        <v>0</v>
      </c>
      <c r="AO171">
        <v>0</v>
      </c>
      <c r="AP171">
        <v>0</v>
      </c>
    </row>
    <row r="172" spans="1:42" ht="18" hidden="1" outlineLevel="1" x14ac:dyDescent="0.35">
      <c r="A172" s="13" t="s">
        <v>184</v>
      </c>
      <c r="B172" s="35">
        <v>161</v>
      </c>
      <c r="C172" s="473"/>
      <c r="D172" s="474"/>
      <c r="E172" s="474"/>
      <c r="F172" s="475"/>
      <c r="G172" s="476">
        <v>0</v>
      </c>
      <c r="H172" s="477">
        <v>0.1</v>
      </c>
      <c r="I172" s="102">
        <v>0</v>
      </c>
      <c r="J172" s="475"/>
      <c r="K172" s="7"/>
      <c r="L172" s="61">
        <v>161</v>
      </c>
      <c r="M172" s="112" t="s">
        <v>489</v>
      </c>
      <c r="N172" s="241">
        <v>0</v>
      </c>
      <c r="O172" s="74"/>
      <c r="P172" s="75"/>
      <c r="Q172" s="81"/>
      <c r="R172" s="483"/>
      <c r="S172" s="483"/>
      <c r="T172" s="268" t="s">
        <v>489</v>
      </c>
      <c r="AM172">
        <v>0</v>
      </c>
      <c r="AN172">
        <v>0</v>
      </c>
      <c r="AO172">
        <v>0</v>
      </c>
      <c r="AP172">
        <v>0</v>
      </c>
    </row>
    <row r="173" spans="1:42" ht="18" hidden="1" outlineLevel="1" x14ac:dyDescent="0.35">
      <c r="A173" s="13" t="s">
        <v>184</v>
      </c>
      <c r="B173" s="35">
        <v>162</v>
      </c>
      <c r="C173" s="473"/>
      <c r="D173" s="474"/>
      <c r="E173" s="474"/>
      <c r="F173" s="475"/>
      <c r="G173" s="476">
        <v>0</v>
      </c>
      <c r="H173" s="477">
        <v>0.1</v>
      </c>
      <c r="I173" s="102">
        <v>0</v>
      </c>
      <c r="J173" s="475"/>
      <c r="K173" s="7"/>
      <c r="L173" s="61">
        <v>162</v>
      </c>
      <c r="M173" s="112" t="s">
        <v>489</v>
      </c>
      <c r="N173" s="241">
        <v>0</v>
      </c>
      <c r="O173" s="74"/>
      <c r="P173" s="75"/>
      <c r="Q173" s="81"/>
      <c r="R173" s="483"/>
      <c r="S173" s="483"/>
      <c r="T173" s="268" t="s">
        <v>489</v>
      </c>
      <c r="AM173">
        <v>0</v>
      </c>
      <c r="AN173">
        <v>0</v>
      </c>
      <c r="AO173">
        <v>0</v>
      </c>
      <c r="AP173">
        <v>0</v>
      </c>
    </row>
    <row r="174" spans="1:42" ht="18" hidden="1" outlineLevel="1" x14ac:dyDescent="0.35">
      <c r="A174" s="13" t="s">
        <v>184</v>
      </c>
      <c r="B174" s="35">
        <v>163</v>
      </c>
      <c r="C174" s="473"/>
      <c r="D174" s="474"/>
      <c r="E174" s="474"/>
      <c r="F174" s="475"/>
      <c r="G174" s="476">
        <v>0</v>
      </c>
      <c r="H174" s="477">
        <v>0.1</v>
      </c>
      <c r="I174" s="102">
        <v>0</v>
      </c>
      <c r="J174" s="475"/>
      <c r="K174" s="7"/>
      <c r="L174" s="61">
        <v>163</v>
      </c>
      <c r="M174" s="112" t="s">
        <v>489</v>
      </c>
      <c r="N174" s="241">
        <v>0</v>
      </c>
      <c r="O174" s="74"/>
      <c r="P174" s="75"/>
      <c r="Q174" s="81"/>
      <c r="R174" s="483"/>
      <c r="S174" s="483"/>
      <c r="T174" s="268" t="s">
        <v>489</v>
      </c>
      <c r="AM174">
        <v>0</v>
      </c>
      <c r="AN174">
        <v>0</v>
      </c>
      <c r="AO174">
        <v>0</v>
      </c>
      <c r="AP174">
        <v>0</v>
      </c>
    </row>
    <row r="175" spans="1:42" ht="18" hidden="1" outlineLevel="1" x14ac:dyDescent="0.35">
      <c r="A175" s="13" t="s">
        <v>184</v>
      </c>
      <c r="B175" s="35">
        <v>164</v>
      </c>
      <c r="C175" s="473"/>
      <c r="D175" s="474"/>
      <c r="E175" s="474"/>
      <c r="F175" s="475"/>
      <c r="G175" s="476">
        <v>0</v>
      </c>
      <c r="H175" s="477">
        <v>0.1</v>
      </c>
      <c r="I175" s="102">
        <v>0</v>
      </c>
      <c r="J175" s="475"/>
      <c r="K175" s="7"/>
      <c r="L175" s="61">
        <v>164</v>
      </c>
      <c r="M175" s="112" t="s">
        <v>489</v>
      </c>
      <c r="N175" s="241">
        <v>0</v>
      </c>
      <c r="O175" s="74"/>
      <c r="P175" s="75"/>
      <c r="Q175" s="81"/>
      <c r="R175" s="483"/>
      <c r="S175" s="483"/>
      <c r="T175" s="268" t="s">
        <v>489</v>
      </c>
      <c r="AM175">
        <v>0</v>
      </c>
      <c r="AN175">
        <v>0</v>
      </c>
      <c r="AO175">
        <v>0</v>
      </c>
      <c r="AP175">
        <v>0</v>
      </c>
    </row>
    <row r="176" spans="1:42" ht="18" hidden="1" outlineLevel="1" x14ac:dyDescent="0.35">
      <c r="A176" s="13" t="s">
        <v>184</v>
      </c>
      <c r="B176" s="35">
        <v>165</v>
      </c>
      <c r="C176" s="473"/>
      <c r="D176" s="474"/>
      <c r="E176" s="474"/>
      <c r="F176" s="475"/>
      <c r="G176" s="476">
        <v>0</v>
      </c>
      <c r="H176" s="477">
        <v>0.1</v>
      </c>
      <c r="I176" s="102">
        <v>0</v>
      </c>
      <c r="J176" s="475"/>
      <c r="K176" s="7"/>
      <c r="L176" s="61">
        <v>165</v>
      </c>
      <c r="M176" s="112" t="s">
        <v>489</v>
      </c>
      <c r="N176" s="241">
        <v>0</v>
      </c>
      <c r="O176" s="74"/>
      <c r="P176" s="75"/>
      <c r="Q176" s="81"/>
      <c r="R176" s="483"/>
      <c r="S176" s="483"/>
      <c r="T176" s="268" t="s">
        <v>489</v>
      </c>
      <c r="AM176">
        <v>0</v>
      </c>
      <c r="AN176">
        <v>0</v>
      </c>
      <c r="AO176">
        <v>0</v>
      </c>
      <c r="AP176">
        <v>0</v>
      </c>
    </row>
    <row r="177" spans="1:42" ht="18" hidden="1" outlineLevel="1" x14ac:dyDescent="0.35">
      <c r="A177" s="13" t="s">
        <v>184</v>
      </c>
      <c r="B177" s="35">
        <v>166</v>
      </c>
      <c r="C177" s="473"/>
      <c r="D177" s="474"/>
      <c r="E177" s="474"/>
      <c r="F177" s="475"/>
      <c r="G177" s="476">
        <v>0</v>
      </c>
      <c r="H177" s="477">
        <v>0.1</v>
      </c>
      <c r="I177" s="102">
        <v>0</v>
      </c>
      <c r="J177" s="475"/>
      <c r="K177" s="7"/>
      <c r="L177" s="61">
        <v>166</v>
      </c>
      <c r="M177" s="112" t="s">
        <v>489</v>
      </c>
      <c r="N177" s="241">
        <v>0</v>
      </c>
      <c r="O177" s="74"/>
      <c r="P177" s="75"/>
      <c r="Q177" s="81"/>
      <c r="R177" s="483"/>
      <c r="S177" s="483"/>
      <c r="T177" s="268" t="s">
        <v>489</v>
      </c>
      <c r="AM177">
        <v>0</v>
      </c>
      <c r="AN177">
        <v>0</v>
      </c>
      <c r="AO177">
        <v>0</v>
      </c>
      <c r="AP177">
        <v>0</v>
      </c>
    </row>
    <row r="178" spans="1:42" ht="18" hidden="1" outlineLevel="1" x14ac:dyDescent="0.35">
      <c r="A178" s="13" t="s">
        <v>184</v>
      </c>
      <c r="B178" s="35">
        <v>167</v>
      </c>
      <c r="C178" s="473"/>
      <c r="D178" s="474"/>
      <c r="E178" s="474"/>
      <c r="F178" s="475"/>
      <c r="G178" s="476">
        <v>0</v>
      </c>
      <c r="H178" s="477">
        <v>0.1</v>
      </c>
      <c r="I178" s="102">
        <v>0</v>
      </c>
      <c r="J178" s="475"/>
      <c r="K178" s="7"/>
      <c r="L178" s="61">
        <v>167</v>
      </c>
      <c r="M178" s="112" t="s">
        <v>489</v>
      </c>
      <c r="N178" s="241">
        <v>0</v>
      </c>
      <c r="O178" s="74"/>
      <c r="P178" s="75"/>
      <c r="Q178" s="81"/>
      <c r="R178" s="483"/>
      <c r="S178" s="483"/>
      <c r="T178" s="268" t="s">
        <v>489</v>
      </c>
      <c r="AM178">
        <v>0</v>
      </c>
      <c r="AN178">
        <v>0</v>
      </c>
      <c r="AO178">
        <v>0</v>
      </c>
      <c r="AP178">
        <v>0</v>
      </c>
    </row>
    <row r="179" spans="1:42" ht="18" hidden="1" outlineLevel="1" x14ac:dyDescent="0.35">
      <c r="A179" s="13" t="s">
        <v>184</v>
      </c>
      <c r="B179" s="35">
        <v>168</v>
      </c>
      <c r="C179" s="473"/>
      <c r="D179" s="474"/>
      <c r="E179" s="474"/>
      <c r="F179" s="475"/>
      <c r="G179" s="476">
        <v>0</v>
      </c>
      <c r="H179" s="477">
        <v>0.1</v>
      </c>
      <c r="I179" s="102">
        <v>0</v>
      </c>
      <c r="J179" s="475"/>
      <c r="K179" s="7"/>
      <c r="L179" s="61">
        <v>168</v>
      </c>
      <c r="M179" s="112" t="s">
        <v>489</v>
      </c>
      <c r="N179" s="241">
        <v>0</v>
      </c>
      <c r="O179" s="74"/>
      <c r="P179" s="75"/>
      <c r="Q179" s="81"/>
      <c r="R179" s="483"/>
      <c r="S179" s="483"/>
      <c r="T179" s="268" t="s">
        <v>489</v>
      </c>
      <c r="AM179">
        <v>0</v>
      </c>
      <c r="AN179">
        <v>0</v>
      </c>
      <c r="AO179">
        <v>0</v>
      </c>
      <c r="AP179">
        <v>0</v>
      </c>
    </row>
    <row r="180" spans="1:42" ht="18" hidden="1" outlineLevel="1" x14ac:dyDescent="0.35">
      <c r="A180" s="13" t="s">
        <v>184</v>
      </c>
      <c r="B180" s="35">
        <v>169</v>
      </c>
      <c r="C180" s="473"/>
      <c r="D180" s="474"/>
      <c r="E180" s="474"/>
      <c r="F180" s="475"/>
      <c r="G180" s="476">
        <v>0</v>
      </c>
      <c r="H180" s="477">
        <v>0.1</v>
      </c>
      <c r="I180" s="102">
        <v>0</v>
      </c>
      <c r="J180" s="475"/>
      <c r="K180" s="7"/>
      <c r="L180" s="61">
        <v>169</v>
      </c>
      <c r="M180" s="112" t="s">
        <v>489</v>
      </c>
      <c r="N180" s="241">
        <v>0</v>
      </c>
      <c r="O180" s="74"/>
      <c r="P180" s="75"/>
      <c r="Q180" s="81"/>
      <c r="R180" s="483"/>
      <c r="S180" s="483"/>
      <c r="T180" s="268" t="s">
        <v>489</v>
      </c>
      <c r="AM180">
        <v>0</v>
      </c>
      <c r="AN180">
        <v>0</v>
      </c>
      <c r="AO180">
        <v>0</v>
      </c>
      <c r="AP180">
        <v>0</v>
      </c>
    </row>
    <row r="181" spans="1:42" ht="18" hidden="1" outlineLevel="1" x14ac:dyDescent="0.35">
      <c r="A181" s="13" t="s">
        <v>184</v>
      </c>
      <c r="B181" s="35">
        <v>170</v>
      </c>
      <c r="C181" s="473"/>
      <c r="D181" s="474"/>
      <c r="E181" s="474"/>
      <c r="F181" s="475"/>
      <c r="G181" s="476">
        <v>0</v>
      </c>
      <c r="H181" s="477">
        <v>0.1</v>
      </c>
      <c r="I181" s="102">
        <v>0</v>
      </c>
      <c r="J181" s="475"/>
      <c r="K181" s="7"/>
      <c r="L181" s="61">
        <v>170</v>
      </c>
      <c r="M181" s="112" t="s">
        <v>489</v>
      </c>
      <c r="N181" s="241">
        <v>0</v>
      </c>
      <c r="O181" s="74"/>
      <c r="P181" s="75"/>
      <c r="Q181" s="81"/>
      <c r="R181" s="483"/>
      <c r="S181" s="483"/>
      <c r="T181" s="268" t="s">
        <v>489</v>
      </c>
      <c r="AM181">
        <v>0</v>
      </c>
      <c r="AN181">
        <v>0</v>
      </c>
      <c r="AO181">
        <v>0</v>
      </c>
      <c r="AP181">
        <v>0</v>
      </c>
    </row>
    <row r="182" spans="1:42" ht="18" hidden="1" outlineLevel="1" x14ac:dyDescent="0.35">
      <c r="A182" s="13" t="s">
        <v>184</v>
      </c>
      <c r="B182" s="35">
        <v>171</v>
      </c>
      <c r="C182" s="473"/>
      <c r="D182" s="474"/>
      <c r="E182" s="474"/>
      <c r="F182" s="475"/>
      <c r="G182" s="476">
        <v>0</v>
      </c>
      <c r="H182" s="477">
        <v>0.1</v>
      </c>
      <c r="I182" s="102">
        <v>0</v>
      </c>
      <c r="J182" s="475"/>
      <c r="K182" s="7"/>
      <c r="L182" s="61">
        <v>171</v>
      </c>
      <c r="M182" s="112" t="s">
        <v>489</v>
      </c>
      <c r="N182" s="241">
        <v>0</v>
      </c>
      <c r="O182" s="74"/>
      <c r="P182" s="75"/>
      <c r="Q182" s="81"/>
      <c r="R182" s="483"/>
      <c r="S182" s="483"/>
      <c r="T182" s="268" t="s">
        <v>489</v>
      </c>
      <c r="AM182">
        <v>0</v>
      </c>
      <c r="AN182">
        <v>0</v>
      </c>
      <c r="AO182">
        <v>0</v>
      </c>
      <c r="AP182">
        <v>0</v>
      </c>
    </row>
    <row r="183" spans="1:42" ht="18" hidden="1" outlineLevel="1" x14ac:dyDescent="0.35">
      <c r="A183" s="13" t="s">
        <v>184</v>
      </c>
      <c r="B183" s="35">
        <v>172</v>
      </c>
      <c r="C183" s="473"/>
      <c r="D183" s="474"/>
      <c r="E183" s="474"/>
      <c r="F183" s="475"/>
      <c r="G183" s="476">
        <v>0</v>
      </c>
      <c r="H183" s="477">
        <v>0.1</v>
      </c>
      <c r="I183" s="102">
        <v>0</v>
      </c>
      <c r="J183" s="475"/>
      <c r="K183" s="7"/>
      <c r="L183" s="61">
        <v>172</v>
      </c>
      <c r="M183" s="112" t="s">
        <v>489</v>
      </c>
      <c r="N183" s="241">
        <v>0</v>
      </c>
      <c r="O183" s="74"/>
      <c r="P183" s="75"/>
      <c r="Q183" s="81"/>
      <c r="R183" s="483"/>
      <c r="S183" s="483"/>
      <c r="T183" s="268" t="s">
        <v>489</v>
      </c>
      <c r="AM183">
        <v>0</v>
      </c>
      <c r="AN183">
        <v>0</v>
      </c>
      <c r="AO183">
        <v>0</v>
      </c>
      <c r="AP183">
        <v>0</v>
      </c>
    </row>
    <row r="184" spans="1:42" ht="18" hidden="1" outlineLevel="1" x14ac:dyDescent="0.35">
      <c r="A184" s="13" t="s">
        <v>184</v>
      </c>
      <c r="B184" s="35">
        <v>173</v>
      </c>
      <c r="C184" s="473"/>
      <c r="D184" s="474"/>
      <c r="E184" s="474"/>
      <c r="F184" s="475"/>
      <c r="G184" s="476">
        <v>0</v>
      </c>
      <c r="H184" s="477">
        <v>0.1</v>
      </c>
      <c r="I184" s="102">
        <v>0</v>
      </c>
      <c r="J184" s="475"/>
      <c r="K184" s="7"/>
      <c r="L184" s="61">
        <v>173</v>
      </c>
      <c r="M184" s="112" t="s">
        <v>489</v>
      </c>
      <c r="N184" s="241">
        <v>0</v>
      </c>
      <c r="O184" s="74"/>
      <c r="P184" s="75"/>
      <c r="Q184" s="81"/>
      <c r="R184" s="483"/>
      <c r="S184" s="483"/>
      <c r="T184" s="268" t="s">
        <v>489</v>
      </c>
      <c r="AM184">
        <v>0</v>
      </c>
      <c r="AN184">
        <v>0</v>
      </c>
      <c r="AO184">
        <v>0</v>
      </c>
      <c r="AP184">
        <v>0</v>
      </c>
    </row>
    <row r="185" spans="1:42" ht="18" hidden="1" outlineLevel="1" x14ac:dyDescent="0.35">
      <c r="A185" s="13" t="s">
        <v>184</v>
      </c>
      <c r="B185" s="35">
        <v>174</v>
      </c>
      <c r="C185" s="473"/>
      <c r="D185" s="474"/>
      <c r="E185" s="474"/>
      <c r="F185" s="475"/>
      <c r="G185" s="476">
        <v>0</v>
      </c>
      <c r="H185" s="477">
        <v>0.1</v>
      </c>
      <c r="I185" s="102">
        <v>0</v>
      </c>
      <c r="J185" s="475"/>
      <c r="K185" s="7"/>
      <c r="L185" s="61">
        <v>174</v>
      </c>
      <c r="M185" s="112" t="s">
        <v>489</v>
      </c>
      <c r="N185" s="241">
        <v>0</v>
      </c>
      <c r="O185" s="74"/>
      <c r="P185" s="75"/>
      <c r="Q185" s="81"/>
      <c r="R185" s="483"/>
      <c r="S185" s="483"/>
      <c r="T185" s="268" t="s">
        <v>489</v>
      </c>
      <c r="AM185">
        <v>0</v>
      </c>
      <c r="AN185">
        <v>0</v>
      </c>
      <c r="AO185">
        <v>0</v>
      </c>
      <c r="AP185">
        <v>0</v>
      </c>
    </row>
    <row r="186" spans="1:42" ht="18" hidden="1" outlineLevel="1" x14ac:dyDescent="0.35">
      <c r="A186" s="13" t="s">
        <v>184</v>
      </c>
      <c r="B186" s="35">
        <v>175</v>
      </c>
      <c r="C186" s="473"/>
      <c r="D186" s="474"/>
      <c r="E186" s="474"/>
      <c r="F186" s="475"/>
      <c r="G186" s="476">
        <v>0</v>
      </c>
      <c r="H186" s="477">
        <v>0.1</v>
      </c>
      <c r="I186" s="102">
        <v>0</v>
      </c>
      <c r="J186" s="475"/>
      <c r="K186" s="7"/>
      <c r="L186" s="61">
        <v>175</v>
      </c>
      <c r="M186" s="112" t="s">
        <v>489</v>
      </c>
      <c r="N186" s="241">
        <v>0</v>
      </c>
      <c r="O186" s="74"/>
      <c r="P186" s="75"/>
      <c r="Q186" s="81"/>
      <c r="R186" s="483"/>
      <c r="S186" s="483"/>
      <c r="T186" s="268" t="s">
        <v>489</v>
      </c>
      <c r="AM186">
        <v>0</v>
      </c>
      <c r="AN186">
        <v>0</v>
      </c>
      <c r="AO186">
        <v>0</v>
      </c>
      <c r="AP186">
        <v>0</v>
      </c>
    </row>
    <row r="187" spans="1:42" ht="18" hidden="1" outlineLevel="1" x14ac:dyDescent="0.35">
      <c r="A187" s="13" t="s">
        <v>184</v>
      </c>
      <c r="B187" s="35">
        <v>176</v>
      </c>
      <c r="C187" s="473"/>
      <c r="D187" s="474"/>
      <c r="E187" s="474"/>
      <c r="F187" s="475"/>
      <c r="G187" s="476">
        <v>0</v>
      </c>
      <c r="H187" s="477">
        <v>0.1</v>
      </c>
      <c r="I187" s="102">
        <v>0</v>
      </c>
      <c r="J187" s="475"/>
      <c r="K187" s="7"/>
      <c r="L187" s="61">
        <v>176</v>
      </c>
      <c r="M187" s="112" t="s">
        <v>489</v>
      </c>
      <c r="N187" s="241">
        <v>0</v>
      </c>
      <c r="O187" s="74"/>
      <c r="P187" s="75"/>
      <c r="Q187" s="81"/>
      <c r="R187" s="483"/>
      <c r="S187" s="483"/>
      <c r="T187" s="268" t="s">
        <v>489</v>
      </c>
      <c r="AM187">
        <v>0</v>
      </c>
      <c r="AN187">
        <v>0</v>
      </c>
      <c r="AO187">
        <v>0</v>
      </c>
      <c r="AP187">
        <v>0</v>
      </c>
    </row>
    <row r="188" spans="1:42" ht="18" hidden="1" outlineLevel="1" x14ac:dyDescent="0.35">
      <c r="A188" s="13" t="s">
        <v>184</v>
      </c>
      <c r="B188" s="35">
        <v>177</v>
      </c>
      <c r="C188" s="473"/>
      <c r="D188" s="474"/>
      <c r="E188" s="474"/>
      <c r="F188" s="475"/>
      <c r="G188" s="476">
        <v>0</v>
      </c>
      <c r="H188" s="477">
        <v>0.1</v>
      </c>
      <c r="I188" s="102">
        <v>0</v>
      </c>
      <c r="J188" s="475"/>
      <c r="K188" s="7"/>
      <c r="L188" s="61">
        <v>177</v>
      </c>
      <c r="M188" s="112" t="s">
        <v>489</v>
      </c>
      <c r="N188" s="241">
        <v>0</v>
      </c>
      <c r="O188" s="74"/>
      <c r="P188" s="75"/>
      <c r="Q188" s="81"/>
      <c r="R188" s="483"/>
      <c r="S188" s="483"/>
      <c r="T188" s="268" t="s">
        <v>489</v>
      </c>
      <c r="AM188">
        <v>0</v>
      </c>
      <c r="AN188">
        <v>0</v>
      </c>
      <c r="AO188">
        <v>0</v>
      </c>
      <c r="AP188">
        <v>0</v>
      </c>
    </row>
    <row r="189" spans="1:42" ht="18" hidden="1" outlineLevel="1" x14ac:dyDescent="0.35">
      <c r="A189" s="13" t="s">
        <v>184</v>
      </c>
      <c r="B189" s="35">
        <v>178</v>
      </c>
      <c r="C189" s="473"/>
      <c r="D189" s="474"/>
      <c r="E189" s="474"/>
      <c r="F189" s="475"/>
      <c r="G189" s="476">
        <v>0</v>
      </c>
      <c r="H189" s="477">
        <v>0.1</v>
      </c>
      <c r="I189" s="102">
        <v>0</v>
      </c>
      <c r="J189" s="475"/>
      <c r="K189" s="7"/>
      <c r="L189" s="61">
        <v>178</v>
      </c>
      <c r="M189" s="112" t="s">
        <v>489</v>
      </c>
      <c r="N189" s="241">
        <v>0</v>
      </c>
      <c r="O189" s="74"/>
      <c r="P189" s="75"/>
      <c r="Q189" s="81"/>
      <c r="R189" s="483"/>
      <c r="S189" s="483"/>
      <c r="T189" s="268" t="s">
        <v>489</v>
      </c>
      <c r="AM189">
        <v>0</v>
      </c>
      <c r="AN189">
        <v>0</v>
      </c>
      <c r="AO189">
        <v>0</v>
      </c>
      <c r="AP189">
        <v>0</v>
      </c>
    </row>
    <row r="190" spans="1:42" ht="18" hidden="1" outlineLevel="1" x14ac:dyDescent="0.35">
      <c r="A190" s="13" t="s">
        <v>184</v>
      </c>
      <c r="B190" s="35">
        <v>179</v>
      </c>
      <c r="C190" s="473"/>
      <c r="D190" s="474"/>
      <c r="E190" s="474"/>
      <c r="F190" s="475"/>
      <c r="G190" s="476">
        <v>0</v>
      </c>
      <c r="H190" s="477">
        <v>0.1</v>
      </c>
      <c r="I190" s="102">
        <v>0</v>
      </c>
      <c r="J190" s="475"/>
      <c r="K190" s="7"/>
      <c r="L190" s="61">
        <v>179</v>
      </c>
      <c r="M190" s="112" t="s">
        <v>489</v>
      </c>
      <c r="N190" s="241">
        <v>0</v>
      </c>
      <c r="O190" s="74"/>
      <c r="P190" s="75"/>
      <c r="Q190" s="81"/>
      <c r="R190" s="483"/>
      <c r="S190" s="483"/>
      <c r="T190" s="268" t="s">
        <v>489</v>
      </c>
      <c r="AM190">
        <v>0</v>
      </c>
      <c r="AN190">
        <v>0</v>
      </c>
      <c r="AO190">
        <v>0</v>
      </c>
      <c r="AP190">
        <v>0</v>
      </c>
    </row>
    <row r="191" spans="1:42" ht="18" hidden="1" outlineLevel="1" x14ac:dyDescent="0.35">
      <c r="A191" s="13" t="s">
        <v>184</v>
      </c>
      <c r="B191" s="35">
        <v>180</v>
      </c>
      <c r="C191" s="473"/>
      <c r="D191" s="474"/>
      <c r="E191" s="474"/>
      <c r="F191" s="475"/>
      <c r="G191" s="476">
        <v>0</v>
      </c>
      <c r="H191" s="477">
        <v>0.1</v>
      </c>
      <c r="I191" s="102">
        <v>0</v>
      </c>
      <c r="J191" s="475"/>
      <c r="K191" s="7"/>
      <c r="L191" s="61">
        <v>180</v>
      </c>
      <c r="M191" s="112" t="s">
        <v>489</v>
      </c>
      <c r="N191" s="241">
        <v>0</v>
      </c>
      <c r="O191" s="74"/>
      <c r="P191" s="75"/>
      <c r="Q191" s="81"/>
      <c r="R191" s="483"/>
      <c r="S191" s="483"/>
      <c r="T191" s="268" t="s">
        <v>489</v>
      </c>
      <c r="AM191">
        <v>0</v>
      </c>
      <c r="AN191">
        <v>0</v>
      </c>
      <c r="AO191">
        <v>0</v>
      </c>
      <c r="AP191">
        <v>0</v>
      </c>
    </row>
    <row r="192" spans="1:42" ht="18" hidden="1" outlineLevel="1" x14ac:dyDescent="0.35">
      <c r="A192" s="13" t="s">
        <v>184</v>
      </c>
      <c r="B192" s="35">
        <v>181</v>
      </c>
      <c r="C192" s="473"/>
      <c r="D192" s="474"/>
      <c r="E192" s="474"/>
      <c r="F192" s="475"/>
      <c r="G192" s="476">
        <v>0</v>
      </c>
      <c r="H192" s="477">
        <v>0.1</v>
      </c>
      <c r="I192" s="102">
        <v>0</v>
      </c>
      <c r="J192" s="475"/>
      <c r="K192" s="7"/>
      <c r="L192" s="61">
        <v>181</v>
      </c>
      <c r="M192" s="112" t="s">
        <v>489</v>
      </c>
      <c r="N192" s="241">
        <v>0</v>
      </c>
      <c r="O192" s="74"/>
      <c r="P192" s="75"/>
      <c r="Q192" s="81"/>
      <c r="R192" s="483"/>
      <c r="S192" s="483"/>
      <c r="T192" s="268" t="s">
        <v>489</v>
      </c>
      <c r="AM192">
        <v>0</v>
      </c>
      <c r="AN192">
        <v>0</v>
      </c>
      <c r="AO192">
        <v>0</v>
      </c>
      <c r="AP192">
        <v>0</v>
      </c>
    </row>
    <row r="193" spans="1:42" ht="18" hidden="1" outlineLevel="1" x14ac:dyDescent="0.35">
      <c r="A193" s="13" t="s">
        <v>184</v>
      </c>
      <c r="B193" s="35">
        <v>182</v>
      </c>
      <c r="C193" s="473"/>
      <c r="D193" s="474"/>
      <c r="E193" s="474"/>
      <c r="F193" s="475"/>
      <c r="G193" s="476">
        <v>0</v>
      </c>
      <c r="H193" s="477">
        <v>0.1</v>
      </c>
      <c r="I193" s="102">
        <v>0</v>
      </c>
      <c r="J193" s="475"/>
      <c r="K193" s="7"/>
      <c r="L193" s="61">
        <v>182</v>
      </c>
      <c r="M193" s="112" t="s">
        <v>489</v>
      </c>
      <c r="N193" s="241">
        <v>0</v>
      </c>
      <c r="O193" s="74"/>
      <c r="P193" s="75"/>
      <c r="Q193" s="81"/>
      <c r="R193" s="483"/>
      <c r="S193" s="483"/>
      <c r="T193" s="268" t="s">
        <v>489</v>
      </c>
      <c r="AM193">
        <v>0</v>
      </c>
      <c r="AN193">
        <v>0</v>
      </c>
      <c r="AO193">
        <v>0</v>
      </c>
      <c r="AP193">
        <v>0</v>
      </c>
    </row>
    <row r="194" spans="1:42" ht="18" hidden="1" outlineLevel="1" x14ac:dyDescent="0.35">
      <c r="A194" s="13" t="s">
        <v>184</v>
      </c>
      <c r="B194" s="35">
        <v>183</v>
      </c>
      <c r="C194" s="473"/>
      <c r="D194" s="474"/>
      <c r="E194" s="474"/>
      <c r="F194" s="475"/>
      <c r="G194" s="476">
        <v>0</v>
      </c>
      <c r="H194" s="477">
        <v>0.1</v>
      </c>
      <c r="I194" s="102">
        <v>0</v>
      </c>
      <c r="J194" s="475"/>
      <c r="K194" s="7"/>
      <c r="L194" s="61">
        <v>183</v>
      </c>
      <c r="M194" s="112" t="s">
        <v>489</v>
      </c>
      <c r="N194" s="241">
        <v>0</v>
      </c>
      <c r="O194" s="74"/>
      <c r="P194" s="75"/>
      <c r="Q194" s="81"/>
      <c r="R194" s="483"/>
      <c r="S194" s="483"/>
      <c r="T194" s="268" t="s">
        <v>489</v>
      </c>
      <c r="AM194">
        <v>0</v>
      </c>
      <c r="AN194">
        <v>0</v>
      </c>
      <c r="AO194">
        <v>0</v>
      </c>
      <c r="AP194">
        <v>0</v>
      </c>
    </row>
    <row r="195" spans="1:42" ht="18" hidden="1" outlineLevel="1" x14ac:dyDescent="0.35">
      <c r="A195" s="13" t="s">
        <v>184</v>
      </c>
      <c r="B195" s="35">
        <v>184</v>
      </c>
      <c r="C195" s="473"/>
      <c r="D195" s="474"/>
      <c r="E195" s="474"/>
      <c r="F195" s="475"/>
      <c r="G195" s="476">
        <v>0</v>
      </c>
      <c r="H195" s="477">
        <v>0.1</v>
      </c>
      <c r="I195" s="102">
        <v>0</v>
      </c>
      <c r="J195" s="475"/>
      <c r="K195" s="7"/>
      <c r="L195" s="61">
        <v>184</v>
      </c>
      <c r="M195" s="112" t="s">
        <v>489</v>
      </c>
      <c r="N195" s="241">
        <v>0</v>
      </c>
      <c r="O195" s="74"/>
      <c r="P195" s="75"/>
      <c r="Q195" s="81"/>
      <c r="R195" s="483"/>
      <c r="S195" s="483"/>
      <c r="T195" s="268" t="s">
        <v>489</v>
      </c>
      <c r="AM195">
        <v>0</v>
      </c>
      <c r="AN195">
        <v>0</v>
      </c>
      <c r="AO195">
        <v>0</v>
      </c>
      <c r="AP195">
        <v>0</v>
      </c>
    </row>
    <row r="196" spans="1:42" ht="18" hidden="1" outlineLevel="1" x14ac:dyDescent="0.35">
      <c r="A196" s="13" t="s">
        <v>184</v>
      </c>
      <c r="B196" s="35">
        <v>185</v>
      </c>
      <c r="C196" s="473"/>
      <c r="D196" s="474"/>
      <c r="E196" s="474"/>
      <c r="F196" s="475"/>
      <c r="G196" s="476">
        <v>0</v>
      </c>
      <c r="H196" s="477">
        <v>0.1</v>
      </c>
      <c r="I196" s="102">
        <v>0</v>
      </c>
      <c r="J196" s="475"/>
      <c r="K196" s="7"/>
      <c r="L196" s="61">
        <v>185</v>
      </c>
      <c r="M196" s="112" t="s">
        <v>489</v>
      </c>
      <c r="N196" s="241">
        <v>0</v>
      </c>
      <c r="O196" s="74"/>
      <c r="P196" s="75"/>
      <c r="Q196" s="81"/>
      <c r="R196" s="483"/>
      <c r="S196" s="483"/>
      <c r="T196" s="268" t="s">
        <v>489</v>
      </c>
      <c r="AM196">
        <v>0</v>
      </c>
      <c r="AN196">
        <v>0</v>
      </c>
      <c r="AO196">
        <v>0</v>
      </c>
      <c r="AP196">
        <v>0</v>
      </c>
    </row>
    <row r="197" spans="1:42" ht="18" hidden="1" outlineLevel="1" x14ac:dyDescent="0.35">
      <c r="A197" s="13" t="s">
        <v>184</v>
      </c>
      <c r="B197" s="35">
        <v>186</v>
      </c>
      <c r="C197" s="473"/>
      <c r="D197" s="474"/>
      <c r="E197" s="474"/>
      <c r="F197" s="475"/>
      <c r="G197" s="476">
        <v>0</v>
      </c>
      <c r="H197" s="477">
        <v>0.1</v>
      </c>
      <c r="I197" s="102">
        <v>0</v>
      </c>
      <c r="J197" s="475"/>
      <c r="K197" s="7"/>
      <c r="L197" s="61">
        <v>186</v>
      </c>
      <c r="M197" s="112" t="s">
        <v>489</v>
      </c>
      <c r="N197" s="241">
        <v>0</v>
      </c>
      <c r="O197" s="74"/>
      <c r="P197" s="75"/>
      <c r="Q197" s="81"/>
      <c r="R197" s="483"/>
      <c r="S197" s="483"/>
      <c r="T197" s="268" t="s">
        <v>489</v>
      </c>
      <c r="AM197">
        <v>0</v>
      </c>
      <c r="AN197">
        <v>0</v>
      </c>
      <c r="AO197">
        <v>0</v>
      </c>
      <c r="AP197">
        <v>0</v>
      </c>
    </row>
    <row r="198" spans="1:42" ht="18" hidden="1" outlineLevel="1" x14ac:dyDescent="0.35">
      <c r="A198" s="13" t="s">
        <v>184</v>
      </c>
      <c r="B198" s="35">
        <v>187</v>
      </c>
      <c r="C198" s="473"/>
      <c r="D198" s="474"/>
      <c r="E198" s="474"/>
      <c r="F198" s="475"/>
      <c r="G198" s="476">
        <v>0</v>
      </c>
      <c r="H198" s="477">
        <v>0.1</v>
      </c>
      <c r="I198" s="102">
        <v>0</v>
      </c>
      <c r="J198" s="475"/>
      <c r="K198" s="7"/>
      <c r="L198" s="61">
        <v>187</v>
      </c>
      <c r="M198" s="112" t="s">
        <v>489</v>
      </c>
      <c r="N198" s="241">
        <v>0</v>
      </c>
      <c r="O198" s="74"/>
      <c r="P198" s="75"/>
      <c r="Q198" s="81"/>
      <c r="R198" s="483"/>
      <c r="S198" s="483"/>
      <c r="T198" s="268" t="s">
        <v>489</v>
      </c>
      <c r="AM198">
        <v>0</v>
      </c>
      <c r="AN198">
        <v>0</v>
      </c>
      <c r="AO198">
        <v>0</v>
      </c>
      <c r="AP198">
        <v>0</v>
      </c>
    </row>
    <row r="199" spans="1:42" ht="18" hidden="1" outlineLevel="1" x14ac:dyDescent="0.35">
      <c r="A199" s="13" t="s">
        <v>184</v>
      </c>
      <c r="B199" s="35">
        <v>188</v>
      </c>
      <c r="C199" s="473"/>
      <c r="D199" s="474"/>
      <c r="E199" s="474"/>
      <c r="F199" s="475"/>
      <c r="G199" s="476">
        <v>0</v>
      </c>
      <c r="H199" s="477">
        <v>0.1</v>
      </c>
      <c r="I199" s="102">
        <v>0</v>
      </c>
      <c r="J199" s="475"/>
      <c r="K199" s="7"/>
      <c r="L199" s="61">
        <v>188</v>
      </c>
      <c r="M199" s="112" t="s">
        <v>489</v>
      </c>
      <c r="N199" s="241">
        <v>0</v>
      </c>
      <c r="O199" s="74"/>
      <c r="P199" s="75"/>
      <c r="Q199" s="81"/>
      <c r="R199" s="483"/>
      <c r="S199" s="483"/>
      <c r="T199" s="268" t="s">
        <v>489</v>
      </c>
      <c r="AM199">
        <v>0</v>
      </c>
      <c r="AN199">
        <v>0</v>
      </c>
      <c r="AO199">
        <v>0</v>
      </c>
      <c r="AP199">
        <v>0</v>
      </c>
    </row>
    <row r="200" spans="1:42" ht="18" hidden="1" outlineLevel="1" x14ac:dyDescent="0.35">
      <c r="A200" s="13" t="s">
        <v>184</v>
      </c>
      <c r="B200" s="35">
        <v>189</v>
      </c>
      <c r="C200" s="473"/>
      <c r="D200" s="474"/>
      <c r="E200" s="474"/>
      <c r="F200" s="475"/>
      <c r="G200" s="476">
        <v>0</v>
      </c>
      <c r="H200" s="477">
        <v>0.1</v>
      </c>
      <c r="I200" s="102">
        <v>0</v>
      </c>
      <c r="J200" s="475"/>
      <c r="K200" s="7"/>
      <c r="L200" s="61">
        <v>189</v>
      </c>
      <c r="M200" s="112" t="s">
        <v>489</v>
      </c>
      <c r="N200" s="241">
        <v>0</v>
      </c>
      <c r="O200" s="74"/>
      <c r="P200" s="75"/>
      <c r="Q200" s="81"/>
      <c r="R200" s="483"/>
      <c r="S200" s="483"/>
      <c r="T200" s="268" t="s">
        <v>489</v>
      </c>
      <c r="AM200">
        <v>0</v>
      </c>
      <c r="AN200">
        <v>0</v>
      </c>
      <c r="AO200">
        <v>0</v>
      </c>
      <c r="AP200">
        <v>0</v>
      </c>
    </row>
    <row r="201" spans="1:42" ht="18" hidden="1" outlineLevel="1" x14ac:dyDescent="0.35">
      <c r="A201" s="13" t="s">
        <v>184</v>
      </c>
      <c r="B201" s="35">
        <v>190</v>
      </c>
      <c r="C201" s="473"/>
      <c r="D201" s="474"/>
      <c r="E201" s="474"/>
      <c r="F201" s="475"/>
      <c r="G201" s="476">
        <v>0</v>
      </c>
      <c r="H201" s="477">
        <v>0.1</v>
      </c>
      <c r="I201" s="102">
        <v>0</v>
      </c>
      <c r="J201" s="475"/>
      <c r="K201" s="7"/>
      <c r="L201" s="61">
        <v>190</v>
      </c>
      <c r="M201" s="112" t="s">
        <v>489</v>
      </c>
      <c r="N201" s="241">
        <v>0</v>
      </c>
      <c r="O201" s="74"/>
      <c r="P201" s="75"/>
      <c r="Q201" s="81"/>
      <c r="R201" s="483"/>
      <c r="S201" s="483"/>
      <c r="T201" s="268" t="s">
        <v>489</v>
      </c>
      <c r="AM201">
        <v>0</v>
      </c>
      <c r="AN201">
        <v>0</v>
      </c>
      <c r="AO201">
        <v>0</v>
      </c>
      <c r="AP201">
        <v>0</v>
      </c>
    </row>
    <row r="202" spans="1:42" ht="18" hidden="1" outlineLevel="1" x14ac:dyDescent="0.35">
      <c r="A202" s="13" t="s">
        <v>184</v>
      </c>
      <c r="B202" s="35">
        <v>191</v>
      </c>
      <c r="C202" s="473"/>
      <c r="D202" s="474"/>
      <c r="E202" s="474"/>
      <c r="F202" s="475"/>
      <c r="G202" s="476">
        <v>0</v>
      </c>
      <c r="H202" s="477">
        <v>0.1</v>
      </c>
      <c r="I202" s="102">
        <v>0</v>
      </c>
      <c r="J202" s="475"/>
      <c r="K202" s="7"/>
      <c r="L202" s="61">
        <v>191</v>
      </c>
      <c r="M202" s="112" t="s">
        <v>489</v>
      </c>
      <c r="N202" s="241">
        <v>0</v>
      </c>
      <c r="O202" s="74"/>
      <c r="P202" s="75"/>
      <c r="Q202" s="81"/>
      <c r="R202" s="483"/>
      <c r="S202" s="483"/>
      <c r="T202" s="268" t="s">
        <v>489</v>
      </c>
      <c r="AM202">
        <v>0</v>
      </c>
      <c r="AN202">
        <v>0</v>
      </c>
      <c r="AO202">
        <v>0</v>
      </c>
      <c r="AP202">
        <v>0</v>
      </c>
    </row>
    <row r="203" spans="1:42" ht="18" hidden="1" outlineLevel="1" x14ac:dyDescent="0.35">
      <c r="A203" s="13" t="s">
        <v>184</v>
      </c>
      <c r="B203" s="35">
        <v>192</v>
      </c>
      <c r="C203" s="473"/>
      <c r="D203" s="474"/>
      <c r="E203" s="474"/>
      <c r="F203" s="475"/>
      <c r="G203" s="476">
        <v>0</v>
      </c>
      <c r="H203" s="477">
        <v>0.1</v>
      </c>
      <c r="I203" s="102">
        <v>0</v>
      </c>
      <c r="J203" s="475"/>
      <c r="K203" s="7"/>
      <c r="L203" s="61">
        <v>192</v>
      </c>
      <c r="M203" s="112" t="s">
        <v>489</v>
      </c>
      <c r="N203" s="241">
        <v>0</v>
      </c>
      <c r="O203" s="74"/>
      <c r="P203" s="75"/>
      <c r="Q203" s="81"/>
      <c r="R203" s="483"/>
      <c r="S203" s="483"/>
      <c r="T203" s="268" t="s">
        <v>489</v>
      </c>
      <c r="AM203">
        <v>0</v>
      </c>
      <c r="AN203">
        <v>0</v>
      </c>
      <c r="AO203">
        <v>0</v>
      </c>
      <c r="AP203">
        <v>0</v>
      </c>
    </row>
    <row r="204" spans="1:42" ht="18" hidden="1" outlineLevel="1" x14ac:dyDescent="0.35">
      <c r="A204" s="13" t="s">
        <v>184</v>
      </c>
      <c r="B204" s="35">
        <v>193</v>
      </c>
      <c r="C204" s="473"/>
      <c r="D204" s="474"/>
      <c r="E204" s="474"/>
      <c r="F204" s="475"/>
      <c r="G204" s="476">
        <v>0</v>
      </c>
      <c r="H204" s="477">
        <v>0.1</v>
      </c>
      <c r="I204" s="102">
        <v>0</v>
      </c>
      <c r="J204" s="475"/>
      <c r="K204" s="7"/>
      <c r="L204" s="61">
        <v>193</v>
      </c>
      <c r="M204" s="112" t="s">
        <v>489</v>
      </c>
      <c r="N204" s="241">
        <v>0</v>
      </c>
      <c r="O204" s="74"/>
      <c r="P204" s="75"/>
      <c r="Q204" s="81"/>
      <c r="R204" s="483"/>
      <c r="S204" s="483"/>
      <c r="T204" s="268" t="s">
        <v>489</v>
      </c>
      <c r="AM204">
        <v>0</v>
      </c>
      <c r="AN204">
        <v>0</v>
      </c>
      <c r="AO204">
        <v>0</v>
      </c>
      <c r="AP204">
        <v>0</v>
      </c>
    </row>
    <row r="205" spans="1:42" ht="18" hidden="1" outlineLevel="1" x14ac:dyDescent="0.35">
      <c r="A205" s="13" t="s">
        <v>184</v>
      </c>
      <c r="B205" s="35">
        <v>194</v>
      </c>
      <c r="C205" s="473"/>
      <c r="D205" s="474"/>
      <c r="E205" s="474"/>
      <c r="F205" s="475"/>
      <c r="G205" s="476">
        <v>0</v>
      </c>
      <c r="H205" s="477">
        <v>0.1</v>
      </c>
      <c r="I205" s="102">
        <v>0</v>
      </c>
      <c r="J205" s="475"/>
      <c r="K205" s="7"/>
      <c r="L205" s="61">
        <v>194</v>
      </c>
      <c r="M205" s="112" t="s">
        <v>489</v>
      </c>
      <c r="N205" s="241">
        <v>0</v>
      </c>
      <c r="O205" s="74"/>
      <c r="P205" s="75"/>
      <c r="Q205" s="81"/>
      <c r="R205" s="483"/>
      <c r="S205" s="483"/>
      <c r="T205" s="268" t="s">
        <v>489</v>
      </c>
      <c r="AM205">
        <v>0</v>
      </c>
      <c r="AN205">
        <v>0</v>
      </c>
      <c r="AO205">
        <v>0</v>
      </c>
      <c r="AP205">
        <v>0</v>
      </c>
    </row>
    <row r="206" spans="1:42" ht="18" hidden="1" outlineLevel="1" x14ac:dyDescent="0.35">
      <c r="A206" s="13" t="s">
        <v>184</v>
      </c>
      <c r="B206" s="35">
        <v>195</v>
      </c>
      <c r="C206" s="473"/>
      <c r="D206" s="474"/>
      <c r="E206" s="474"/>
      <c r="F206" s="475"/>
      <c r="G206" s="476">
        <v>0</v>
      </c>
      <c r="H206" s="477">
        <v>0.1</v>
      </c>
      <c r="I206" s="102">
        <v>0</v>
      </c>
      <c r="J206" s="475"/>
      <c r="K206" s="7"/>
      <c r="L206" s="61">
        <v>195</v>
      </c>
      <c r="M206" s="112" t="s">
        <v>489</v>
      </c>
      <c r="N206" s="241">
        <v>0</v>
      </c>
      <c r="O206" s="74"/>
      <c r="P206" s="75"/>
      <c r="Q206" s="81"/>
      <c r="R206" s="483"/>
      <c r="S206" s="483"/>
      <c r="T206" s="268" t="s">
        <v>489</v>
      </c>
      <c r="AM206">
        <v>0</v>
      </c>
      <c r="AN206">
        <v>0</v>
      </c>
      <c r="AO206">
        <v>0</v>
      </c>
      <c r="AP206">
        <v>0</v>
      </c>
    </row>
    <row r="207" spans="1:42" ht="18" hidden="1" outlineLevel="1" x14ac:dyDescent="0.35">
      <c r="A207" s="13" t="s">
        <v>184</v>
      </c>
      <c r="B207" s="35">
        <v>196</v>
      </c>
      <c r="C207" s="473"/>
      <c r="D207" s="474"/>
      <c r="E207" s="474"/>
      <c r="F207" s="475"/>
      <c r="G207" s="476">
        <v>0</v>
      </c>
      <c r="H207" s="477">
        <v>0.1</v>
      </c>
      <c r="I207" s="102">
        <v>0</v>
      </c>
      <c r="J207" s="475"/>
      <c r="K207" s="7"/>
      <c r="L207" s="61">
        <v>196</v>
      </c>
      <c r="M207" s="112" t="s">
        <v>489</v>
      </c>
      <c r="N207" s="241">
        <v>0</v>
      </c>
      <c r="O207" s="74"/>
      <c r="P207" s="75"/>
      <c r="Q207" s="81"/>
      <c r="R207" s="483"/>
      <c r="S207" s="483"/>
      <c r="T207" s="268" t="s">
        <v>489</v>
      </c>
      <c r="AM207">
        <v>0</v>
      </c>
      <c r="AN207">
        <v>0</v>
      </c>
      <c r="AO207">
        <v>0</v>
      </c>
      <c r="AP207">
        <v>0</v>
      </c>
    </row>
    <row r="208" spans="1:42" ht="18" hidden="1" outlineLevel="1" x14ac:dyDescent="0.35">
      <c r="A208" s="13" t="s">
        <v>184</v>
      </c>
      <c r="B208" s="35">
        <v>197</v>
      </c>
      <c r="C208" s="473"/>
      <c r="D208" s="474"/>
      <c r="E208" s="474"/>
      <c r="F208" s="475"/>
      <c r="G208" s="476">
        <v>0</v>
      </c>
      <c r="H208" s="477">
        <v>0.1</v>
      </c>
      <c r="I208" s="102">
        <v>0</v>
      </c>
      <c r="J208" s="475"/>
      <c r="K208" s="7"/>
      <c r="L208" s="61">
        <v>197</v>
      </c>
      <c r="M208" s="112" t="s">
        <v>489</v>
      </c>
      <c r="N208" s="241">
        <v>0</v>
      </c>
      <c r="O208" s="74"/>
      <c r="P208" s="75"/>
      <c r="Q208" s="81"/>
      <c r="R208" s="483"/>
      <c r="S208" s="483"/>
      <c r="T208" s="268" t="s">
        <v>489</v>
      </c>
      <c r="AM208">
        <v>0</v>
      </c>
      <c r="AN208">
        <v>0</v>
      </c>
      <c r="AO208">
        <v>0</v>
      </c>
      <c r="AP208">
        <v>0</v>
      </c>
    </row>
    <row r="209" spans="1:42" ht="18" hidden="1" outlineLevel="1" x14ac:dyDescent="0.35">
      <c r="A209" s="13" t="s">
        <v>184</v>
      </c>
      <c r="B209" s="35">
        <v>198</v>
      </c>
      <c r="C209" s="473"/>
      <c r="D209" s="474"/>
      <c r="E209" s="474"/>
      <c r="F209" s="475"/>
      <c r="G209" s="476">
        <v>0</v>
      </c>
      <c r="H209" s="477">
        <v>0.1</v>
      </c>
      <c r="I209" s="102">
        <v>0</v>
      </c>
      <c r="J209" s="475"/>
      <c r="K209" s="7"/>
      <c r="L209" s="61">
        <v>198</v>
      </c>
      <c r="M209" s="112" t="s">
        <v>489</v>
      </c>
      <c r="N209" s="241">
        <v>0</v>
      </c>
      <c r="O209" s="74"/>
      <c r="P209" s="75"/>
      <c r="Q209" s="81"/>
      <c r="R209" s="483"/>
      <c r="S209" s="483"/>
      <c r="T209" s="268" t="s">
        <v>489</v>
      </c>
      <c r="AM209">
        <v>0</v>
      </c>
      <c r="AN209">
        <v>0</v>
      </c>
      <c r="AO209">
        <v>0</v>
      </c>
      <c r="AP209">
        <v>0</v>
      </c>
    </row>
    <row r="210" spans="1:42" ht="18" hidden="1" outlineLevel="1" x14ac:dyDescent="0.35">
      <c r="A210" s="13" t="s">
        <v>184</v>
      </c>
      <c r="B210" s="35">
        <v>199</v>
      </c>
      <c r="C210" s="473"/>
      <c r="D210" s="474"/>
      <c r="E210" s="474"/>
      <c r="F210" s="475"/>
      <c r="G210" s="476">
        <v>0</v>
      </c>
      <c r="H210" s="477">
        <v>0.1</v>
      </c>
      <c r="I210" s="102">
        <v>0</v>
      </c>
      <c r="J210" s="475"/>
      <c r="K210" s="7"/>
      <c r="L210" s="61">
        <v>199</v>
      </c>
      <c r="M210" s="112" t="s">
        <v>489</v>
      </c>
      <c r="N210" s="241">
        <v>0</v>
      </c>
      <c r="O210" s="74"/>
      <c r="P210" s="75"/>
      <c r="Q210" s="81"/>
      <c r="R210" s="483"/>
      <c r="S210" s="483"/>
      <c r="T210" s="268" t="s">
        <v>489</v>
      </c>
      <c r="AM210">
        <v>0</v>
      </c>
      <c r="AN210">
        <v>0</v>
      </c>
      <c r="AO210">
        <v>0</v>
      </c>
      <c r="AP210">
        <v>0</v>
      </c>
    </row>
    <row r="211" spans="1:42" ht="18" hidden="1" outlineLevel="1" x14ac:dyDescent="0.35">
      <c r="A211" s="13" t="s">
        <v>184</v>
      </c>
      <c r="B211" s="35">
        <v>200</v>
      </c>
      <c r="C211" s="473"/>
      <c r="D211" s="474"/>
      <c r="E211" s="474"/>
      <c r="F211" s="475"/>
      <c r="G211" s="476">
        <v>0</v>
      </c>
      <c r="H211" s="477">
        <v>0.1</v>
      </c>
      <c r="I211" s="102">
        <v>0</v>
      </c>
      <c r="J211" s="475"/>
      <c r="K211" s="7"/>
      <c r="L211" s="61">
        <v>200</v>
      </c>
      <c r="M211" s="112" t="s">
        <v>489</v>
      </c>
      <c r="N211" s="241">
        <v>0</v>
      </c>
      <c r="O211" s="74"/>
      <c r="P211" s="75"/>
      <c r="Q211" s="81"/>
      <c r="R211" s="483"/>
      <c r="S211" s="483"/>
      <c r="T211" s="268" t="s">
        <v>489</v>
      </c>
      <c r="AM211">
        <v>0</v>
      </c>
      <c r="AN211">
        <v>0</v>
      </c>
      <c r="AO211">
        <v>0</v>
      </c>
      <c r="AP211">
        <v>0</v>
      </c>
    </row>
    <row r="212" spans="1:42" ht="15" customHeight="1" collapsed="1" x14ac:dyDescent="0.35">
      <c r="A212" s="103"/>
      <c r="B212" s="104" t="s">
        <v>242</v>
      </c>
      <c r="C212" s="275"/>
      <c r="D212" s="484"/>
      <c r="E212" s="484"/>
      <c r="F212" s="259"/>
      <c r="G212" s="259"/>
      <c r="H212" s="259"/>
      <c r="I212" s="259"/>
      <c r="J212" s="259"/>
      <c r="K212" s="105"/>
      <c r="L212" s="61"/>
      <c r="M212" s="112"/>
      <c r="N212" s="241"/>
      <c r="O212" s="74"/>
      <c r="P212" s="75"/>
      <c r="Q212" s="81"/>
      <c r="R212" s="483"/>
      <c r="S212" s="483"/>
      <c r="T212" s="268" t="s">
        <v>489</v>
      </c>
      <c r="AM212">
        <v>0</v>
      </c>
      <c r="AN212">
        <v>0</v>
      </c>
      <c r="AO212">
        <v>0</v>
      </c>
      <c r="AP212">
        <v>0</v>
      </c>
    </row>
    <row r="213" spans="1:42" ht="18" hidden="1" outlineLevel="1" x14ac:dyDescent="0.35">
      <c r="A213" s="13" t="s">
        <v>184</v>
      </c>
      <c r="B213" s="35">
        <v>201</v>
      </c>
      <c r="C213" s="473"/>
      <c r="D213" s="474"/>
      <c r="E213" s="474"/>
      <c r="F213" s="475"/>
      <c r="G213" s="476">
        <v>0</v>
      </c>
      <c r="H213" s="477">
        <v>0.1</v>
      </c>
      <c r="I213" s="102">
        <v>0</v>
      </c>
      <c r="J213" s="475"/>
      <c r="K213" s="7"/>
      <c r="L213" s="61">
        <v>201</v>
      </c>
      <c r="M213" s="112" t="s">
        <v>489</v>
      </c>
      <c r="N213" s="241">
        <v>0</v>
      </c>
      <c r="O213" s="74"/>
      <c r="P213" s="75"/>
      <c r="Q213" s="81"/>
      <c r="R213" s="483"/>
      <c r="S213" s="483"/>
      <c r="T213" s="268" t="s">
        <v>489</v>
      </c>
      <c r="AM213">
        <v>0</v>
      </c>
      <c r="AN213">
        <v>0</v>
      </c>
      <c r="AO213">
        <v>0</v>
      </c>
      <c r="AP213">
        <v>0</v>
      </c>
    </row>
    <row r="214" spans="1:42" ht="18" hidden="1" outlineLevel="1" x14ac:dyDescent="0.35">
      <c r="A214" s="13" t="s">
        <v>184</v>
      </c>
      <c r="B214" s="35">
        <v>202</v>
      </c>
      <c r="C214" s="473"/>
      <c r="D214" s="474"/>
      <c r="E214" s="474"/>
      <c r="F214" s="475"/>
      <c r="G214" s="476">
        <v>0</v>
      </c>
      <c r="H214" s="477">
        <v>0.1</v>
      </c>
      <c r="I214" s="102">
        <v>0</v>
      </c>
      <c r="J214" s="475"/>
      <c r="K214" s="7"/>
      <c r="L214" s="61">
        <v>202</v>
      </c>
      <c r="M214" s="112" t="s">
        <v>489</v>
      </c>
      <c r="N214" s="241">
        <v>0</v>
      </c>
      <c r="O214" s="74"/>
      <c r="P214" s="75"/>
      <c r="Q214" s="81"/>
      <c r="R214" s="483"/>
      <c r="S214" s="483"/>
      <c r="T214" s="268" t="s">
        <v>489</v>
      </c>
      <c r="AM214">
        <v>0</v>
      </c>
      <c r="AN214">
        <v>0</v>
      </c>
      <c r="AO214">
        <v>0</v>
      </c>
      <c r="AP214">
        <v>0</v>
      </c>
    </row>
    <row r="215" spans="1:42" ht="18" hidden="1" outlineLevel="1" x14ac:dyDescent="0.35">
      <c r="A215" s="13" t="s">
        <v>184</v>
      </c>
      <c r="B215" s="35">
        <v>203</v>
      </c>
      <c r="C215" s="473"/>
      <c r="D215" s="474"/>
      <c r="E215" s="474"/>
      <c r="F215" s="475"/>
      <c r="G215" s="476">
        <v>0</v>
      </c>
      <c r="H215" s="477">
        <v>0.1</v>
      </c>
      <c r="I215" s="102">
        <v>0</v>
      </c>
      <c r="J215" s="475"/>
      <c r="K215" s="7"/>
      <c r="L215" s="61">
        <v>203</v>
      </c>
      <c r="M215" s="112" t="s">
        <v>489</v>
      </c>
      <c r="N215" s="241">
        <v>0</v>
      </c>
      <c r="O215" s="74"/>
      <c r="P215" s="75"/>
      <c r="Q215" s="81"/>
      <c r="R215" s="483"/>
      <c r="S215" s="483"/>
      <c r="T215" s="268" t="s">
        <v>489</v>
      </c>
      <c r="AM215">
        <v>0</v>
      </c>
      <c r="AN215">
        <v>0</v>
      </c>
      <c r="AO215">
        <v>0</v>
      </c>
      <c r="AP215">
        <v>0</v>
      </c>
    </row>
    <row r="216" spans="1:42" ht="18" hidden="1" outlineLevel="1" x14ac:dyDescent="0.35">
      <c r="A216" s="13" t="s">
        <v>184</v>
      </c>
      <c r="B216" s="35">
        <v>204</v>
      </c>
      <c r="C216" s="473"/>
      <c r="D216" s="474"/>
      <c r="E216" s="474"/>
      <c r="F216" s="475"/>
      <c r="G216" s="476">
        <v>0</v>
      </c>
      <c r="H216" s="477">
        <v>0.1</v>
      </c>
      <c r="I216" s="102">
        <v>0</v>
      </c>
      <c r="J216" s="475"/>
      <c r="K216" s="7"/>
      <c r="L216" s="61">
        <v>204</v>
      </c>
      <c r="M216" s="112" t="s">
        <v>489</v>
      </c>
      <c r="N216" s="241">
        <v>0</v>
      </c>
      <c r="O216" s="74"/>
      <c r="P216" s="75"/>
      <c r="Q216" s="81"/>
      <c r="R216" s="483"/>
      <c r="S216" s="483"/>
      <c r="T216" s="268" t="s">
        <v>489</v>
      </c>
      <c r="AM216">
        <v>0</v>
      </c>
      <c r="AN216">
        <v>0</v>
      </c>
      <c r="AO216">
        <v>0</v>
      </c>
      <c r="AP216">
        <v>0</v>
      </c>
    </row>
    <row r="217" spans="1:42" ht="18" hidden="1" outlineLevel="1" x14ac:dyDescent="0.35">
      <c r="A217" s="13" t="s">
        <v>184</v>
      </c>
      <c r="B217" s="35">
        <v>205</v>
      </c>
      <c r="C217" s="473"/>
      <c r="D217" s="474"/>
      <c r="E217" s="474"/>
      <c r="F217" s="475"/>
      <c r="G217" s="476">
        <v>0</v>
      </c>
      <c r="H217" s="477">
        <v>0.1</v>
      </c>
      <c r="I217" s="102">
        <v>0</v>
      </c>
      <c r="J217" s="475"/>
      <c r="K217" s="7"/>
      <c r="L217" s="61">
        <v>205</v>
      </c>
      <c r="M217" s="112" t="s">
        <v>489</v>
      </c>
      <c r="N217" s="241">
        <v>0</v>
      </c>
      <c r="O217" s="74"/>
      <c r="P217" s="75"/>
      <c r="Q217" s="81"/>
      <c r="R217" s="483"/>
      <c r="S217" s="483"/>
      <c r="T217" s="268" t="s">
        <v>489</v>
      </c>
      <c r="AM217">
        <v>0</v>
      </c>
      <c r="AN217">
        <v>0</v>
      </c>
      <c r="AO217">
        <v>0</v>
      </c>
      <c r="AP217">
        <v>0</v>
      </c>
    </row>
    <row r="218" spans="1:42" ht="18" hidden="1" outlineLevel="1" x14ac:dyDescent="0.35">
      <c r="A218" s="13" t="s">
        <v>184</v>
      </c>
      <c r="B218" s="35">
        <v>206</v>
      </c>
      <c r="C218" s="473"/>
      <c r="D218" s="474"/>
      <c r="E218" s="474"/>
      <c r="F218" s="475"/>
      <c r="G218" s="476">
        <v>0</v>
      </c>
      <c r="H218" s="477">
        <v>0.1</v>
      </c>
      <c r="I218" s="102">
        <v>0</v>
      </c>
      <c r="J218" s="475"/>
      <c r="K218" s="7"/>
      <c r="L218" s="61">
        <v>206</v>
      </c>
      <c r="M218" s="112" t="s">
        <v>489</v>
      </c>
      <c r="N218" s="241">
        <v>0</v>
      </c>
      <c r="O218" s="74"/>
      <c r="P218" s="75"/>
      <c r="Q218" s="81"/>
      <c r="R218" s="483"/>
      <c r="S218" s="483"/>
      <c r="T218" s="268" t="s">
        <v>489</v>
      </c>
      <c r="AM218">
        <v>0</v>
      </c>
      <c r="AN218">
        <v>0</v>
      </c>
      <c r="AO218">
        <v>0</v>
      </c>
      <c r="AP218">
        <v>0</v>
      </c>
    </row>
    <row r="219" spans="1:42" ht="18" hidden="1" outlineLevel="1" x14ac:dyDescent="0.35">
      <c r="A219" s="13" t="s">
        <v>184</v>
      </c>
      <c r="B219" s="35">
        <v>207</v>
      </c>
      <c r="C219" s="473"/>
      <c r="D219" s="474"/>
      <c r="E219" s="474"/>
      <c r="F219" s="475"/>
      <c r="G219" s="476">
        <v>0</v>
      </c>
      <c r="H219" s="477">
        <v>0.1</v>
      </c>
      <c r="I219" s="102">
        <v>0</v>
      </c>
      <c r="J219" s="475"/>
      <c r="K219" s="7"/>
      <c r="L219" s="61">
        <v>207</v>
      </c>
      <c r="M219" s="112" t="s">
        <v>489</v>
      </c>
      <c r="N219" s="241">
        <v>0</v>
      </c>
      <c r="O219" s="74"/>
      <c r="P219" s="75"/>
      <c r="Q219" s="81"/>
      <c r="R219" s="483"/>
      <c r="S219" s="483"/>
      <c r="T219" s="268" t="s">
        <v>489</v>
      </c>
      <c r="AM219">
        <v>0</v>
      </c>
      <c r="AN219">
        <v>0</v>
      </c>
      <c r="AO219">
        <v>0</v>
      </c>
      <c r="AP219">
        <v>0</v>
      </c>
    </row>
    <row r="220" spans="1:42" ht="18" hidden="1" outlineLevel="1" x14ac:dyDescent="0.35">
      <c r="A220" s="13" t="s">
        <v>184</v>
      </c>
      <c r="B220" s="35">
        <v>208</v>
      </c>
      <c r="C220" s="473"/>
      <c r="D220" s="474"/>
      <c r="E220" s="474"/>
      <c r="F220" s="475"/>
      <c r="G220" s="476">
        <v>0</v>
      </c>
      <c r="H220" s="477">
        <v>0.1</v>
      </c>
      <c r="I220" s="102">
        <v>0</v>
      </c>
      <c r="J220" s="475"/>
      <c r="K220" s="7"/>
      <c r="L220" s="61">
        <v>208</v>
      </c>
      <c r="M220" s="112" t="s">
        <v>489</v>
      </c>
      <c r="N220" s="241">
        <v>0</v>
      </c>
      <c r="O220" s="74"/>
      <c r="P220" s="75"/>
      <c r="Q220" s="81"/>
      <c r="R220" s="483"/>
      <c r="S220" s="483"/>
      <c r="T220" s="268" t="s">
        <v>489</v>
      </c>
      <c r="AM220">
        <v>0</v>
      </c>
      <c r="AN220">
        <v>0</v>
      </c>
      <c r="AO220">
        <v>0</v>
      </c>
      <c r="AP220">
        <v>0</v>
      </c>
    </row>
    <row r="221" spans="1:42" ht="18" hidden="1" outlineLevel="1" x14ac:dyDescent="0.35">
      <c r="A221" s="13" t="s">
        <v>184</v>
      </c>
      <c r="B221" s="35">
        <v>209</v>
      </c>
      <c r="C221" s="473"/>
      <c r="D221" s="474"/>
      <c r="E221" s="474"/>
      <c r="F221" s="475"/>
      <c r="G221" s="476">
        <v>0</v>
      </c>
      <c r="H221" s="477">
        <v>0.1</v>
      </c>
      <c r="I221" s="102">
        <v>0</v>
      </c>
      <c r="J221" s="475"/>
      <c r="K221" s="7"/>
      <c r="L221" s="61">
        <v>209</v>
      </c>
      <c r="M221" s="112" t="s">
        <v>489</v>
      </c>
      <c r="N221" s="241">
        <v>0</v>
      </c>
      <c r="O221" s="74"/>
      <c r="P221" s="75"/>
      <c r="Q221" s="81"/>
      <c r="R221" s="483"/>
      <c r="S221" s="483"/>
      <c r="T221" s="268" t="s">
        <v>489</v>
      </c>
      <c r="AM221">
        <v>0</v>
      </c>
      <c r="AN221">
        <v>0</v>
      </c>
      <c r="AO221">
        <v>0</v>
      </c>
      <c r="AP221">
        <v>0</v>
      </c>
    </row>
    <row r="222" spans="1:42" ht="18" hidden="1" outlineLevel="1" x14ac:dyDescent="0.35">
      <c r="A222" s="13" t="s">
        <v>184</v>
      </c>
      <c r="B222" s="35">
        <v>210</v>
      </c>
      <c r="C222" s="473"/>
      <c r="D222" s="474"/>
      <c r="E222" s="474"/>
      <c r="F222" s="475"/>
      <c r="G222" s="476">
        <v>0</v>
      </c>
      <c r="H222" s="477">
        <v>0.1</v>
      </c>
      <c r="I222" s="102">
        <v>0</v>
      </c>
      <c r="J222" s="475"/>
      <c r="K222" s="7"/>
      <c r="L222" s="61">
        <v>210</v>
      </c>
      <c r="M222" s="112" t="s">
        <v>489</v>
      </c>
      <c r="N222" s="241">
        <v>0</v>
      </c>
      <c r="O222" s="74"/>
      <c r="P222" s="75"/>
      <c r="Q222" s="81"/>
      <c r="R222" s="483"/>
      <c r="S222" s="483"/>
      <c r="T222" s="268" t="s">
        <v>489</v>
      </c>
      <c r="AM222">
        <v>0</v>
      </c>
      <c r="AN222">
        <v>0</v>
      </c>
      <c r="AO222">
        <v>0</v>
      </c>
      <c r="AP222">
        <v>0</v>
      </c>
    </row>
    <row r="223" spans="1:42" ht="18" hidden="1" outlineLevel="1" x14ac:dyDescent="0.35">
      <c r="A223" s="13" t="s">
        <v>184</v>
      </c>
      <c r="B223" s="35">
        <v>211</v>
      </c>
      <c r="C223" s="473"/>
      <c r="D223" s="474"/>
      <c r="E223" s="474"/>
      <c r="F223" s="475"/>
      <c r="G223" s="476">
        <v>0</v>
      </c>
      <c r="H223" s="477">
        <v>0.1</v>
      </c>
      <c r="I223" s="102">
        <v>0</v>
      </c>
      <c r="J223" s="475"/>
      <c r="K223" s="7"/>
      <c r="L223" s="61">
        <v>211</v>
      </c>
      <c r="M223" s="112" t="s">
        <v>489</v>
      </c>
      <c r="N223" s="241">
        <v>0</v>
      </c>
      <c r="O223" s="74"/>
      <c r="P223" s="75"/>
      <c r="Q223" s="81"/>
      <c r="R223" s="483"/>
      <c r="S223" s="483"/>
      <c r="T223" s="268" t="s">
        <v>489</v>
      </c>
      <c r="AM223">
        <v>0</v>
      </c>
      <c r="AN223">
        <v>0</v>
      </c>
      <c r="AO223">
        <v>0</v>
      </c>
      <c r="AP223">
        <v>0</v>
      </c>
    </row>
    <row r="224" spans="1:42" ht="18" hidden="1" outlineLevel="1" x14ac:dyDescent="0.35">
      <c r="A224" s="13" t="s">
        <v>184</v>
      </c>
      <c r="B224" s="35">
        <v>212</v>
      </c>
      <c r="C224" s="473"/>
      <c r="D224" s="474"/>
      <c r="E224" s="474"/>
      <c r="F224" s="475"/>
      <c r="G224" s="476">
        <v>0</v>
      </c>
      <c r="H224" s="477">
        <v>0.1</v>
      </c>
      <c r="I224" s="102">
        <v>0</v>
      </c>
      <c r="J224" s="475"/>
      <c r="K224" s="7"/>
      <c r="L224" s="61">
        <v>212</v>
      </c>
      <c r="M224" s="112" t="s">
        <v>489</v>
      </c>
      <c r="N224" s="241">
        <v>0</v>
      </c>
      <c r="O224" s="74"/>
      <c r="P224" s="75"/>
      <c r="Q224" s="81"/>
      <c r="R224" s="483"/>
      <c r="S224" s="483"/>
      <c r="T224" s="268" t="s">
        <v>489</v>
      </c>
      <c r="AM224">
        <v>0</v>
      </c>
      <c r="AN224">
        <v>0</v>
      </c>
      <c r="AO224">
        <v>0</v>
      </c>
      <c r="AP224">
        <v>0</v>
      </c>
    </row>
    <row r="225" spans="1:42" ht="18" hidden="1" outlineLevel="1" x14ac:dyDescent="0.35">
      <c r="A225" s="13" t="s">
        <v>184</v>
      </c>
      <c r="B225" s="35">
        <v>213</v>
      </c>
      <c r="C225" s="473"/>
      <c r="D225" s="474"/>
      <c r="E225" s="474"/>
      <c r="F225" s="475"/>
      <c r="G225" s="476">
        <v>0</v>
      </c>
      <c r="H225" s="477">
        <v>0.1</v>
      </c>
      <c r="I225" s="102">
        <v>0</v>
      </c>
      <c r="J225" s="475"/>
      <c r="K225" s="7"/>
      <c r="L225" s="61">
        <v>213</v>
      </c>
      <c r="M225" s="112" t="s">
        <v>489</v>
      </c>
      <c r="N225" s="241">
        <v>0</v>
      </c>
      <c r="O225" s="74"/>
      <c r="P225" s="75"/>
      <c r="Q225" s="81"/>
      <c r="R225" s="483"/>
      <c r="S225" s="483"/>
      <c r="T225" s="268" t="s">
        <v>489</v>
      </c>
      <c r="AM225">
        <v>0</v>
      </c>
      <c r="AN225">
        <v>0</v>
      </c>
      <c r="AO225">
        <v>0</v>
      </c>
      <c r="AP225">
        <v>0</v>
      </c>
    </row>
    <row r="226" spans="1:42" ht="18" hidden="1" outlineLevel="1" x14ac:dyDescent="0.35">
      <c r="A226" s="13" t="s">
        <v>184</v>
      </c>
      <c r="B226" s="35">
        <v>214</v>
      </c>
      <c r="C226" s="473"/>
      <c r="D226" s="474"/>
      <c r="E226" s="474"/>
      <c r="F226" s="475"/>
      <c r="G226" s="476">
        <v>0</v>
      </c>
      <c r="H226" s="477">
        <v>0.1</v>
      </c>
      <c r="I226" s="102">
        <v>0</v>
      </c>
      <c r="J226" s="475"/>
      <c r="K226" s="7"/>
      <c r="L226" s="61">
        <v>214</v>
      </c>
      <c r="M226" s="112" t="s">
        <v>489</v>
      </c>
      <c r="N226" s="241">
        <v>0</v>
      </c>
      <c r="O226" s="74"/>
      <c r="P226" s="75"/>
      <c r="Q226" s="81"/>
      <c r="R226" s="483"/>
      <c r="S226" s="483"/>
      <c r="T226" s="268" t="s">
        <v>489</v>
      </c>
      <c r="AM226">
        <v>0</v>
      </c>
      <c r="AN226">
        <v>0</v>
      </c>
      <c r="AO226">
        <v>0</v>
      </c>
      <c r="AP226">
        <v>0</v>
      </c>
    </row>
    <row r="227" spans="1:42" ht="18" hidden="1" outlineLevel="1" x14ac:dyDescent="0.35">
      <c r="A227" s="13" t="s">
        <v>184</v>
      </c>
      <c r="B227" s="35">
        <v>215</v>
      </c>
      <c r="C227" s="473"/>
      <c r="D227" s="474"/>
      <c r="E227" s="474"/>
      <c r="F227" s="475"/>
      <c r="G227" s="476">
        <v>0</v>
      </c>
      <c r="H227" s="477">
        <v>0.1</v>
      </c>
      <c r="I227" s="102">
        <v>0</v>
      </c>
      <c r="J227" s="475"/>
      <c r="K227" s="7"/>
      <c r="L227" s="61">
        <v>215</v>
      </c>
      <c r="M227" s="112" t="s">
        <v>489</v>
      </c>
      <c r="N227" s="241">
        <v>0</v>
      </c>
      <c r="O227" s="74"/>
      <c r="P227" s="75"/>
      <c r="Q227" s="81"/>
      <c r="R227" s="483"/>
      <c r="S227" s="483"/>
      <c r="T227" s="268" t="s">
        <v>489</v>
      </c>
      <c r="AM227">
        <v>0</v>
      </c>
      <c r="AN227">
        <v>0</v>
      </c>
      <c r="AO227">
        <v>0</v>
      </c>
      <c r="AP227">
        <v>0</v>
      </c>
    </row>
    <row r="228" spans="1:42" ht="18" hidden="1" outlineLevel="1" x14ac:dyDescent="0.35">
      <c r="A228" s="13" t="s">
        <v>184</v>
      </c>
      <c r="B228" s="35">
        <v>216</v>
      </c>
      <c r="C228" s="473"/>
      <c r="D228" s="474"/>
      <c r="E228" s="474"/>
      <c r="F228" s="475"/>
      <c r="G228" s="476">
        <v>0</v>
      </c>
      <c r="H228" s="477">
        <v>0.1</v>
      </c>
      <c r="I228" s="102">
        <v>0</v>
      </c>
      <c r="J228" s="475"/>
      <c r="K228" s="7"/>
      <c r="L228" s="61">
        <v>216</v>
      </c>
      <c r="M228" s="112" t="s">
        <v>489</v>
      </c>
      <c r="N228" s="241">
        <v>0</v>
      </c>
      <c r="O228" s="74"/>
      <c r="P228" s="75"/>
      <c r="Q228" s="81"/>
      <c r="R228" s="483"/>
      <c r="S228" s="483"/>
      <c r="T228" s="268" t="s">
        <v>489</v>
      </c>
      <c r="AM228">
        <v>0</v>
      </c>
      <c r="AN228">
        <v>0</v>
      </c>
      <c r="AO228">
        <v>0</v>
      </c>
      <c r="AP228">
        <v>0</v>
      </c>
    </row>
    <row r="229" spans="1:42" ht="18" hidden="1" outlineLevel="1" x14ac:dyDescent="0.35">
      <c r="A229" s="13" t="s">
        <v>184</v>
      </c>
      <c r="B229" s="35">
        <v>217</v>
      </c>
      <c r="C229" s="473"/>
      <c r="D229" s="474"/>
      <c r="E229" s="474"/>
      <c r="F229" s="475"/>
      <c r="G229" s="476">
        <v>0</v>
      </c>
      <c r="H229" s="477">
        <v>0.1</v>
      </c>
      <c r="I229" s="102">
        <v>0</v>
      </c>
      <c r="J229" s="475"/>
      <c r="K229" s="7"/>
      <c r="L229" s="61">
        <v>217</v>
      </c>
      <c r="M229" s="112" t="s">
        <v>489</v>
      </c>
      <c r="N229" s="241">
        <v>0</v>
      </c>
      <c r="O229" s="74"/>
      <c r="P229" s="75"/>
      <c r="Q229" s="81"/>
      <c r="R229" s="483"/>
      <c r="S229" s="483"/>
      <c r="T229" s="268" t="s">
        <v>489</v>
      </c>
      <c r="AM229">
        <v>0</v>
      </c>
      <c r="AN229">
        <v>0</v>
      </c>
      <c r="AO229">
        <v>0</v>
      </c>
      <c r="AP229">
        <v>0</v>
      </c>
    </row>
    <row r="230" spans="1:42" ht="18" hidden="1" outlineLevel="1" x14ac:dyDescent="0.35">
      <c r="A230" s="13" t="s">
        <v>184</v>
      </c>
      <c r="B230" s="35">
        <v>218</v>
      </c>
      <c r="C230" s="473"/>
      <c r="D230" s="474"/>
      <c r="E230" s="474"/>
      <c r="F230" s="475"/>
      <c r="G230" s="476">
        <v>0</v>
      </c>
      <c r="H230" s="477">
        <v>0.1</v>
      </c>
      <c r="I230" s="102">
        <v>0</v>
      </c>
      <c r="J230" s="475"/>
      <c r="K230" s="7"/>
      <c r="L230" s="61">
        <v>218</v>
      </c>
      <c r="M230" s="112" t="s">
        <v>489</v>
      </c>
      <c r="N230" s="241">
        <v>0</v>
      </c>
      <c r="O230" s="74"/>
      <c r="P230" s="75"/>
      <c r="Q230" s="81"/>
      <c r="R230" s="483"/>
      <c r="S230" s="483"/>
      <c r="T230" s="268" t="s">
        <v>489</v>
      </c>
      <c r="AM230">
        <v>0</v>
      </c>
      <c r="AN230">
        <v>0</v>
      </c>
      <c r="AO230">
        <v>0</v>
      </c>
      <c r="AP230">
        <v>0</v>
      </c>
    </row>
    <row r="231" spans="1:42" ht="18" hidden="1" outlineLevel="1" x14ac:dyDescent="0.35">
      <c r="A231" s="13" t="s">
        <v>184</v>
      </c>
      <c r="B231" s="35">
        <v>219</v>
      </c>
      <c r="C231" s="473"/>
      <c r="D231" s="474"/>
      <c r="E231" s="474"/>
      <c r="F231" s="475"/>
      <c r="G231" s="476">
        <v>0</v>
      </c>
      <c r="H231" s="477">
        <v>0.1</v>
      </c>
      <c r="I231" s="102">
        <v>0</v>
      </c>
      <c r="J231" s="475"/>
      <c r="K231" s="7"/>
      <c r="L231" s="61">
        <v>219</v>
      </c>
      <c r="M231" s="112" t="s">
        <v>489</v>
      </c>
      <c r="N231" s="241">
        <v>0</v>
      </c>
      <c r="O231" s="74"/>
      <c r="P231" s="75"/>
      <c r="Q231" s="81"/>
      <c r="R231" s="483"/>
      <c r="S231" s="483"/>
      <c r="T231" s="268" t="s">
        <v>489</v>
      </c>
      <c r="AM231">
        <v>0</v>
      </c>
      <c r="AN231">
        <v>0</v>
      </c>
      <c r="AO231">
        <v>0</v>
      </c>
      <c r="AP231">
        <v>0</v>
      </c>
    </row>
    <row r="232" spans="1:42" ht="18" hidden="1" outlineLevel="1" x14ac:dyDescent="0.35">
      <c r="A232" s="13" t="s">
        <v>184</v>
      </c>
      <c r="B232" s="35">
        <v>220</v>
      </c>
      <c r="C232" s="473"/>
      <c r="D232" s="474"/>
      <c r="E232" s="474"/>
      <c r="F232" s="475"/>
      <c r="G232" s="476">
        <v>0</v>
      </c>
      <c r="H232" s="477">
        <v>0.1</v>
      </c>
      <c r="I232" s="102">
        <v>0</v>
      </c>
      <c r="J232" s="475"/>
      <c r="K232" s="7"/>
      <c r="L232" s="61">
        <v>220</v>
      </c>
      <c r="M232" s="112" t="s">
        <v>489</v>
      </c>
      <c r="N232" s="241">
        <v>0</v>
      </c>
      <c r="O232" s="74"/>
      <c r="P232" s="75"/>
      <c r="Q232" s="81"/>
      <c r="R232" s="483"/>
      <c r="S232" s="483"/>
      <c r="T232" s="268" t="s">
        <v>489</v>
      </c>
      <c r="AM232">
        <v>0</v>
      </c>
      <c r="AN232">
        <v>0</v>
      </c>
      <c r="AO232">
        <v>0</v>
      </c>
      <c r="AP232">
        <v>0</v>
      </c>
    </row>
    <row r="233" spans="1:42" ht="18" hidden="1" outlineLevel="1" x14ac:dyDescent="0.35">
      <c r="A233" s="13" t="s">
        <v>184</v>
      </c>
      <c r="B233" s="35">
        <v>221</v>
      </c>
      <c r="C233" s="473"/>
      <c r="D233" s="474"/>
      <c r="E233" s="474"/>
      <c r="F233" s="475"/>
      <c r="G233" s="476">
        <v>0</v>
      </c>
      <c r="H233" s="477">
        <v>0.1</v>
      </c>
      <c r="I233" s="102">
        <v>0</v>
      </c>
      <c r="J233" s="475"/>
      <c r="K233" s="7"/>
      <c r="L233" s="61">
        <v>221</v>
      </c>
      <c r="M233" s="112" t="s">
        <v>489</v>
      </c>
      <c r="N233" s="241">
        <v>0</v>
      </c>
      <c r="O233" s="74"/>
      <c r="P233" s="75"/>
      <c r="Q233" s="81"/>
      <c r="R233" s="483"/>
      <c r="S233" s="483"/>
      <c r="T233" s="268" t="s">
        <v>489</v>
      </c>
      <c r="AM233">
        <v>0</v>
      </c>
      <c r="AN233">
        <v>0</v>
      </c>
      <c r="AO233">
        <v>0</v>
      </c>
      <c r="AP233">
        <v>0</v>
      </c>
    </row>
    <row r="234" spans="1:42" ht="18" hidden="1" outlineLevel="1" x14ac:dyDescent="0.35">
      <c r="A234" s="13" t="s">
        <v>184</v>
      </c>
      <c r="B234" s="35">
        <v>222</v>
      </c>
      <c r="C234" s="473"/>
      <c r="D234" s="474"/>
      <c r="E234" s="474"/>
      <c r="F234" s="475"/>
      <c r="G234" s="476">
        <v>0</v>
      </c>
      <c r="H234" s="477">
        <v>0.1</v>
      </c>
      <c r="I234" s="102">
        <v>0</v>
      </c>
      <c r="J234" s="475"/>
      <c r="K234" s="7"/>
      <c r="L234" s="61">
        <v>222</v>
      </c>
      <c r="M234" s="112" t="s">
        <v>489</v>
      </c>
      <c r="N234" s="241">
        <v>0</v>
      </c>
      <c r="O234" s="74"/>
      <c r="P234" s="75"/>
      <c r="Q234" s="81"/>
      <c r="R234" s="483"/>
      <c r="S234" s="483"/>
      <c r="T234" s="268" t="s">
        <v>489</v>
      </c>
      <c r="AM234">
        <v>0</v>
      </c>
      <c r="AN234">
        <v>0</v>
      </c>
      <c r="AO234">
        <v>0</v>
      </c>
      <c r="AP234">
        <v>0</v>
      </c>
    </row>
    <row r="235" spans="1:42" ht="18" hidden="1" outlineLevel="1" x14ac:dyDescent="0.35">
      <c r="A235" s="13" t="s">
        <v>184</v>
      </c>
      <c r="B235" s="35">
        <v>223</v>
      </c>
      <c r="C235" s="473"/>
      <c r="D235" s="474"/>
      <c r="E235" s="474"/>
      <c r="F235" s="475"/>
      <c r="G235" s="476">
        <v>0</v>
      </c>
      <c r="H235" s="477">
        <v>0.1</v>
      </c>
      <c r="I235" s="102">
        <v>0</v>
      </c>
      <c r="J235" s="475"/>
      <c r="K235" s="7"/>
      <c r="L235" s="61">
        <v>223</v>
      </c>
      <c r="M235" s="112" t="s">
        <v>489</v>
      </c>
      <c r="N235" s="241">
        <v>0</v>
      </c>
      <c r="O235" s="74"/>
      <c r="P235" s="75"/>
      <c r="Q235" s="81"/>
      <c r="R235" s="483"/>
      <c r="S235" s="483"/>
      <c r="T235" s="268" t="s">
        <v>489</v>
      </c>
      <c r="AM235">
        <v>0</v>
      </c>
      <c r="AN235">
        <v>0</v>
      </c>
      <c r="AO235">
        <v>0</v>
      </c>
      <c r="AP235">
        <v>0</v>
      </c>
    </row>
    <row r="236" spans="1:42" ht="18" hidden="1" outlineLevel="1" x14ac:dyDescent="0.35">
      <c r="A236" s="13" t="s">
        <v>184</v>
      </c>
      <c r="B236" s="35">
        <v>224</v>
      </c>
      <c r="C236" s="473"/>
      <c r="D236" s="474"/>
      <c r="E236" s="474"/>
      <c r="F236" s="475"/>
      <c r="G236" s="476">
        <v>0</v>
      </c>
      <c r="H236" s="477">
        <v>0.1</v>
      </c>
      <c r="I236" s="102">
        <v>0</v>
      </c>
      <c r="J236" s="475"/>
      <c r="K236" s="7"/>
      <c r="L236" s="61">
        <v>224</v>
      </c>
      <c r="M236" s="112" t="s">
        <v>489</v>
      </c>
      <c r="N236" s="241">
        <v>0</v>
      </c>
      <c r="O236" s="74"/>
      <c r="P236" s="75"/>
      <c r="Q236" s="81"/>
      <c r="R236" s="483"/>
      <c r="S236" s="483"/>
      <c r="T236" s="268" t="s">
        <v>489</v>
      </c>
      <c r="AM236">
        <v>0</v>
      </c>
      <c r="AN236">
        <v>0</v>
      </c>
      <c r="AO236">
        <v>0</v>
      </c>
      <c r="AP236">
        <v>0</v>
      </c>
    </row>
    <row r="237" spans="1:42" ht="18" hidden="1" outlineLevel="1" x14ac:dyDescent="0.35">
      <c r="A237" s="13" t="s">
        <v>184</v>
      </c>
      <c r="B237" s="35">
        <v>225</v>
      </c>
      <c r="C237" s="473"/>
      <c r="D237" s="474"/>
      <c r="E237" s="474"/>
      <c r="F237" s="475"/>
      <c r="G237" s="476">
        <v>0</v>
      </c>
      <c r="H237" s="477">
        <v>0.1</v>
      </c>
      <c r="I237" s="102">
        <v>0</v>
      </c>
      <c r="J237" s="475"/>
      <c r="K237" s="7"/>
      <c r="L237" s="61">
        <v>225</v>
      </c>
      <c r="M237" s="112" t="s">
        <v>489</v>
      </c>
      <c r="N237" s="241">
        <v>0</v>
      </c>
      <c r="O237" s="74"/>
      <c r="P237" s="75"/>
      <c r="Q237" s="81"/>
      <c r="R237" s="483"/>
      <c r="S237" s="483"/>
      <c r="T237" s="268" t="s">
        <v>489</v>
      </c>
      <c r="AM237">
        <v>0</v>
      </c>
      <c r="AN237">
        <v>0</v>
      </c>
      <c r="AO237">
        <v>0</v>
      </c>
      <c r="AP237">
        <v>0</v>
      </c>
    </row>
    <row r="238" spans="1:42" ht="18" hidden="1" outlineLevel="1" x14ac:dyDescent="0.35">
      <c r="A238" s="13" t="s">
        <v>184</v>
      </c>
      <c r="B238" s="35">
        <v>226</v>
      </c>
      <c r="C238" s="473"/>
      <c r="D238" s="474"/>
      <c r="E238" s="474"/>
      <c r="F238" s="475"/>
      <c r="G238" s="476">
        <v>0</v>
      </c>
      <c r="H238" s="477">
        <v>0.1</v>
      </c>
      <c r="I238" s="102">
        <v>0</v>
      </c>
      <c r="J238" s="475"/>
      <c r="K238" s="7"/>
      <c r="L238" s="61">
        <v>226</v>
      </c>
      <c r="M238" s="112" t="s">
        <v>489</v>
      </c>
      <c r="N238" s="241">
        <v>0</v>
      </c>
      <c r="O238" s="74"/>
      <c r="P238" s="75"/>
      <c r="Q238" s="81"/>
      <c r="R238" s="483"/>
      <c r="S238" s="483"/>
      <c r="T238" s="268" t="s">
        <v>489</v>
      </c>
      <c r="AM238">
        <v>0</v>
      </c>
      <c r="AN238">
        <v>0</v>
      </c>
      <c r="AO238">
        <v>0</v>
      </c>
      <c r="AP238">
        <v>0</v>
      </c>
    </row>
    <row r="239" spans="1:42" ht="18" hidden="1" outlineLevel="1" x14ac:dyDescent="0.35">
      <c r="A239" s="13" t="s">
        <v>184</v>
      </c>
      <c r="B239" s="35">
        <v>227</v>
      </c>
      <c r="C239" s="473"/>
      <c r="D239" s="474"/>
      <c r="E239" s="474"/>
      <c r="F239" s="475"/>
      <c r="G239" s="476">
        <v>0</v>
      </c>
      <c r="H239" s="477">
        <v>0.1</v>
      </c>
      <c r="I239" s="102">
        <v>0</v>
      </c>
      <c r="J239" s="475"/>
      <c r="K239" s="7"/>
      <c r="L239" s="61">
        <v>227</v>
      </c>
      <c r="M239" s="112" t="s">
        <v>489</v>
      </c>
      <c r="N239" s="241">
        <v>0</v>
      </c>
      <c r="O239" s="74"/>
      <c r="P239" s="75"/>
      <c r="Q239" s="81"/>
      <c r="R239" s="483"/>
      <c r="S239" s="483"/>
      <c r="T239" s="268" t="s">
        <v>489</v>
      </c>
      <c r="AM239">
        <v>0</v>
      </c>
      <c r="AN239">
        <v>0</v>
      </c>
      <c r="AO239">
        <v>0</v>
      </c>
      <c r="AP239">
        <v>0</v>
      </c>
    </row>
    <row r="240" spans="1:42" ht="18" hidden="1" outlineLevel="1" x14ac:dyDescent="0.35">
      <c r="A240" s="13" t="s">
        <v>184</v>
      </c>
      <c r="B240" s="35">
        <v>228</v>
      </c>
      <c r="C240" s="473"/>
      <c r="D240" s="474"/>
      <c r="E240" s="474"/>
      <c r="F240" s="475"/>
      <c r="G240" s="476">
        <v>0</v>
      </c>
      <c r="H240" s="477">
        <v>0.1</v>
      </c>
      <c r="I240" s="102">
        <v>0</v>
      </c>
      <c r="J240" s="475"/>
      <c r="K240" s="7"/>
      <c r="L240" s="61">
        <v>228</v>
      </c>
      <c r="M240" s="112" t="s">
        <v>489</v>
      </c>
      <c r="N240" s="241">
        <v>0</v>
      </c>
      <c r="O240" s="74"/>
      <c r="P240" s="75"/>
      <c r="Q240" s="81"/>
      <c r="R240" s="483"/>
      <c r="S240" s="483"/>
      <c r="T240" s="268" t="s">
        <v>489</v>
      </c>
      <c r="AM240">
        <v>0</v>
      </c>
      <c r="AN240">
        <v>0</v>
      </c>
      <c r="AO240">
        <v>0</v>
      </c>
      <c r="AP240">
        <v>0</v>
      </c>
    </row>
    <row r="241" spans="1:42" ht="18" hidden="1" outlineLevel="1" x14ac:dyDescent="0.35">
      <c r="A241" s="13" t="s">
        <v>184</v>
      </c>
      <c r="B241" s="35">
        <v>229</v>
      </c>
      <c r="C241" s="473"/>
      <c r="D241" s="474"/>
      <c r="E241" s="474"/>
      <c r="F241" s="475"/>
      <c r="G241" s="476">
        <v>0</v>
      </c>
      <c r="H241" s="477">
        <v>0.1</v>
      </c>
      <c r="I241" s="102">
        <v>0</v>
      </c>
      <c r="J241" s="475"/>
      <c r="K241" s="7"/>
      <c r="L241" s="61">
        <v>229</v>
      </c>
      <c r="M241" s="112" t="s">
        <v>489</v>
      </c>
      <c r="N241" s="241">
        <v>0</v>
      </c>
      <c r="O241" s="74"/>
      <c r="P241" s="75"/>
      <c r="Q241" s="81"/>
      <c r="R241" s="483"/>
      <c r="S241" s="483"/>
      <c r="T241" s="268" t="s">
        <v>489</v>
      </c>
      <c r="AM241">
        <v>0</v>
      </c>
      <c r="AN241">
        <v>0</v>
      </c>
      <c r="AO241">
        <v>0</v>
      </c>
      <c r="AP241">
        <v>0</v>
      </c>
    </row>
    <row r="242" spans="1:42" ht="18" hidden="1" outlineLevel="1" x14ac:dyDescent="0.35">
      <c r="A242" s="13" t="s">
        <v>184</v>
      </c>
      <c r="B242" s="35">
        <v>230</v>
      </c>
      <c r="C242" s="473"/>
      <c r="D242" s="474"/>
      <c r="E242" s="474"/>
      <c r="F242" s="475"/>
      <c r="G242" s="476">
        <v>0</v>
      </c>
      <c r="H242" s="477">
        <v>0.1</v>
      </c>
      <c r="I242" s="102">
        <v>0</v>
      </c>
      <c r="J242" s="475"/>
      <c r="K242" s="7"/>
      <c r="L242" s="61">
        <v>230</v>
      </c>
      <c r="M242" s="112" t="s">
        <v>489</v>
      </c>
      <c r="N242" s="241">
        <v>0</v>
      </c>
      <c r="O242" s="74"/>
      <c r="P242" s="75"/>
      <c r="Q242" s="81"/>
      <c r="R242" s="483"/>
      <c r="S242" s="483"/>
      <c r="T242" s="268" t="s">
        <v>489</v>
      </c>
      <c r="AM242">
        <v>0</v>
      </c>
      <c r="AN242">
        <v>0</v>
      </c>
      <c r="AO242">
        <v>0</v>
      </c>
      <c r="AP242">
        <v>0</v>
      </c>
    </row>
    <row r="243" spans="1:42" ht="18" hidden="1" outlineLevel="1" x14ac:dyDescent="0.35">
      <c r="A243" s="13" t="s">
        <v>184</v>
      </c>
      <c r="B243" s="35">
        <v>231</v>
      </c>
      <c r="C243" s="473"/>
      <c r="D243" s="474"/>
      <c r="E243" s="474"/>
      <c r="F243" s="475"/>
      <c r="G243" s="476">
        <v>0</v>
      </c>
      <c r="H243" s="477">
        <v>0.1</v>
      </c>
      <c r="I243" s="102">
        <v>0</v>
      </c>
      <c r="J243" s="475"/>
      <c r="K243" s="7"/>
      <c r="L243" s="61">
        <v>231</v>
      </c>
      <c r="M243" s="112" t="s">
        <v>489</v>
      </c>
      <c r="N243" s="241">
        <v>0</v>
      </c>
      <c r="O243" s="74"/>
      <c r="P243" s="75"/>
      <c r="Q243" s="81"/>
      <c r="R243" s="483"/>
      <c r="S243" s="483"/>
      <c r="T243" s="268" t="s">
        <v>489</v>
      </c>
      <c r="AM243">
        <v>0</v>
      </c>
      <c r="AN243">
        <v>0</v>
      </c>
      <c r="AO243">
        <v>0</v>
      </c>
      <c r="AP243">
        <v>0</v>
      </c>
    </row>
    <row r="244" spans="1:42" ht="18" hidden="1" outlineLevel="1" x14ac:dyDescent="0.35">
      <c r="A244" s="13" t="s">
        <v>184</v>
      </c>
      <c r="B244" s="35">
        <v>232</v>
      </c>
      <c r="C244" s="473"/>
      <c r="D244" s="474"/>
      <c r="E244" s="474"/>
      <c r="F244" s="475"/>
      <c r="G244" s="476">
        <v>0</v>
      </c>
      <c r="H244" s="477">
        <v>0.1</v>
      </c>
      <c r="I244" s="102">
        <v>0</v>
      </c>
      <c r="J244" s="475"/>
      <c r="K244" s="7"/>
      <c r="L244" s="61">
        <v>232</v>
      </c>
      <c r="M244" s="112" t="s">
        <v>489</v>
      </c>
      <c r="N244" s="241">
        <v>0</v>
      </c>
      <c r="O244" s="74"/>
      <c r="P244" s="75"/>
      <c r="Q244" s="81"/>
      <c r="R244" s="483"/>
      <c r="S244" s="483"/>
      <c r="T244" s="268" t="s">
        <v>489</v>
      </c>
      <c r="AM244">
        <v>0</v>
      </c>
      <c r="AN244">
        <v>0</v>
      </c>
      <c r="AO244">
        <v>0</v>
      </c>
      <c r="AP244">
        <v>0</v>
      </c>
    </row>
    <row r="245" spans="1:42" ht="18" hidden="1" outlineLevel="1" x14ac:dyDescent="0.35">
      <c r="A245" s="13" t="s">
        <v>184</v>
      </c>
      <c r="B245" s="35">
        <v>233</v>
      </c>
      <c r="C245" s="473"/>
      <c r="D245" s="474"/>
      <c r="E245" s="474"/>
      <c r="F245" s="475"/>
      <c r="G245" s="476">
        <v>0</v>
      </c>
      <c r="H245" s="477">
        <v>0.1</v>
      </c>
      <c r="I245" s="102">
        <v>0</v>
      </c>
      <c r="J245" s="475"/>
      <c r="K245" s="7"/>
      <c r="L245" s="61">
        <v>233</v>
      </c>
      <c r="M245" s="112" t="s">
        <v>489</v>
      </c>
      <c r="N245" s="241">
        <v>0</v>
      </c>
      <c r="O245" s="74"/>
      <c r="P245" s="75"/>
      <c r="Q245" s="81"/>
      <c r="R245" s="483"/>
      <c r="S245" s="483"/>
      <c r="T245" s="268" t="s">
        <v>489</v>
      </c>
      <c r="AM245">
        <v>0</v>
      </c>
      <c r="AN245">
        <v>0</v>
      </c>
      <c r="AO245">
        <v>0</v>
      </c>
      <c r="AP245">
        <v>0</v>
      </c>
    </row>
    <row r="246" spans="1:42" ht="18" hidden="1" outlineLevel="1" x14ac:dyDescent="0.35">
      <c r="A246" s="13" t="s">
        <v>184</v>
      </c>
      <c r="B246" s="35">
        <v>234</v>
      </c>
      <c r="C246" s="473"/>
      <c r="D246" s="474"/>
      <c r="E246" s="474"/>
      <c r="F246" s="475"/>
      <c r="G246" s="476">
        <v>0</v>
      </c>
      <c r="H246" s="477">
        <v>0.1</v>
      </c>
      <c r="I246" s="102">
        <v>0</v>
      </c>
      <c r="J246" s="475"/>
      <c r="K246" s="7"/>
      <c r="L246" s="61">
        <v>234</v>
      </c>
      <c r="M246" s="112" t="s">
        <v>489</v>
      </c>
      <c r="N246" s="241">
        <v>0</v>
      </c>
      <c r="O246" s="74"/>
      <c r="P246" s="75"/>
      <c r="Q246" s="81"/>
      <c r="R246" s="483"/>
      <c r="S246" s="483"/>
      <c r="T246" s="268" t="s">
        <v>489</v>
      </c>
      <c r="AM246">
        <v>0</v>
      </c>
      <c r="AN246">
        <v>0</v>
      </c>
      <c r="AO246">
        <v>0</v>
      </c>
      <c r="AP246">
        <v>0</v>
      </c>
    </row>
    <row r="247" spans="1:42" ht="18" hidden="1" outlineLevel="1" x14ac:dyDescent="0.35">
      <c r="A247" s="13" t="s">
        <v>184</v>
      </c>
      <c r="B247" s="35">
        <v>235</v>
      </c>
      <c r="C247" s="473"/>
      <c r="D247" s="474"/>
      <c r="E247" s="474"/>
      <c r="F247" s="475"/>
      <c r="G247" s="476">
        <v>0</v>
      </c>
      <c r="H247" s="477">
        <v>0.1</v>
      </c>
      <c r="I247" s="102">
        <v>0</v>
      </c>
      <c r="J247" s="475"/>
      <c r="K247" s="7"/>
      <c r="L247" s="61">
        <v>235</v>
      </c>
      <c r="M247" s="112" t="s">
        <v>489</v>
      </c>
      <c r="N247" s="241">
        <v>0</v>
      </c>
      <c r="O247" s="74"/>
      <c r="P247" s="75"/>
      <c r="Q247" s="81"/>
      <c r="R247" s="483"/>
      <c r="S247" s="483"/>
      <c r="T247" s="268" t="s">
        <v>489</v>
      </c>
      <c r="AM247">
        <v>0</v>
      </c>
      <c r="AN247">
        <v>0</v>
      </c>
      <c r="AO247">
        <v>0</v>
      </c>
      <c r="AP247">
        <v>0</v>
      </c>
    </row>
    <row r="248" spans="1:42" ht="18" hidden="1" outlineLevel="1" x14ac:dyDescent="0.35">
      <c r="A248" s="13" t="s">
        <v>184</v>
      </c>
      <c r="B248" s="35">
        <v>236</v>
      </c>
      <c r="C248" s="473"/>
      <c r="D248" s="474"/>
      <c r="E248" s="474"/>
      <c r="F248" s="475"/>
      <c r="G248" s="476">
        <v>0</v>
      </c>
      <c r="H248" s="477">
        <v>0.1</v>
      </c>
      <c r="I248" s="102">
        <v>0</v>
      </c>
      <c r="J248" s="475"/>
      <c r="K248" s="7"/>
      <c r="L248" s="61">
        <v>236</v>
      </c>
      <c r="M248" s="112" t="s">
        <v>489</v>
      </c>
      <c r="N248" s="241">
        <v>0</v>
      </c>
      <c r="O248" s="74"/>
      <c r="P248" s="75"/>
      <c r="Q248" s="81"/>
      <c r="R248" s="483"/>
      <c r="S248" s="483"/>
      <c r="T248" s="268" t="s">
        <v>489</v>
      </c>
      <c r="AM248">
        <v>0</v>
      </c>
      <c r="AN248">
        <v>0</v>
      </c>
      <c r="AO248">
        <v>0</v>
      </c>
      <c r="AP248">
        <v>0</v>
      </c>
    </row>
    <row r="249" spans="1:42" ht="18" hidden="1" outlineLevel="1" x14ac:dyDescent="0.35">
      <c r="A249" s="13" t="s">
        <v>184</v>
      </c>
      <c r="B249" s="35">
        <v>237</v>
      </c>
      <c r="C249" s="473"/>
      <c r="D249" s="474"/>
      <c r="E249" s="474"/>
      <c r="F249" s="475"/>
      <c r="G249" s="476">
        <v>0</v>
      </c>
      <c r="H249" s="477">
        <v>0.1</v>
      </c>
      <c r="I249" s="102">
        <v>0</v>
      </c>
      <c r="J249" s="475"/>
      <c r="K249" s="7"/>
      <c r="L249" s="61">
        <v>237</v>
      </c>
      <c r="M249" s="112" t="s">
        <v>489</v>
      </c>
      <c r="N249" s="241">
        <v>0</v>
      </c>
      <c r="O249" s="74"/>
      <c r="P249" s="75"/>
      <c r="Q249" s="81"/>
      <c r="R249" s="483"/>
      <c r="S249" s="483"/>
      <c r="T249" s="268" t="s">
        <v>489</v>
      </c>
      <c r="AM249">
        <v>0</v>
      </c>
      <c r="AN249">
        <v>0</v>
      </c>
      <c r="AO249">
        <v>0</v>
      </c>
      <c r="AP249">
        <v>0</v>
      </c>
    </row>
    <row r="250" spans="1:42" ht="18" hidden="1" outlineLevel="1" x14ac:dyDescent="0.35">
      <c r="A250" s="13" t="s">
        <v>184</v>
      </c>
      <c r="B250" s="35">
        <v>238</v>
      </c>
      <c r="C250" s="473"/>
      <c r="D250" s="474"/>
      <c r="E250" s="474"/>
      <c r="F250" s="475"/>
      <c r="G250" s="476">
        <v>0</v>
      </c>
      <c r="H250" s="477">
        <v>0.1</v>
      </c>
      <c r="I250" s="102">
        <v>0</v>
      </c>
      <c r="J250" s="475"/>
      <c r="K250" s="7"/>
      <c r="L250" s="61">
        <v>238</v>
      </c>
      <c r="M250" s="112" t="s">
        <v>489</v>
      </c>
      <c r="N250" s="241">
        <v>0</v>
      </c>
      <c r="O250" s="74"/>
      <c r="P250" s="75"/>
      <c r="Q250" s="81"/>
      <c r="R250" s="483"/>
      <c r="S250" s="483"/>
      <c r="T250" s="268" t="s">
        <v>489</v>
      </c>
      <c r="AM250">
        <v>0</v>
      </c>
      <c r="AN250">
        <v>0</v>
      </c>
      <c r="AO250">
        <v>0</v>
      </c>
      <c r="AP250">
        <v>0</v>
      </c>
    </row>
    <row r="251" spans="1:42" ht="18" hidden="1" outlineLevel="1" x14ac:dyDescent="0.35">
      <c r="A251" s="13" t="s">
        <v>184</v>
      </c>
      <c r="B251" s="35">
        <v>239</v>
      </c>
      <c r="C251" s="473"/>
      <c r="D251" s="474"/>
      <c r="E251" s="474"/>
      <c r="F251" s="475"/>
      <c r="G251" s="476">
        <v>0</v>
      </c>
      <c r="H251" s="477">
        <v>0.1</v>
      </c>
      <c r="I251" s="102">
        <v>0</v>
      </c>
      <c r="J251" s="475"/>
      <c r="K251" s="7"/>
      <c r="L251" s="61">
        <v>239</v>
      </c>
      <c r="M251" s="112" t="s">
        <v>489</v>
      </c>
      <c r="N251" s="241">
        <v>0</v>
      </c>
      <c r="O251" s="74"/>
      <c r="P251" s="75"/>
      <c r="Q251" s="81"/>
      <c r="R251" s="483"/>
      <c r="S251" s="483"/>
      <c r="T251" s="268" t="s">
        <v>489</v>
      </c>
      <c r="AM251">
        <v>0</v>
      </c>
      <c r="AN251">
        <v>0</v>
      </c>
      <c r="AO251">
        <v>0</v>
      </c>
      <c r="AP251">
        <v>0</v>
      </c>
    </row>
    <row r="252" spans="1:42" ht="18" hidden="1" outlineLevel="1" x14ac:dyDescent="0.35">
      <c r="A252" s="13" t="s">
        <v>184</v>
      </c>
      <c r="B252" s="35">
        <v>240</v>
      </c>
      <c r="C252" s="473"/>
      <c r="D252" s="474"/>
      <c r="E252" s="474"/>
      <c r="F252" s="475"/>
      <c r="G252" s="476">
        <v>0</v>
      </c>
      <c r="H252" s="477">
        <v>0.1</v>
      </c>
      <c r="I252" s="102">
        <v>0</v>
      </c>
      <c r="J252" s="475"/>
      <c r="K252" s="7"/>
      <c r="L252" s="61">
        <v>240</v>
      </c>
      <c r="M252" s="112" t="s">
        <v>489</v>
      </c>
      <c r="N252" s="241">
        <v>0</v>
      </c>
      <c r="O252" s="74"/>
      <c r="P252" s="75"/>
      <c r="Q252" s="81"/>
      <c r="R252" s="483"/>
      <c r="S252" s="483"/>
      <c r="T252" s="268" t="s">
        <v>489</v>
      </c>
      <c r="AM252">
        <v>0</v>
      </c>
      <c r="AN252">
        <v>0</v>
      </c>
      <c r="AO252">
        <v>0</v>
      </c>
      <c r="AP252">
        <v>0</v>
      </c>
    </row>
    <row r="253" spans="1:42" ht="18" hidden="1" outlineLevel="1" x14ac:dyDescent="0.35">
      <c r="A253" s="13" t="s">
        <v>184</v>
      </c>
      <c r="B253" s="35">
        <v>241</v>
      </c>
      <c r="C253" s="473"/>
      <c r="D253" s="474"/>
      <c r="E253" s="474"/>
      <c r="F253" s="475"/>
      <c r="G253" s="476">
        <v>0</v>
      </c>
      <c r="H253" s="477">
        <v>0.1</v>
      </c>
      <c r="I253" s="102">
        <v>0</v>
      </c>
      <c r="J253" s="475"/>
      <c r="K253" s="7"/>
      <c r="L253" s="61">
        <v>241</v>
      </c>
      <c r="M253" s="112" t="s">
        <v>489</v>
      </c>
      <c r="N253" s="241">
        <v>0</v>
      </c>
      <c r="O253" s="74"/>
      <c r="P253" s="75"/>
      <c r="Q253" s="81"/>
      <c r="R253" s="483"/>
      <c r="S253" s="483"/>
      <c r="T253" s="268" t="s">
        <v>489</v>
      </c>
      <c r="AM253">
        <v>0</v>
      </c>
      <c r="AN253">
        <v>0</v>
      </c>
      <c r="AO253">
        <v>0</v>
      </c>
      <c r="AP253">
        <v>0</v>
      </c>
    </row>
    <row r="254" spans="1:42" ht="18" hidden="1" outlineLevel="1" x14ac:dyDescent="0.35">
      <c r="A254" s="13" t="s">
        <v>184</v>
      </c>
      <c r="B254" s="35">
        <v>242</v>
      </c>
      <c r="C254" s="473"/>
      <c r="D254" s="474"/>
      <c r="E254" s="474"/>
      <c r="F254" s="475"/>
      <c r="G254" s="476">
        <v>0</v>
      </c>
      <c r="H254" s="477">
        <v>0.1</v>
      </c>
      <c r="I254" s="102">
        <v>0</v>
      </c>
      <c r="J254" s="475"/>
      <c r="K254" s="7"/>
      <c r="L254" s="61">
        <v>242</v>
      </c>
      <c r="M254" s="112" t="s">
        <v>489</v>
      </c>
      <c r="N254" s="241">
        <v>0</v>
      </c>
      <c r="O254" s="74"/>
      <c r="P254" s="75"/>
      <c r="Q254" s="81"/>
      <c r="R254" s="483"/>
      <c r="S254" s="483"/>
      <c r="T254" s="268" t="s">
        <v>489</v>
      </c>
      <c r="AM254">
        <v>0</v>
      </c>
      <c r="AN254">
        <v>0</v>
      </c>
      <c r="AO254">
        <v>0</v>
      </c>
      <c r="AP254">
        <v>0</v>
      </c>
    </row>
    <row r="255" spans="1:42" ht="18" hidden="1" outlineLevel="1" x14ac:dyDescent="0.35">
      <c r="A255" s="13" t="s">
        <v>184</v>
      </c>
      <c r="B255" s="35">
        <v>243</v>
      </c>
      <c r="C255" s="473"/>
      <c r="D255" s="474"/>
      <c r="E255" s="474"/>
      <c r="F255" s="475"/>
      <c r="G255" s="476">
        <v>0</v>
      </c>
      <c r="H255" s="477">
        <v>0.1</v>
      </c>
      <c r="I255" s="102">
        <v>0</v>
      </c>
      <c r="J255" s="475"/>
      <c r="K255" s="7"/>
      <c r="L255" s="61">
        <v>243</v>
      </c>
      <c r="M255" s="112" t="s">
        <v>489</v>
      </c>
      <c r="N255" s="241">
        <v>0</v>
      </c>
      <c r="O255" s="74"/>
      <c r="P255" s="75"/>
      <c r="Q255" s="81"/>
      <c r="R255" s="483"/>
      <c r="S255" s="483"/>
      <c r="T255" s="268" t="s">
        <v>489</v>
      </c>
      <c r="AM255">
        <v>0</v>
      </c>
      <c r="AN255">
        <v>0</v>
      </c>
      <c r="AO255">
        <v>0</v>
      </c>
      <c r="AP255">
        <v>0</v>
      </c>
    </row>
    <row r="256" spans="1:42" ht="18" hidden="1" outlineLevel="1" x14ac:dyDescent="0.35">
      <c r="A256" s="13" t="s">
        <v>184</v>
      </c>
      <c r="B256" s="35">
        <v>244</v>
      </c>
      <c r="C256" s="473"/>
      <c r="D256" s="474"/>
      <c r="E256" s="474"/>
      <c r="F256" s="475"/>
      <c r="G256" s="476">
        <v>0</v>
      </c>
      <c r="H256" s="477">
        <v>0.1</v>
      </c>
      <c r="I256" s="102">
        <v>0</v>
      </c>
      <c r="J256" s="475"/>
      <c r="K256" s="7"/>
      <c r="L256" s="61">
        <v>244</v>
      </c>
      <c r="M256" s="112" t="s">
        <v>489</v>
      </c>
      <c r="N256" s="241">
        <v>0</v>
      </c>
      <c r="O256" s="74"/>
      <c r="P256" s="75"/>
      <c r="Q256" s="81"/>
      <c r="R256" s="483"/>
      <c r="S256" s="483"/>
      <c r="T256" s="268" t="s">
        <v>489</v>
      </c>
      <c r="AM256">
        <v>0</v>
      </c>
      <c r="AN256">
        <v>0</v>
      </c>
      <c r="AO256">
        <v>0</v>
      </c>
      <c r="AP256">
        <v>0</v>
      </c>
    </row>
    <row r="257" spans="1:42" ht="18" hidden="1" outlineLevel="1" x14ac:dyDescent="0.35">
      <c r="A257" s="13" t="s">
        <v>184</v>
      </c>
      <c r="B257" s="35">
        <v>245</v>
      </c>
      <c r="C257" s="473"/>
      <c r="D257" s="474"/>
      <c r="E257" s="474"/>
      <c r="F257" s="475"/>
      <c r="G257" s="476">
        <v>0</v>
      </c>
      <c r="H257" s="477">
        <v>0.1</v>
      </c>
      <c r="I257" s="102">
        <v>0</v>
      </c>
      <c r="J257" s="475"/>
      <c r="K257" s="7"/>
      <c r="L257" s="61">
        <v>245</v>
      </c>
      <c r="M257" s="112" t="s">
        <v>489</v>
      </c>
      <c r="N257" s="241">
        <v>0</v>
      </c>
      <c r="O257" s="74"/>
      <c r="P257" s="75"/>
      <c r="Q257" s="81"/>
      <c r="R257" s="483"/>
      <c r="S257" s="483"/>
      <c r="T257" s="268" t="s">
        <v>489</v>
      </c>
      <c r="AM257">
        <v>0</v>
      </c>
      <c r="AN257">
        <v>0</v>
      </c>
      <c r="AO257">
        <v>0</v>
      </c>
      <c r="AP257">
        <v>0</v>
      </c>
    </row>
    <row r="258" spans="1:42" ht="18" hidden="1" outlineLevel="1" x14ac:dyDescent="0.35">
      <c r="A258" s="13" t="s">
        <v>184</v>
      </c>
      <c r="B258" s="35">
        <v>246</v>
      </c>
      <c r="C258" s="473"/>
      <c r="D258" s="474"/>
      <c r="E258" s="474"/>
      <c r="F258" s="475"/>
      <c r="G258" s="476">
        <v>0</v>
      </c>
      <c r="H258" s="477">
        <v>0.1</v>
      </c>
      <c r="I258" s="102">
        <v>0</v>
      </c>
      <c r="J258" s="475"/>
      <c r="K258" s="7"/>
      <c r="L258" s="61">
        <v>246</v>
      </c>
      <c r="M258" s="112" t="s">
        <v>489</v>
      </c>
      <c r="N258" s="241">
        <v>0</v>
      </c>
      <c r="O258" s="74"/>
      <c r="P258" s="75"/>
      <c r="Q258" s="81"/>
      <c r="R258" s="483"/>
      <c r="S258" s="483"/>
      <c r="T258" s="268" t="s">
        <v>489</v>
      </c>
      <c r="AM258">
        <v>0</v>
      </c>
      <c r="AN258">
        <v>0</v>
      </c>
      <c r="AO258">
        <v>0</v>
      </c>
      <c r="AP258">
        <v>0</v>
      </c>
    </row>
    <row r="259" spans="1:42" ht="18" hidden="1" outlineLevel="1" x14ac:dyDescent="0.35">
      <c r="A259" s="13" t="s">
        <v>184</v>
      </c>
      <c r="B259" s="35">
        <v>247</v>
      </c>
      <c r="C259" s="473"/>
      <c r="D259" s="474"/>
      <c r="E259" s="474"/>
      <c r="F259" s="475"/>
      <c r="G259" s="476">
        <v>0</v>
      </c>
      <c r="H259" s="477">
        <v>0.1</v>
      </c>
      <c r="I259" s="102">
        <v>0</v>
      </c>
      <c r="J259" s="475"/>
      <c r="K259" s="7"/>
      <c r="L259" s="61">
        <v>247</v>
      </c>
      <c r="M259" s="112" t="s">
        <v>489</v>
      </c>
      <c r="N259" s="241">
        <v>0</v>
      </c>
      <c r="O259" s="74"/>
      <c r="P259" s="75"/>
      <c r="Q259" s="81"/>
      <c r="R259" s="483"/>
      <c r="S259" s="483"/>
      <c r="T259" s="268" t="s">
        <v>489</v>
      </c>
      <c r="AM259">
        <v>0</v>
      </c>
      <c r="AN259">
        <v>0</v>
      </c>
      <c r="AO259">
        <v>0</v>
      </c>
      <c r="AP259">
        <v>0</v>
      </c>
    </row>
    <row r="260" spans="1:42" ht="18" hidden="1" outlineLevel="1" x14ac:dyDescent="0.35">
      <c r="A260" s="13" t="s">
        <v>184</v>
      </c>
      <c r="B260" s="35">
        <v>248</v>
      </c>
      <c r="C260" s="473"/>
      <c r="D260" s="474"/>
      <c r="E260" s="474"/>
      <c r="F260" s="475"/>
      <c r="G260" s="476">
        <v>0</v>
      </c>
      <c r="H260" s="477">
        <v>0.1</v>
      </c>
      <c r="I260" s="102">
        <v>0</v>
      </c>
      <c r="J260" s="475"/>
      <c r="K260" s="7"/>
      <c r="L260" s="61">
        <v>248</v>
      </c>
      <c r="M260" s="112" t="s">
        <v>489</v>
      </c>
      <c r="N260" s="241">
        <v>0</v>
      </c>
      <c r="O260" s="74"/>
      <c r="P260" s="75"/>
      <c r="Q260" s="81"/>
      <c r="R260" s="483"/>
      <c r="S260" s="483"/>
      <c r="T260" s="268" t="s">
        <v>489</v>
      </c>
      <c r="AM260">
        <v>0</v>
      </c>
      <c r="AN260">
        <v>0</v>
      </c>
      <c r="AO260">
        <v>0</v>
      </c>
      <c r="AP260">
        <v>0</v>
      </c>
    </row>
    <row r="261" spans="1:42" ht="18" hidden="1" outlineLevel="1" x14ac:dyDescent="0.35">
      <c r="A261" s="13" t="s">
        <v>184</v>
      </c>
      <c r="B261" s="35">
        <v>249</v>
      </c>
      <c r="C261" s="473"/>
      <c r="D261" s="474"/>
      <c r="E261" s="474"/>
      <c r="F261" s="475"/>
      <c r="G261" s="476">
        <v>0</v>
      </c>
      <c r="H261" s="477">
        <v>0.1</v>
      </c>
      <c r="I261" s="102">
        <v>0</v>
      </c>
      <c r="J261" s="475"/>
      <c r="K261" s="7"/>
      <c r="L261" s="61">
        <v>249</v>
      </c>
      <c r="M261" s="112" t="s">
        <v>489</v>
      </c>
      <c r="N261" s="241">
        <v>0</v>
      </c>
      <c r="O261" s="74"/>
      <c r="P261" s="75"/>
      <c r="Q261" s="81"/>
      <c r="R261" s="483"/>
      <c r="S261" s="483"/>
      <c r="T261" s="268" t="s">
        <v>489</v>
      </c>
      <c r="AM261">
        <v>0</v>
      </c>
      <c r="AN261">
        <v>0</v>
      </c>
      <c r="AO261">
        <v>0</v>
      </c>
      <c r="AP261">
        <v>0</v>
      </c>
    </row>
    <row r="262" spans="1:42" ht="18" hidden="1" outlineLevel="1" x14ac:dyDescent="0.35">
      <c r="A262" s="13" t="s">
        <v>184</v>
      </c>
      <c r="B262" s="35">
        <v>250</v>
      </c>
      <c r="C262" s="473"/>
      <c r="D262" s="474"/>
      <c r="E262" s="474"/>
      <c r="F262" s="475"/>
      <c r="G262" s="476">
        <v>0</v>
      </c>
      <c r="H262" s="477">
        <v>0.1</v>
      </c>
      <c r="I262" s="102">
        <v>0</v>
      </c>
      <c r="J262" s="475"/>
      <c r="K262" s="7"/>
      <c r="L262" s="61">
        <v>250</v>
      </c>
      <c r="M262" s="112" t="s">
        <v>489</v>
      </c>
      <c r="N262" s="241">
        <v>0</v>
      </c>
      <c r="O262" s="74"/>
      <c r="P262" s="75"/>
      <c r="Q262" s="81"/>
      <c r="R262" s="483"/>
      <c r="S262" s="483"/>
      <c r="T262" s="268" t="s">
        <v>489</v>
      </c>
      <c r="AM262">
        <v>0</v>
      </c>
      <c r="AN262">
        <v>0</v>
      </c>
      <c r="AO262">
        <v>0</v>
      </c>
      <c r="AP262">
        <v>0</v>
      </c>
    </row>
    <row r="263" spans="1:42" ht="18" hidden="1" outlineLevel="1" x14ac:dyDescent="0.35">
      <c r="A263" s="13" t="s">
        <v>184</v>
      </c>
      <c r="B263" s="35">
        <v>251</v>
      </c>
      <c r="C263" s="473"/>
      <c r="D263" s="474"/>
      <c r="E263" s="474"/>
      <c r="F263" s="475"/>
      <c r="G263" s="476">
        <v>0</v>
      </c>
      <c r="H263" s="477">
        <v>0.1</v>
      </c>
      <c r="I263" s="102">
        <v>0</v>
      </c>
      <c r="J263" s="475"/>
      <c r="K263" s="7"/>
      <c r="L263" s="61">
        <v>251</v>
      </c>
      <c r="M263" s="112" t="s">
        <v>489</v>
      </c>
      <c r="N263" s="241">
        <v>0</v>
      </c>
      <c r="O263" s="74"/>
      <c r="P263" s="75"/>
      <c r="Q263" s="81"/>
      <c r="R263" s="483"/>
      <c r="S263" s="483"/>
      <c r="T263" s="268" t="s">
        <v>489</v>
      </c>
      <c r="AM263">
        <v>0</v>
      </c>
      <c r="AN263">
        <v>0</v>
      </c>
      <c r="AO263">
        <v>0</v>
      </c>
      <c r="AP263">
        <v>0</v>
      </c>
    </row>
    <row r="264" spans="1:42" ht="18" hidden="1" outlineLevel="1" x14ac:dyDescent="0.35">
      <c r="A264" s="13" t="s">
        <v>184</v>
      </c>
      <c r="B264" s="35">
        <v>252</v>
      </c>
      <c r="C264" s="473"/>
      <c r="D264" s="474"/>
      <c r="E264" s="474"/>
      <c r="F264" s="475"/>
      <c r="G264" s="476">
        <v>0</v>
      </c>
      <c r="H264" s="477">
        <v>0.1</v>
      </c>
      <c r="I264" s="102">
        <v>0</v>
      </c>
      <c r="J264" s="475"/>
      <c r="K264" s="7"/>
      <c r="L264" s="61">
        <v>252</v>
      </c>
      <c r="M264" s="112" t="s">
        <v>489</v>
      </c>
      <c r="N264" s="241">
        <v>0</v>
      </c>
      <c r="O264" s="74"/>
      <c r="P264" s="75"/>
      <c r="Q264" s="81"/>
      <c r="R264" s="483"/>
      <c r="S264" s="483"/>
      <c r="T264" s="268" t="s">
        <v>489</v>
      </c>
      <c r="AM264">
        <v>0</v>
      </c>
      <c r="AN264">
        <v>0</v>
      </c>
      <c r="AO264">
        <v>0</v>
      </c>
      <c r="AP264">
        <v>0</v>
      </c>
    </row>
    <row r="265" spans="1:42" ht="18" hidden="1" outlineLevel="1" x14ac:dyDescent="0.35">
      <c r="A265" s="13" t="s">
        <v>184</v>
      </c>
      <c r="B265" s="35">
        <v>253</v>
      </c>
      <c r="C265" s="473"/>
      <c r="D265" s="474"/>
      <c r="E265" s="474"/>
      <c r="F265" s="475"/>
      <c r="G265" s="476">
        <v>0</v>
      </c>
      <c r="H265" s="477">
        <v>0.1</v>
      </c>
      <c r="I265" s="102">
        <v>0</v>
      </c>
      <c r="J265" s="475"/>
      <c r="K265" s="7"/>
      <c r="L265" s="61">
        <v>253</v>
      </c>
      <c r="M265" s="112" t="s">
        <v>489</v>
      </c>
      <c r="N265" s="241">
        <v>0</v>
      </c>
      <c r="O265" s="74"/>
      <c r="P265" s="75"/>
      <c r="Q265" s="81"/>
      <c r="R265" s="483"/>
      <c r="S265" s="483"/>
      <c r="T265" s="268" t="s">
        <v>489</v>
      </c>
      <c r="AM265">
        <v>0</v>
      </c>
      <c r="AN265">
        <v>0</v>
      </c>
      <c r="AO265">
        <v>0</v>
      </c>
      <c r="AP265">
        <v>0</v>
      </c>
    </row>
    <row r="266" spans="1:42" ht="18" hidden="1" outlineLevel="1" x14ac:dyDescent="0.35">
      <c r="A266" s="13" t="s">
        <v>184</v>
      </c>
      <c r="B266" s="35">
        <v>254</v>
      </c>
      <c r="C266" s="473"/>
      <c r="D266" s="474"/>
      <c r="E266" s="474"/>
      <c r="F266" s="475"/>
      <c r="G266" s="476">
        <v>0</v>
      </c>
      <c r="H266" s="477">
        <v>0.1</v>
      </c>
      <c r="I266" s="102">
        <v>0</v>
      </c>
      <c r="J266" s="475"/>
      <c r="K266" s="7"/>
      <c r="L266" s="61">
        <v>254</v>
      </c>
      <c r="M266" s="112" t="s">
        <v>489</v>
      </c>
      <c r="N266" s="241">
        <v>0</v>
      </c>
      <c r="O266" s="74"/>
      <c r="P266" s="75"/>
      <c r="Q266" s="81"/>
      <c r="R266" s="483"/>
      <c r="S266" s="483"/>
      <c r="T266" s="268" t="s">
        <v>489</v>
      </c>
      <c r="AM266">
        <v>0</v>
      </c>
      <c r="AN266">
        <v>0</v>
      </c>
      <c r="AO266">
        <v>0</v>
      </c>
      <c r="AP266">
        <v>0</v>
      </c>
    </row>
    <row r="267" spans="1:42" ht="18" hidden="1" outlineLevel="1" x14ac:dyDescent="0.35">
      <c r="A267" s="13" t="s">
        <v>184</v>
      </c>
      <c r="B267" s="35">
        <v>255</v>
      </c>
      <c r="C267" s="473"/>
      <c r="D267" s="474"/>
      <c r="E267" s="474"/>
      <c r="F267" s="475"/>
      <c r="G267" s="476">
        <v>0</v>
      </c>
      <c r="H267" s="477">
        <v>0.1</v>
      </c>
      <c r="I267" s="102">
        <v>0</v>
      </c>
      <c r="J267" s="475"/>
      <c r="K267" s="7"/>
      <c r="L267" s="61">
        <v>255</v>
      </c>
      <c r="M267" s="112" t="s">
        <v>489</v>
      </c>
      <c r="N267" s="241">
        <v>0</v>
      </c>
      <c r="O267" s="74"/>
      <c r="P267" s="75"/>
      <c r="Q267" s="81"/>
      <c r="R267" s="483"/>
      <c r="S267" s="483"/>
      <c r="T267" s="268" t="s">
        <v>489</v>
      </c>
      <c r="AM267">
        <v>0</v>
      </c>
      <c r="AN267">
        <v>0</v>
      </c>
      <c r="AO267">
        <v>0</v>
      </c>
      <c r="AP267">
        <v>0</v>
      </c>
    </row>
    <row r="268" spans="1:42" ht="18" hidden="1" outlineLevel="1" x14ac:dyDescent="0.35">
      <c r="A268" s="13" t="s">
        <v>184</v>
      </c>
      <c r="B268" s="35">
        <v>256</v>
      </c>
      <c r="C268" s="473"/>
      <c r="D268" s="474"/>
      <c r="E268" s="474"/>
      <c r="F268" s="475"/>
      <c r="G268" s="476">
        <v>0</v>
      </c>
      <c r="H268" s="477">
        <v>0.1</v>
      </c>
      <c r="I268" s="102">
        <v>0</v>
      </c>
      <c r="J268" s="475"/>
      <c r="K268" s="7"/>
      <c r="L268" s="61">
        <v>256</v>
      </c>
      <c r="M268" s="112" t="s">
        <v>489</v>
      </c>
      <c r="N268" s="241">
        <v>0</v>
      </c>
      <c r="O268" s="74"/>
      <c r="P268" s="75"/>
      <c r="Q268" s="81"/>
      <c r="R268" s="483"/>
      <c r="S268" s="483"/>
      <c r="T268" s="268" t="s">
        <v>489</v>
      </c>
      <c r="AM268">
        <v>0</v>
      </c>
      <c r="AN268">
        <v>0</v>
      </c>
      <c r="AO268">
        <v>0</v>
      </c>
      <c r="AP268">
        <v>0</v>
      </c>
    </row>
    <row r="269" spans="1:42" ht="18" hidden="1" outlineLevel="1" x14ac:dyDescent="0.35">
      <c r="A269" s="13" t="s">
        <v>184</v>
      </c>
      <c r="B269" s="35">
        <v>257</v>
      </c>
      <c r="C269" s="473"/>
      <c r="D269" s="474"/>
      <c r="E269" s="474"/>
      <c r="F269" s="475"/>
      <c r="G269" s="476">
        <v>0</v>
      </c>
      <c r="H269" s="477">
        <v>0.1</v>
      </c>
      <c r="I269" s="102">
        <v>0</v>
      </c>
      <c r="J269" s="475"/>
      <c r="K269" s="7"/>
      <c r="L269" s="61">
        <v>257</v>
      </c>
      <c r="M269" s="112" t="s">
        <v>489</v>
      </c>
      <c r="N269" s="241">
        <v>0</v>
      </c>
      <c r="O269" s="74"/>
      <c r="P269" s="75"/>
      <c r="Q269" s="81"/>
      <c r="R269" s="483"/>
      <c r="S269" s="483"/>
      <c r="T269" s="268" t="s">
        <v>489</v>
      </c>
      <c r="AM269">
        <v>0</v>
      </c>
      <c r="AN269">
        <v>0</v>
      </c>
      <c r="AO269">
        <v>0</v>
      </c>
      <c r="AP269">
        <v>0</v>
      </c>
    </row>
    <row r="270" spans="1:42" ht="18" hidden="1" outlineLevel="1" x14ac:dyDescent="0.35">
      <c r="A270" s="13" t="s">
        <v>184</v>
      </c>
      <c r="B270" s="35">
        <v>258</v>
      </c>
      <c r="C270" s="473"/>
      <c r="D270" s="474"/>
      <c r="E270" s="474"/>
      <c r="F270" s="475"/>
      <c r="G270" s="476">
        <v>0</v>
      </c>
      <c r="H270" s="477">
        <v>0.1</v>
      </c>
      <c r="I270" s="102">
        <v>0</v>
      </c>
      <c r="J270" s="475"/>
      <c r="K270" s="7"/>
      <c r="L270" s="61">
        <v>258</v>
      </c>
      <c r="M270" s="112" t="s">
        <v>489</v>
      </c>
      <c r="N270" s="241">
        <v>0</v>
      </c>
      <c r="O270" s="74"/>
      <c r="P270" s="75"/>
      <c r="Q270" s="81"/>
      <c r="R270" s="483"/>
      <c r="S270" s="483"/>
      <c r="T270" s="268" t="s">
        <v>489</v>
      </c>
      <c r="AM270">
        <v>0</v>
      </c>
      <c r="AN270">
        <v>0</v>
      </c>
      <c r="AO270">
        <v>0</v>
      </c>
      <c r="AP270">
        <v>0</v>
      </c>
    </row>
    <row r="271" spans="1:42" ht="18" hidden="1" outlineLevel="1" x14ac:dyDescent="0.35">
      <c r="A271" s="13" t="s">
        <v>184</v>
      </c>
      <c r="B271" s="35">
        <v>259</v>
      </c>
      <c r="C271" s="473"/>
      <c r="D271" s="474"/>
      <c r="E271" s="474"/>
      <c r="F271" s="475"/>
      <c r="G271" s="476">
        <v>0</v>
      </c>
      <c r="H271" s="477">
        <v>0.1</v>
      </c>
      <c r="I271" s="102">
        <v>0</v>
      </c>
      <c r="J271" s="475"/>
      <c r="K271" s="7"/>
      <c r="L271" s="61">
        <v>259</v>
      </c>
      <c r="M271" s="112" t="s">
        <v>489</v>
      </c>
      <c r="N271" s="241">
        <v>0</v>
      </c>
      <c r="O271" s="74"/>
      <c r="P271" s="75"/>
      <c r="Q271" s="81"/>
      <c r="R271" s="483"/>
      <c r="S271" s="483"/>
      <c r="T271" s="268" t="s">
        <v>489</v>
      </c>
      <c r="AM271">
        <v>0</v>
      </c>
      <c r="AN271">
        <v>0</v>
      </c>
      <c r="AO271">
        <v>0</v>
      </c>
      <c r="AP271">
        <v>0</v>
      </c>
    </row>
    <row r="272" spans="1:42" ht="18" hidden="1" outlineLevel="1" x14ac:dyDescent="0.35">
      <c r="A272" s="13" t="s">
        <v>184</v>
      </c>
      <c r="B272" s="35">
        <v>260</v>
      </c>
      <c r="C272" s="473"/>
      <c r="D272" s="474"/>
      <c r="E272" s="474"/>
      <c r="F272" s="475"/>
      <c r="G272" s="476">
        <v>0</v>
      </c>
      <c r="H272" s="477">
        <v>0.1</v>
      </c>
      <c r="I272" s="102">
        <v>0</v>
      </c>
      <c r="J272" s="475"/>
      <c r="K272" s="7"/>
      <c r="L272" s="61">
        <v>260</v>
      </c>
      <c r="M272" s="112" t="s">
        <v>489</v>
      </c>
      <c r="N272" s="241">
        <v>0</v>
      </c>
      <c r="O272" s="74"/>
      <c r="P272" s="75"/>
      <c r="Q272" s="81"/>
      <c r="R272" s="483"/>
      <c r="S272" s="483"/>
      <c r="T272" s="268" t="s">
        <v>489</v>
      </c>
      <c r="AM272">
        <v>0</v>
      </c>
      <c r="AN272">
        <v>0</v>
      </c>
      <c r="AO272">
        <v>0</v>
      </c>
      <c r="AP272">
        <v>0</v>
      </c>
    </row>
    <row r="273" spans="1:42" ht="18" hidden="1" outlineLevel="1" x14ac:dyDescent="0.35">
      <c r="A273" s="13" t="s">
        <v>184</v>
      </c>
      <c r="B273" s="35">
        <v>261</v>
      </c>
      <c r="C273" s="473"/>
      <c r="D273" s="474"/>
      <c r="E273" s="474"/>
      <c r="F273" s="475"/>
      <c r="G273" s="476">
        <v>0</v>
      </c>
      <c r="H273" s="477">
        <v>0.1</v>
      </c>
      <c r="I273" s="102">
        <v>0</v>
      </c>
      <c r="J273" s="475"/>
      <c r="K273" s="7"/>
      <c r="L273" s="61">
        <v>261</v>
      </c>
      <c r="M273" s="112" t="s">
        <v>489</v>
      </c>
      <c r="N273" s="241">
        <v>0</v>
      </c>
      <c r="O273" s="74"/>
      <c r="P273" s="75"/>
      <c r="Q273" s="81"/>
      <c r="R273" s="483"/>
      <c r="S273" s="483"/>
      <c r="T273" s="268" t="s">
        <v>489</v>
      </c>
      <c r="AM273">
        <v>0</v>
      </c>
      <c r="AN273">
        <v>0</v>
      </c>
      <c r="AO273">
        <v>0</v>
      </c>
      <c r="AP273">
        <v>0</v>
      </c>
    </row>
    <row r="274" spans="1:42" ht="18" hidden="1" outlineLevel="1" x14ac:dyDescent="0.35">
      <c r="A274" s="13" t="s">
        <v>184</v>
      </c>
      <c r="B274" s="35">
        <v>262</v>
      </c>
      <c r="C274" s="473"/>
      <c r="D274" s="474"/>
      <c r="E274" s="474"/>
      <c r="F274" s="475"/>
      <c r="G274" s="476">
        <v>0</v>
      </c>
      <c r="H274" s="477">
        <v>0.1</v>
      </c>
      <c r="I274" s="102">
        <v>0</v>
      </c>
      <c r="J274" s="475"/>
      <c r="K274" s="7"/>
      <c r="L274" s="61">
        <v>262</v>
      </c>
      <c r="M274" s="112" t="s">
        <v>489</v>
      </c>
      <c r="N274" s="241">
        <v>0</v>
      </c>
      <c r="O274" s="74"/>
      <c r="P274" s="75"/>
      <c r="Q274" s="81"/>
      <c r="R274" s="483"/>
      <c r="S274" s="483"/>
      <c r="T274" s="268" t="s">
        <v>489</v>
      </c>
      <c r="AM274">
        <v>0</v>
      </c>
      <c r="AN274">
        <v>0</v>
      </c>
      <c r="AO274">
        <v>0</v>
      </c>
      <c r="AP274">
        <v>0</v>
      </c>
    </row>
    <row r="275" spans="1:42" ht="18" hidden="1" outlineLevel="1" x14ac:dyDescent="0.35">
      <c r="A275" s="13" t="s">
        <v>184</v>
      </c>
      <c r="B275" s="35">
        <v>263</v>
      </c>
      <c r="C275" s="473"/>
      <c r="D275" s="474"/>
      <c r="E275" s="474"/>
      <c r="F275" s="475"/>
      <c r="G275" s="476">
        <v>0</v>
      </c>
      <c r="H275" s="477">
        <v>0.1</v>
      </c>
      <c r="I275" s="102">
        <v>0</v>
      </c>
      <c r="J275" s="475"/>
      <c r="K275" s="7"/>
      <c r="L275" s="61">
        <v>263</v>
      </c>
      <c r="M275" s="112" t="s">
        <v>489</v>
      </c>
      <c r="N275" s="241">
        <v>0</v>
      </c>
      <c r="O275" s="74"/>
      <c r="P275" s="75"/>
      <c r="Q275" s="81"/>
      <c r="R275" s="483"/>
      <c r="S275" s="483"/>
      <c r="T275" s="268" t="s">
        <v>489</v>
      </c>
      <c r="AM275">
        <v>0</v>
      </c>
      <c r="AN275">
        <v>0</v>
      </c>
      <c r="AO275">
        <v>0</v>
      </c>
      <c r="AP275">
        <v>0</v>
      </c>
    </row>
    <row r="276" spans="1:42" ht="18" hidden="1" outlineLevel="1" x14ac:dyDescent="0.35">
      <c r="A276" s="13" t="s">
        <v>184</v>
      </c>
      <c r="B276" s="35">
        <v>264</v>
      </c>
      <c r="C276" s="473"/>
      <c r="D276" s="474"/>
      <c r="E276" s="474"/>
      <c r="F276" s="475"/>
      <c r="G276" s="476">
        <v>0</v>
      </c>
      <c r="H276" s="477">
        <v>0.1</v>
      </c>
      <c r="I276" s="102">
        <v>0</v>
      </c>
      <c r="J276" s="475"/>
      <c r="K276" s="7"/>
      <c r="L276" s="61">
        <v>264</v>
      </c>
      <c r="M276" s="112" t="s">
        <v>489</v>
      </c>
      <c r="N276" s="241">
        <v>0</v>
      </c>
      <c r="O276" s="74"/>
      <c r="P276" s="75"/>
      <c r="Q276" s="81"/>
      <c r="R276" s="483"/>
      <c r="S276" s="483"/>
      <c r="T276" s="268" t="s">
        <v>489</v>
      </c>
      <c r="AM276">
        <v>0</v>
      </c>
      <c r="AN276">
        <v>0</v>
      </c>
      <c r="AO276">
        <v>0</v>
      </c>
      <c r="AP276">
        <v>0</v>
      </c>
    </row>
    <row r="277" spans="1:42" ht="18" hidden="1" outlineLevel="1" x14ac:dyDescent="0.35">
      <c r="A277" s="13" t="s">
        <v>184</v>
      </c>
      <c r="B277" s="35">
        <v>265</v>
      </c>
      <c r="C277" s="473"/>
      <c r="D277" s="474"/>
      <c r="E277" s="474"/>
      <c r="F277" s="475"/>
      <c r="G277" s="476">
        <v>0</v>
      </c>
      <c r="H277" s="477">
        <v>0.1</v>
      </c>
      <c r="I277" s="102">
        <v>0</v>
      </c>
      <c r="J277" s="475"/>
      <c r="K277" s="7"/>
      <c r="L277" s="61">
        <v>265</v>
      </c>
      <c r="M277" s="112" t="s">
        <v>489</v>
      </c>
      <c r="N277" s="241">
        <v>0</v>
      </c>
      <c r="O277" s="74"/>
      <c r="P277" s="75"/>
      <c r="Q277" s="81"/>
      <c r="R277" s="483"/>
      <c r="S277" s="483"/>
      <c r="T277" s="268" t="s">
        <v>489</v>
      </c>
      <c r="AM277">
        <v>0</v>
      </c>
      <c r="AN277">
        <v>0</v>
      </c>
      <c r="AO277">
        <v>0</v>
      </c>
      <c r="AP277">
        <v>0</v>
      </c>
    </row>
    <row r="278" spans="1:42" ht="18" hidden="1" outlineLevel="1" x14ac:dyDescent="0.35">
      <c r="A278" s="13" t="s">
        <v>184</v>
      </c>
      <c r="B278" s="35">
        <v>266</v>
      </c>
      <c r="C278" s="473"/>
      <c r="D278" s="474"/>
      <c r="E278" s="474"/>
      <c r="F278" s="475"/>
      <c r="G278" s="476">
        <v>0</v>
      </c>
      <c r="H278" s="477">
        <v>0.1</v>
      </c>
      <c r="I278" s="102">
        <v>0</v>
      </c>
      <c r="J278" s="475"/>
      <c r="K278" s="7"/>
      <c r="L278" s="61">
        <v>266</v>
      </c>
      <c r="M278" s="112" t="s">
        <v>489</v>
      </c>
      <c r="N278" s="241">
        <v>0</v>
      </c>
      <c r="O278" s="74"/>
      <c r="P278" s="75"/>
      <c r="Q278" s="81"/>
      <c r="R278" s="483"/>
      <c r="S278" s="483"/>
      <c r="T278" s="268" t="s">
        <v>489</v>
      </c>
      <c r="AM278">
        <v>0</v>
      </c>
      <c r="AN278">
        <v>0</v>
      </c>
      <c r="AO278">
        <v>0</v>
      </c>
      <c r="AP278">
        <v>0</v>
      </c>
    </row>
    <row r="279" spans="1:42" ht="18" hidden="1" outlineLevel="1" x14ac:dyDescent="0.35">
      <c r="A279" s="13" t="s">
        <v>184</v>
      </c>
      <c r="B279" s="35">
        <v>267</v>
      </c>
      <c r="C279" s="473"/>
      <c r="D279" s="474"/>
      <c r="E279" s="474"/>
      <c r="F279" s="475"/>
      <c r="G279" s="476">
        <v>0</v>
      </c>
      <c r="H279" s="477">
        <v>0.1</v>
      </c>
      <c r="I279" s="102">
        <v>0</v>
      </c>
      <c r="J279" s="475"/>
      <c r="K279" s="7"/>
      <c r="L279" s="61">
        <v>267</v>
      </c>
      <c r="M279" s="112" t="s">
        <v>489</v>
      </c>
      <c r="N279" s="241">
        <v>0</v>
      </c>
      <c r="O279" s="74"/>
      <c r="P279" s="75"/>
      <c r="Q279" s="81"/>
      <c r="R279" s="483"/>
      <c r="S279" s="483"/>
      <c r="T279" s="268" t="s">
        <v>489</v>
      </c>
      <c r="AM279">
        <v>0</v>
      </c>
      <c r="AN279">
        <v>0</v>
      </c>
      <c r="AO279">
        <v>0</v>
      </c>
      <c r="AP279">
        <v>0</v>
      </c>
    </row>
    <row r="280" spans="1:42" ht="18" hidden="1" outlineLevel="1" x14ac:dyDescent="0.35">
      <c r="A280" s="13" t="s">
        <v>184</v>
      </c>
      <c r="B280" s="35">
        <v>268</v>
      </c>
      <c r="C280" s="473"/>
      <c r="D280" s="474"/>
      <c r="E280" s="474"/>
      <c r="F280" s="475"/>
      <c r="G280" s="476">
        <v>0</v>
      </c>
      <c r="H280" s="477">
        <v>0.1</v>
      </c>
      <c r="I280" s="102">
        <v>0</v>
      </c>
      <c r="J280" s="475"/>
      <c r="K280" s="7"/>
      <c r="L280" s="61">
        <v>268</v>
      </c>
      <c r="M280" s="112" t="s">
        <v>489</v>
      </c>
      <c r="N280" s="241">
        <v>0</v>
      </c>
      <c r="O280" s="74"/>
      <c r="P280" s="75"/>
      <c r="Q280" s="81"/>
      <c r="R280" s="483"/>
      <c r="S280" s="483"/>
      <c r="T280" s="268" t="s">
        <v>489</v>
      </c>
      <c r="AM280">
        <v>0</v>
      </c>
      <c r="AN280">
        <v>0</v>
      </c>
      <c r="AO280">
        <v>0</v>
      </c>
      <c r="AP280">
        <v>0</v>
      </c>
    </row>
    <row r="281" spans="1:42" ht="18" hidden="1" outlineLevel="1" x14ac:dyDescent="0.35">
      <c r="A281" s="13" t="s">
        <v>184</v>
      </c>
      <c r="B281" s="35">
        <v>269</v>
      </c>
      <c r="C281" s="473"/>
      <c r="D281" s="474"/>
      <c r="E281" s="474"/>
      <c r="F281" s="475"/>
      <c r="G281" s="476">
        <v>0</v>
      </c>
      <c r="H281" s="477">
        <v>0.1</v>
      </c>
      <c r="I281" s="102">
        <v>0</v>
      </c>
      <c r="J281" s="475"/>
      <c r="K281" s="7"/>
      <c r="L281" s="61">
        <v>269</v>
      </c>
      <c r="M281" s="112" t="s">
        <v>489</v>
      </c>
      <c r="N281" s="241">
        <v>0</v>
      </c>
      <c r="O281" s="74"/>
      <c r="P281" s="75"/>
      <c r="Q281" s="81"/>
      <c r="R281" s="483"/>
      <c r="S281" s="483"/>
      <c r="T281" s="268" t="s">
        <v>489</v>
      </c>
      <c r="AM281">
        <v>0</v>
      </c>
      <c r="AN281">
        <v>0</v>
      </c>
      <c r="AO281">
        <v>0</v>
      </c>
      <c r="AP281">
        <v>0</v>
      </c>
    </row>
    <row r="282" spans="1:42" ht="18" hidden="1" outlineLevel="1" x14ac:dyDescent="0.35">
      <c r="A282" s="13" t="s">
        <v>184</v>
      </c>
      <c r="B282" s="35">
        <v>270</v>
      </c>
      <c r="C282" s="473"/>
      <c r="D282" s="474"/>
      <c r="E282" s="474"/>
      <c r="F282" s="475"/>
      <c r="G282" s="476">
        <v>0</v>
      </c>
      <c r="H282" s="477">
        <v>0.1</v>
      </c>
      <c r="I282" s="102">
        <v>0</v>
      </c>
      <c r="J282" s="475"/>
      <c r="K282" s="7"/>
      <c r="L282" s="61">
        <v>270</v>
      </c>
      <c r="M282" s="112" t="s">
        <v>489</v>
      </c>
      <c r="N282" s="241">
        <v>0</v>
      </c>
      <c r="O282" s="74"/>
      <c r="P282" s="75"/>
      <c r="Q282" s="81"/>
      <c r="R282" s="483"/>
      <c r="S282" s="483"/>
      <c r="T282" s="268" t="s">
        <v>489</v>
      </c>
      <c r="AM282">
        <v>0</v>
      </c>
      <c r="AN282">
        <v>0</v>
      </c>
      <c r="AO282">
        <v>0</v>
      </c>
      <c r="AP282">
        <v>0</v>
      </c>
    </row>
    <row r="283" spans="1:42" ht="18" hidden="1" outlineLevel="1" x14ac:dyDescent="0.35">
      <c r="A283" s="13" t="s">
        <v>184</v>
      </c>
      <c r="B283" s="35">
        <v>271</v>
      </c>
      <c r="C283" s="473"/>
      <c r="D283" s="474"/>
      <c r="E283" s="474"/>
      <c r="F283" s="475"/>
      <c r="G283" s="476">
        <v>0</v>
      </c>
      <c r="H283" s="477">
        <v>0.1</v>
      </c>
      <c r="I283" s="102">
        <v>0</v>
      </c>
      <c r="J283" s="475"/>
      <c r="K283" s="7"/>
      <c r="L283" s="61">
        <v>271</v>
      </c>
      <c r="M283" s="112" t="s">
        <v>489</v>
      </c>
      <c r="N283" s="241">
        <v>0</v>
      </c>
      <c r="O283" s="74"/>
      <c r="P283" s="75"/>
      <c r="Q283" s="81"/>
      <c r="R283" s="483"/>
      <c r="S283" s="483"/>
      <c r="T283" s="268" t="s">
        <v>489</v>
      </c>
      <c r="AM283">
        <v>0</v>
      </c>
      <c r="AN283">
        <v>0</v>
      </c>
      <c r="AO283">
        <v>0</v>
      </c>
      <c r="AP283">
        <v>0</v>
      </c>
    </row>
    <row r="284" spans="1:42" ht="18" hidden="1" outlineLevel="1" x14ac:dyDescent="0.35">
      <c r="A284" s="13" t="s">
        <v>184</v>
      </c>
      <c r="B284" s="35">
        <v>272</v>
      </c>
      <c r="C284" s="473"/>
      <c r="D284" s="474"/>
      <c r="E284" s="474"/>
      <c r="F284" s="475"/>
      <c r="G284" s="476">
        <v>0</v>
      </c>
      <c r="H284" s="477">
        <v>0.1</v>
      </c>
      <c r="I284" s="102">
        <v>0</v>
      </c>
      <c r="J284" s="475"/>
      <c r="K284" s="7"/>
      <c r="L284" s="61">
        <v>272</v>
      </c>
      <c r="M284" s="112" t="s">
        <v>489</v>
      </c>
      <c r="N284" s="241">
        <v>0</v>
      </c>
      <c r="O284" s="74"/>
      <c r="P284" s="75"/>
      <c r="Q284" s="81"/>
      <c r="R284" s="483"/>
      <c r="S284" s="483"/>
      <c r="T284" s="268" t="s">
        <v>489</v>
      </c>
      <c r="AM284">
        <v>0</v>
      </c>
      <c r="AN284">
        <v>0</v>
      </c>
      <c r="AO284">
        <v>0</v>
      </c>
      <c r="AP284">
        <v>0</v>
      </c>
    </row>
    <row r="285" spans="1:42" ht="18" hidden="1" outlineLevel="1" x14ac:dyDescent="0.35">
      <c r="A285" s="13" t="s">
        <v>184</v>
      </c>
      <c r="B285" s="35">
        <v>273</v>
      </c>
      <c r="C285" s="473"/>
      <c r="D285" s="474"/>
      <c r="E285" s="474"/>
      <c r="F285" s="475"/>
      <c r="G285" s="476">
        <v>0</v>
      </c>
      <c r="H285" s="477">
        <v>0.1</v>
      </c>
      <c r="I285" s="102">
        <v>0</v>
      </c>
      <c r="J285" s="475"/>
      <c r="K285" s="7"/>
      <c r="L285" s="61">
        <v>273</v>
      </c>
      <c r="M285" s="112" t="s">
        <v>489</v>
      </c>
      <c r="N285" s="241">
        <v>0</v>
      </c>
      <c r="O285" s="74"/>
      <c r="P285" s="75"/>
      <c r="Q285" s="81"/>
      <c r="R285" s="483"/>
      <c r="S285" s="483"/>
      <c r="T285" s="268" t="s">
        <v>489</v>
      </c>
      <c r="AM285">
        <v>0</v>
      </c>
      <c r="AN285">
        <v>0</v>
      </c>
      <c r="AO285">
        <v>0</v>
      </c>
      <c r="AP285">
        <v>0</v>
      </c>
    </row>
    <row r="286" spans="1:42" ht="18" hidden="1" outlineLevel="1" x14ac:dyDescent="0.35">
      <c r="A286" s="13" t="s">
        <v>184</v>
      </c>
      <c r="B286" s="35">
        <v>274</v>
      </c>
      <c r="C286" s="473"/>
      <c r="D286" s="474"/>
      <c r="E286" s="474"/>
      <c r="F286" s="475"/>
      <c r="G286" s="476">
        <v>0</v>
      </c>
      <c r="H286" s="477">
        <v>0.1</v>
      </c>
      <c r="I286" s="102">
        <v>0</v>
      </c>
      <c r="J286" s="475"/>
      <c r="K286" s="7"/>
      <c r="L286" s="61">
        <v>274</v>
      </c>
      <c r="M286" s="112" t="s">
        <v>489</v>
      </c>
      <c r="N286" s="241">
        <v>0</v>
      </c>
      <c r="O286" s="74"/>
      <c r="P286" s="75"/>
      <c r="Q286" s="81"/>
      <c r="R286" s="483"/>
      <c r="S286" s="483"/>
      <c r="T286" s="268" t="s">
        <v>489</v>
      </c>
      <c r="AM286">
        <v>0</v>
      </c>
      <c r="AN286">
        <v>0</v>
      </c>
      <c r="AO286">
        <v>0</v>
      </c>
      <c r="AP286">
        <v>0</v>
      </c>
    </row>
    <row r="287" spans="1:42" ht="18" hidden="1" outlineLevel="1" x14ac:dyDescent="0.35">
      <c r="A287" s="13" t="s">
        <v>184</v>
      </c>
      <c r="B287" s="35">
        <v>275</v>
      </c>
      <c r="C287" s="473"/>
      <c r="D287" s="474"/>
      <c r="E287" s="474"/>
      <c r="F287" s="475"/>
      <c r="G287" s="476">
        <v>0</v>
      </c>
      <c r="H287" s="477">
        <v>0.1</v>
      </c>
      <c r="I287" s="102">
        <v>0</v>
      </c>
      <c r="J287" s="475"/>
      <c r="K287" s="7"/>
      <c r="L287" s="61">
        <v>275</v>
      </c>
      <c r="M287" s="112" t="s">
        <v>489</v>
      </c>
      <c r="N287" s="241">
        <v>0</v>
      </c>
      <c r="O287" s="74"/>
      <c r="P287" s="75"/>
      <c r="Q287" s="81"/>
      <c r="R287" s="483"/>
      <c r="S287" s="483"/>
      <c r="T287" s="268" t="s">
        <v>489</v>
      </c>
      <c r="AM287">
        <v>0</v>
      </c>
      <c r="AN287">
        <v>0</v>
      </c>
      <c r="AO287">
        <v>0</v>
      </c>
      <c r="AP287">
        <v>0</v>
      </c>
    </row>
    <row r="288" spans="1:42" ht="18" hidden="1" outlineLevel="1" x14ac:dyDescent="0.35">
      <c r="A288" s="13" t="s">
        <v>184</v>
      </c>
      <c r="B288" s="35">
        <v>276</v>
      </c>
      <c r="C288" s="473"/>
      <c r="D288" s="474"/>
      <c r="E288" s="474"/>
      <c r="F288" s="475"/>
      <c r="G288" s="476">
        <v>0</v>
      </c>
      <c r="H288" s="477">
        <v>0.1</v>
      </c>
      <c r="I288" s="102">
        <v>0</v>
      </c>
      <c r="J288" s="475"/>
      <c r="K288" s="7"/>
      <c r="L288" s="61">
        <v>276</v>
      </c>
      <c r="M288" s="112" t="s">
        <v>489</v>
      </c>
      <c r="N288" s="241">
        <v>0</v>
      </c>
      <c r="O288" s="74"/>
      <c r="P288" s="75"/>
      <c r="Q288" s="81"/>
      <c r="R288" s="483"/>
      <c r="S288" s="483"/>
      <c r="T288" s="268" t="s">
        <v>489</v>
      </c>
      <c r="AM288">
        <v>0</v>
      </c>
      <c r="AN288">
        <v>0</v>
      </c>
      <c r="AO288">
        <v>0</v>
      </c>
      <c r="AP288">
        <v>0</v>
      </c>
    </row>
    <row r="289" spans="1:42" ht="18" hidden="1" outlineLevel="1" x14ac:dyDescent="0.35">
      <c r="A289" s="13" t="s">
        <v>184</v>
      </c>
      <c r="B289" s="35">
        <v>277</v>
      </c>
      <c r="C289" s="473"/>
      <c r="D289" s="474"/>
      <c r="E289" s="474"/>
      <c r="F289" s="475"/>
      <c r="G289" s="476">
        <v>0</v>
      </c>
      <c r="H289" s="477">
        <v>0.1</v>
      </c>
      <c r="I289" s="102">
        <v>0</v>
      </c>
      <c r="J289" s="475"/>
      <c r="K289" s="7"/>
      <c r="L289" s="61">
        <v>277</v>
      </c>
      <c r="M289" s="112" t="s">
        <v>489</v>
      </c>
      <c r="N289" s="241">
        <v>0</v>
      </c>
      <c r="O289" s="74"/>
      <c r="P289" s="75"/>
      <c r="Q289" s="81"/>
      <c r="R289" s="483"/>
      <c r="S289" s="483"/>
      <c r="T289" s="268" t="s">
        <v>489</v>
      </c>
      <c r="AM289">
        <v>0</v>
      </c>
      <c r="AN289">
        <v>0</v>
      </c>
      <c r="AO289">
        <v>0</v>
      </c>
      <c r="AP289">
        <v>0</v>
      </c>
    </row>
    <row r="290" spans="1:42" ht="18" hidden="1" outlineLevel="1" x14ac:dyDescent="0.35">
      <c r="A290" s="13" t="s">
        <v>184</v>
      </c>
      <c r="B290" s="35">
        <v>278</v>
      </c>
      <c r="C290" s="473"/>
      <c r="D290" s="474"/>
      <c r="E290" s="474"/>
      <c r="F290" s="475"/>
      <c r="G290" s="476">
        <v>0</v>
      </c>
      <c r="H290" s="477">
        <v>0.1</v>
      </c>
      <c r="I290" s="102">
        <v>0</v>
      </c>
      <c r="J290" s="475"/>
      <c r="K290" s="7"/>
      <c r="L290" s="61">
        <v>278</v>
      </c>
      <c r="M290" s="112" t="s">
        <v>489</v>
      </c>
      <c r="N290" s="241">
        <v>0</v>
      </c>
      <c r="O290" s="74"/>
      <c r="P290" s="75"/>
      <c r="Q290" s="81"/>
      <c r="R290" s="483"/>
      <c r="S290" s="483"/>
      <c r="T290" s="268" t="s">
        <v>489</v>
      </c>
      <c r="AM290">
        <v>0</v>
      </c>
      <c r="AN290">
        <v>0</v>
      </c>
      <c r="AO290">
        <v>0</v>
      </c>
      <c r="AP290">
        <v>0</v>
      </c>
    </row>
    <row r="291" spans="1:42" ht="18" hidden="1" outlineLevel="1" x14ac:dyDescent="0.35">
      <c r="A291" s="13" t="s">
        <v>184</v>
      </c>
      <c r="B291" s="35">
        <v>279</v>
      </c>
      <c r="C291" s="473"/>
      <c r="D291" s="474"/>
      <c r="E291" s="474"/>
      <c r="F291" s="475"/>
      <c r="G291" s="476">
        <v>0</v>
      </c>
      <c r="H291" s="477">
        <v>0.1</v>
      </c>
      <c r="I291" s="102">
        <v>0</v>
      </c>
      <c r="J291" s="475"/>
      <c r="K291" s="7"/>
      <c r="L291" s="61">
        <v>279</v>
      </c>
      <c r="M291" s="112" t="s">
        <v>489</v>
      </c>
      <c r="N291" s="241">
        <v>0</v>
      </c>
      <c r="O291" s="74"/>
      <c r="P291" s="75"/>
      <c r="Q291" s="81"/>
      <c r="R291" s="483"/>
      <c r="S291" s="483"/>
      <c r="T291" s="268" t="s">
        <v>489</v>
      </c>
      <c r="AM291">
        <v>0</v>
      </c>
      <c r="AN291">
        <v>0</v>
      </c>
      <c r="AO291">
        <v>0</v>
      </c>
      <c r="AP291">
        <v>0</v>
      </c>
    </row>
    <row r="292" spans="1:42" ht="18" hidden="1" outlineLevel="1" x14ac:dyDescent="0.35">
      <c r="A292" s="13" t="s">
        <v>184</v>
      </c>
      <c r="B292" s="35">
        <v>280</v>
      </c>
      <c r="C292" s="473"/>
      <c r="D292" s="474"/>
      <c r="E292" s="474"/>
      <c r="F292" s="475"/>
      <c r="G292" s="476">
        <v>0</v>
      </c>
      <c r="H292" s="477">
        <v>0.1</v>
      </c>
      <c r="I292" s="102">
        <v>0</v>
      </c>
      <c r="J292" s="475"/>
      <c r="K292" s="7"/>
      <c r="L292" s="61">
        <v>280</v>
      </c>
      <c r="M292" s="112" t="s">
        <v>489</v>
      </c>
      <c r="N292" s="241">
        <v>0</v>
      </c>
      <c r="O292" s="74"/>
      <c r="P292" s="75"/>
      <c r="Q292" s="81"/>
      <c r="R292" s="483"/>
      <c r="S292" s="483"/>
      <c r="T292" s="268" t="s">
        <v>489</v>
      </c>
      <c r="AM292">
        <v>0</v>
      </c>
      <c r="AN292">
        <v>0</v>
      </c>
      <c r="AO292">
        <v>0</v>
      </c>
      <c r="AP292">
        <v>0</v>
      </c>
    </row>
    <row r="293" spans="1:42" ht="18" hidden="1" outlineLevel="1" x14ac:dyDescent="0.35">
      <c r="A293" s="13" t="s">
        <v>184</v>
      </c>
      <c r="B293" s="35">
        <v>281</v>
      </c>
      <c r="C293" s="473"/>
      <c r="D293" s="474"/>
      <c r="E293" s="474"/>
      <c r="F293" s="475"/>
      <c r="G293" s="476">
        <v>0</v>
      </c>
      <c r="H293" s="477">
        <v>0.1</v>
      </c>
      <c r="I293" s="102">
        <v>0</v>
      </c>
      <c r="J293" s="475"/>
      <c r="K293" s="7"/>
      <c r="L293" s="61">
        <v>281</v>
      </c>
      <c r="M293" s="112" t="s">
        <v>489</v>
      </c>
      <c r="N293" s="241">
        <v>0</v>
      </c>
      <c r="O293" s="74"/>
      <c r="P293" s="75"/>
      <c r="Q293" s="81"/>
      <c r="R293" s="483"/>
      <c r="S293" s="483"/>
      <c r="T293" s="268" t="s">
        <v>489</v>
      </c>
      <c r="AM293">
        <v>0</v>
      </c>
      <c r="AN293">
        <v>0</v>
      </c>
      <c r="AO293">
        <v>0</v>
      </c>
      <c r="AP293">
        <v>0</v>
      </c>
    </row>
    <row r="294" spans="1:42" ht="18" hidden="1" outlineLevel="1" x14ac:dyDescent="0.35">
      <c r="A294" s="13" t="s">
        <v>184</v>
      </c>
      <c r="B294" s="35">
        <v>282</v>
      </c>
      <c r="C294" s="473"/>
      <c r="D294" s="474"/>
      <c r="E294" s="474"/>
      <c r="F294" s="475"/>
      <c r="G294" s="476">
        <v>0</v>
      </c>
      <c r="H294" s="477">
        <v>0.1</v>
      </c>
      <c r="I294" s="102">
        <v>0</v>
      </c>
      <c r="J294" s="475"/>
      <c r="K294" s="7"/>
      <c r="L294" s="61">
        <v>282</v>
      </c>
      <c r="M294" s="112" t="s">
        <v>489</v>
      </c>
      <c r="N294" s="241">
        <v>0</v>
      </c>
      <c r="O294" s="74"/>
      <c r="P294" s="75"/>
      <c r="Q294" s="81"/>
      <c r="R294" s="483"/>
      <c r="S294" s="483"/>
      <c r="T294" s="268" t="s">
        <v>489</v>
      </c>
      <c r="AM294">
        <v>0</v>
      </c>
      <c r="AN294">
        <v>0</v>
      </c>
      <c r="AO294">
        <v>0</v>
      </c>
      <c r="AP294">
        <v>0</v>
      </c>
    </row>
    <row r="295" spans="1:42" ht="18" hidden="1" outlineLevel="1" x14ac:dyDescent="0.35">
      <c r="A295" s="13" t="s">
        <v>184</v>
      </c>
      <c r="B295" s="35">
        <v>283</v>
      </c>
      <c r="C295" s="473"/>
      <c r="D295" s="474"/>
      <c r="E295" s="474"/>
      <c r="F295" s="475"/>
      <c r="G295" s="476">
        <v>0</v>
      </c>
      <c r="H295" s="477">
        <v>0.1</v>
      </c>
      <c r="I295" s="102">
        <v>0</v>
      </c>
      <c r="J295" s="475"/>
      <c r="K295" s="7"/>
      <c r="L295" s="61">
        <v>283</v>
      </c>
      <c r="M295" s="112" t="s">
        <v>489</v>
      </c>
      <c r="N295" s="241">
        <v>0</v>
      </c>
      <c r="O295" s="74"/>
      <c r="P295" s="75"/>
      <c r="Q295" s="81"/>
      <c r="R295" s="483"/>
      <c r="S295" s="483"/>
      <c r="T295" s="268" t="s">
        <v>489</v>
      </c>
      <c r="AM295">
        <v>0</v>
      </c>
      <c r="AN295">
        <v>0</v>
      </c>
      <c r="AO295">
        <v>0</v>
      </c>
      <c r="AP295">
        <v>0</v>
      </c>
    </row>
    <row r="296" spans="1:42" ht="18" hidden="1" outlineLevel="1" x14ac:dyDescent="0.35">
      <c r="A296" s="13" t="s">
        <v>184</v>
      </c>
      <c r="B296" s="35">
        <v>284</v>
      </c>
      <c r="C296" s="473"/>
      <c r="D296" s="474"/>
      <c r="E296" s="474"/>
      <c r="F296" s="475"/>
      <c r="G296" s="476">
        <v>0</v>
      </c>
      <c r="H296" s="477">
        <v>0.1</v>
      </c>
      <c r="I296" s="102">
        <v>0</v>
      </c>
      <c r="J296" s="475"/>
      <c r="K296" s="7"/>
      <c r="L296" s="61">
        <v>284</v>
      </c>
      <c r="M296" s="112" t="s">
        <v>489</v>
      </c>
      <c r="N296" s="241">
        <v>0</v>
      </c>
      <c r="O296" s="74"/>
      <c r="P296" s="75"/>
      <c r="Q296" s="81"/>
      <c r="R296" s="483"/>
      <c r="S296" s="483"/>
      <c r="T296" s="268" t="s">
        <v>489</v>
      </c>
      <c r="AM296">
        <v>0</v>
      </c>
      <c r="AN296">
        <v>0</v>
      </c>
      <c r="AO296">
        <v>0</v>
      </c>
      <c r="AP296">
        <v>0</v>
      </c>
    </row>
    <row r="297" spans="1:42" ht="18" hidden="1" outlineLevel="1" x14ac:dyDescent="0.35">
      <c r="A297" s="13" t="s">
        <v>184</v>
      </c>
      <c r="B297" s="35">
        <v>285</v>
      </c>
      <c r="C297" s="473"/>
      <c r="D297" s="474"/>
      <c r="E297" s="474"/>
      <c r="F297" s="475"/>
      <c r="G297" s="476">
        <v>0</v>
      </c>
      <c r="H297" s="477">
        <v>0.1</v>
      </c>
      <c r="I297" s="102">
        <v>0</v>
      </c>
      <c r="J297" s="475"/>
      <c r="K297" s="7"/>
      <c r="L297" s="61">
        <v>285</v>
      </c>
      <c r="M297" s="112" t="s">
        <v>489</v>
      </c>
      <c r="N297" s="241">
        <v>0</v>
      </c>
      <c r="O297" s="74"/>
      <c r="P297" s="75"/>
      <c r="Q297" s="81"/>
      <c r="R297" s="483"/>
      <c r="S297" s="483"/>
      <c r="T297" s="268" t="s">
        <v>489</v>
      </c>
      <c r="AM297">
        <v>0</v>
      </c>
      <c r="AN297">
        <v>0</v>
      </c>
      <c r="AO297">
        <v>0</v>
      </c>
      <c r="AP297">
        <v>0</v>
      </c>
    </row>
    <row r="298" spans="1:42" ht="18" hidden="1" outlineLevel="1" x14ac:dyDescent="0.35">
      <c r="A298" s="13" t="s">
        <v>184</v>
      </c>
      <c r="B298" s="35">
        <v>286</v>
      </c>
      <c r="C298" s="473"/>
      <c r="D298" s="474"/>
      <c r="E298" s="474"/>
      <c r="F298" s="475"/>
      <c r="G298" s="476">
        <v>0</v>
      </c>
      <c r="H298" s="477">
        <v>0.1</v>
      </c>
      <c r="I298" s="102">
        <v>0</v>
      </c>
      <c r="J298" s="475"/>
      <c r="K298" s="7"/>
      <c r="L298" s="61">
        <v>286</v>
      </c>
      <c r="M298" s="112" t="s">
        <v>489</v>
      </c>
      <c r="N298" s="241">
        <v>0</v>
      </c>
      <c r="O298" s="74"/>
      <c r="P298" s="75"/>
      <c r="Q298" s="81"/>
      <c r="R298" s="483"/>
      <c r="S298" s="483"/>
      <c r="T298" s="268" t="s">
        <v>489</v>
      </c>
      <c r="AM298">
        <v>0</v>
      </c>
      <c r="AN298">
        <v>0</v>
      </c>
      <c r="AO298">
        <v>0</v>
      </c>
      <c r="AP298">
        <v>0</v>
      </c>
    </row>
    <row r="299" spans="1:42" ht="18" hidden="1" outlineLevel="1" x14ac:dyDescent="0.35">
      <c r="A299" s="13" t="s">
        <v>184</v>
      </c>
      <c r="B299" s="35">
        <v>287</v>
      </c>
      <c r="C299" s="473"/>
      <c r="D299" s="474"/>
      <c r="E299" s="474"/>
      <c r="F299" s="475"/>
      <c r="G299" s="476">
        <v>0</v>
      </c>
      <c r="H299" s="477">
        <v>0.1</v>
      </c>
      <c r="I299" s="102">
        <v>0</v>
      </c>
      <c r="J299" s="475"/>
      <c r="K299" s="7"/>
      <c r="L299" s="61">
        <v>287</v>
      </c>
      <c r="M299" s="112" t="s">
        <v>489</v>
      </c>
      <c r="N299" s="241">
        <v>0</v>
      </c>
      <c r="O299" s="74"/>
      <c r="P299" s="75"/>
      <c r="Q299" s="81"/>
      <c r="R299" s="483"/>
      <c r="S299" s="483"/>
      <c r="T299" s="268" t="s">
        <v>489</v>
      </c>
      <c r="AM299">
        <v>0</v>
      </c>
      <c r="AN299">
        <v>0</v>
      </c>
      <c r="AO299">
        <v>0</v>
      </c>
      <c r="AP299">
        <v>0</v>
      </c>
    </row>
    <row r="300" spans="1:42" ht="18" hidden="1" outlineLevel="1" x14ac:dyDescent="0.35">
      <c r="A300" s="13" t="s">
        <v>184</v>
      </c>
      <c r="B300" s="35">
        <v>288</v>
      </c>
      <c r="C300" s="473"/>
      <c r="D300" s="474"/>
      <c r="E300" s="474"/>
      <c r="F300" s="475"/>
      <c r="G300" s="476">
        <v>0</v>
      </c>
      <c r="H300" s="477">
        <v>0.1</v>
      </c>
      <c r="I300" s="102">
        <v>0</v>
      </c>
      <c r="J300" s="475"/>
      <c r="K300" s="7"/>
      <c r="L300" s="61">
        <v>288</v>
      </c>
      <c r="M300" s="112" t="s">
        <v>489</v>
      </c>
      <c r="N300" s="241">
        <v>0</v>
      </c>
      <c r="O300" s="74"/>
      <c r="P300" s="75"/>
      <c r="Q300" s="81"/>
      <c r="R300" s="483"/>
      <c r="S300" s="483"/>
      <c r="T300" s="268" t="s">
        <v>489</v>
      </c>
      <c r="AM300">
        <v>0</v>
      </c>
      <c r="AN300">
        <v>0</v>
      </c>
      <c r="AO300">
        <v>0</v>
      </c>
      <c r="AP300">
        <v>0</v>
      </c>
    </row>
    <row r="301" spans="1:42" ht="18" hidden="1" outlineLevel="1" x14ac:dyDescent="0.35">
      <c r="A301" s="13" t="s">
        <v>184</v>
      </c>
      <c r="B301" s="35">
        <v>289</v>
      </c>
      <c r="C301" s="473"/>
      <c r="D301" s="474"/>
      <c r="E301" s="474"/>
      <c r="F301" s="475"/>
      <c r="G301" s="476">
        <v>0</v>
      </c>
      <c r="H301" s="477">
        <v>0.1</v>
      </c>
      <c r="I301" s="102">
        <v>0</v>
      </c>
      <c r="J301" s="475"/>
      <c r="K301" s="7"/>
      <c r="L301" s="61">
        <v>289</v>
      </c>
      <c r="M301" s="112" t="s">
        <v>489</v>
      </c>
      <c r="N301" s="241">
        <v>0</v>
      </c>
      <c r="O301" s="74"/>
      <c r="P301" s="75"/>
      <c r="Q301" s="81"/>
      <c r="R301" s="483"/>
      <c r="S301" s="483"/>
      <c r="T301" s="268" t="s">
        <v>489</v>
      </c>
      <c r="AM301">
        <v>0</v>
      </c>
      <c r="AN301">
        <v>0</v>
      </c>
      <c r="AO301">
        <v>0</v>
      </c>
      <c r="AP301">
        <v>0</v>
      </c>
    </row>
    <row r="302" spans="1:42" ht="18" hidden="1" outlineLevel="1" x14ac:dyDescent="0.35">
      <c r="A302" s="13" t="s">
        <v>184</v>
      </c>
      <c r="B302" s="35">
        <v>290</v>
      </c>
      <c r="C302" s="473"/>
      <c r="D302" s="474"/>
      <c r="E302" s="474"/>
      <c r="F302" s="475"/>
      <c r="G302" s="476">
        <v>0</v>
      </c>
      <c r="H302" s="477">
        <v>0.1</v>
      </c>
      <c r="I302" s="102">
        <v>0</v>
      </c>
      <c r="J302" s="475"/>
      <c r="K302" s="7"/>
      <c r="L302" s="61">
        <v>290</v>
      </c>
      <c r="M302" s="112" t="s">
        <v>489</v>
      </c>
      <c r="N302" s="241">
        <v>0</v>
      </c>
      <c r="O302" s="74"/>
      <c r="P302" s="75"/>
      <c r="Q302" s="81"/>
      <c r="R302" s="483"/>
      <c r="S302" s="483"/>
      <c r="T302" s="268" t="s">
        <v>489</v>
      </c>
      <c r="AM302">
        <v>0</v>
      </c>
      <c r="AN302">
        <v>0</v>
      </c>
      <c r="AO302">
        <v>0</v>
      </c>
      <c r="AP302">
        <v>0</v>
      </c>
    </row>
    <row r="303" spans="1:42" ht="18" hidden="1" outlineLevel="1" x14ac:dyDescent="0.35">
      <c r="A303" s="13" t="s">
        <v>184</v>
      </c>
      <c r="B303" s="35">
        <v>291</v>
      </c>
      <c r="C303" s="473"/>
      <c r="D303" s="474"/>
      <c r="E303" s="474"/>
      <c r="F303" s="475"/>
      <c r="G303" s="476">
        <v>0</v>
      </c>
      <c r="H303" s="477">
        <v>0.1</v>
      </c>
      <c r="I303" s="102">
        <v>0</v>
      </c>
      <c r="J303" s="475"/>
      <c r="K303" s="7"/>
      <c r="L303" s="61">
        <v>291</v>
      </c>
      <c r="M303" s="112" t="s">
        <v>489</v>
      </c>
      <c r="N303" s="241">
        <v>0</v>
      </c>
      <c r="O303" s="74"/>
      <c r="P303" s="75"/>
      <c r="Q303" s="81"/>
      <c r="R303" s="483"/>
      <c r="S303" s="483"/>
      <c r="T303" s="268" t="s">
        <v>489</v>
      </c>
      <c r="AM303">
        <v>0</v>
      </c>
      <c r="AN303">
        <v>0</v>
      </c>
      <c r="AO303">
        <v>0</v>
      </c>
      <c r="AP303">
        <v>0</v>
      </c>
    </row>
    <row r="304" spans="1:42" ht="18" hidden="1" outlineLevel="1" x14ac:dyDescent="0.35">
      <c r="A304" s="13" t="s">
        <v>184</v>
      </c>
      <c r="B304" s="35">
        <v>292</v>
      </c>
      <c r="C304" s="473"/>
      <c r="D304" s="474"/>
      <c r="E304" s="474"/>
      <c r="F304" s="475"/>
      <c r="G304" s="476">
        <v>0</v>
      </c>
      <c r="H304" s="477">
        <v>0.1</v>
      </c>
      <c r="I304" s="102">
        <v>0</v>
      </c>
      <c r="J304" s="475"/>
      <c r="K304" s="7"/>
      <c r="L304" s="61">
        <v>292</v>
      </c>
      <c r="M304" s="112" t="s">
        <v>489</v>
      </c>
      <c r="N304" s="241">
        <v>0</v>
      </c>
      <c r="O304" s="74"/>
      <c r="P304" s="75"/>
      <c r="Q304" s="81"/>
      <c r="R304" s="483"/>
      <c r="S304" s="483"/>
      <c r="T304" s="268" t="s">
        <v>489</v>
      </c>
      <c r="AM304">
        <v>0</v>
      </c>
      <c r="AN304">
        <v>0</v>
      </c>
      <c r="AO304">
        <v>0</v>
      </c>
      <c r="AP304">
        <v>0</v>
      </c>
    </row>
    <row r="305" spans="1:42" ht="18" hidden="1" outlineLevel="1" x14ac:dyDescent="0.35">
      <c r="A305" s="13" t="s">
        <v>184</v>
      </c>
      <c r="B305" s="35">
        <v>293</v>
      </c>
      <c r="C305" s="473"/>
      <c r="D305" s="474"/>
      <c r="E305" s="474"/>
      <c r="F305" s="475"/>
      <c r="G305" s="476">
        <v>0</v>
      </c>
      <c r="H305" s="477">
        <v>0.1</v>
      </c>
      <c r="I305" s="102">
        <v>0</v>
      </c>
      <c r="J305" s="475"/>
      <c r="K305" s="7"/>
      <c r="L305" s="61">
        <v>293</v>
      </c>
      <c r="M305" s="112" t="s">
        <v>489</v>
      </c>
      <c r="N305" s="241">
        <v>0</v>
      </c>
      <c r="O305" s="74"/>
      <c r="P305" s="75"/>
      <c r="Q305" s="81"/>
      <c r="R305" s="483"/>
      <c r="S305" s="483"/>
      <c r="T305" s="268" t="s">
        <v>489</v>
      </c>
      <c r="AM305">
        <v>0</v>
      </c>
      <c r="AN305">
        <v>0</v>
      </c>
      <c r="AO305">
        <v>0</v>
      </c>
      <c r="AP305">
        <v>0</v>
      </c>
    </row>
    <row r="306" spans="1:42" ht="18" hidden="1" outlineLevel="1" x14ac:dyDescent="0.35">
      <c r="A306" s="13" t="s">
        <v>184</v>
      </c>
      <c r="B306" s="35">
        <v>294</v>
      </c>
      <c r="C306" s="473"/>
      <c r="D306" s="474"/>
      <c r="E306" s="474"/>
      <c r="F306" s="475"/>
      <c r="G306" s="476">
        <v>0</v>
      </c>
      <c r="H306" s="477">
        <v>0.1</v>
      </c>
      <c r="I306" s="102">
        <v>0</v>
      </c>
      <c r="J306" s="475"/>
      <c r="K306" s="7"/>
      <c r="L306" s="61">
        <v>294</v>
      </c>
      <c r="M306" s="112" t="s">
        <v>489</v>
      </c>
      <c r="N306" s="241">
        <v>0</v>
      </c>
      <c r="O306" s="74"/>
      <c r="P306" s="75"/>
      <c r="Q306" s="81"/>
      <c r="R306" s="483"/>
      <c r="S306" s="483"/>
      <c r="T306" s="268" t="s">
        <v>489</v>
      </c>
      <c r="AM306">
        <v>0</v>
      </c>
      <c r="AN306">
        <v>0</v>
      </c>
      <c r="AO306">
        <v>0</v>
      </c>
      <c r="AP306">
        <v>0</v>
      </c>
    </row>
    <row r="307" spans="1:42" ht="18" hidden="1" outlineLevel="1" x14ac:dyDescent="0.35">
      <c r="A307" s="13" t="s">
        <v>184</v>
      </c>
      <c r="B307" s="35">
        <v>295</v>
      </c>
      <c r="C307" s="473"/>
      <c r="D307" s="474"/>
      <c r="E307" s="474"/>
      <c r="F307" s="475"/>
      <c r="G307" s="476">
        <v>0</v>
      </c>
      <c r="H307" s="477">
        <v>0.1</v>
      </c>
      <c r="I307" s="102">
        <v>0</v>
      </c>
      <c r="J307" s="475"/>
      <c r="K307" s="7"/>
      <c r="L307" s="61">
        <v>295</v>
      </c>
      <c r="M307" s="112" t="s">
        <v>489</v>
      </c>
      <c r="N307" s="241">
        <v>0</v>
      </c>
      <c r="O307" s="74"/>
      <c r="P307" s="75"/>
      <c r="Q307" s="81"/>
      <c r="R307" s="483"/>
      <c r="S307" s="483"/>
      <c r="T307" s="268" t="s">
        <v>489</v>
      </c>
      <c r="AM307">
        <v>0</v>
      </c>
      <c r="AN307">
        <v>0</v>
      </c>
      <c r="AO307">
        <v>0</v>
      </c>
      <c r="AP307">
        <v>0</v>
      </c>
    </row>
    <row r="308" spans="1:42" ht="18" hidden="1" outlineLevel="1" x14ac:dyDescent="0.35">
      <c r="A308" s="13" t="s">
        <v>184</v>
      </c>
      <c r="B308" s="35">
        <v>296</v>
      </c>
      <c r="C308" s="473"/>
      <c r="D308" s="474"/>
      <c r="E308" s="474"/>
      <c r="F308" s="475"/>
      <c r="G308" s="476">
        <v>0</v>
      </c>
      <c r="H308" s="477">
        <v>0.1</v>
      </c>
      <c r="I308" s="102">
        <v>0</v>
      </c>
      <c r="J308" s="475"/>
      <c r="K308" s="7"/>
      <c r="L308" s="61">
        <v>296</v>
      </c>
      <c r="M308" s="112" t="s">
        <v>489</v>
      </c>
      <c r="N308" s="241">
        <v>0</v>
      </c>
      <c r="O308" s="74"/>
      <c r="P308" s="75"/>
      <c r="Q308" s="81"/>
      <c r="R308" s="483"/>
      <c r="S308" s="483"/>
      <c r="T308" s="268" t="s">
        <v>489</v>
      </c>
      <c r="AM308">
        <v>0</v>
      </c>
      <c r="AN308">
        <v>0</v>
      </c>
      <c r="AO308">
        <v>0</v>
      </c>
      <c r="AP308">
        <v>0</v>
      </c>
    </row>
    <row r="309" spans="1:42" ht="18" hidden="1" outlineLevel="1" x14ac:dyDescent="0.35">
      <c r="A309" s="13" t="s">
        <v>184</v>
      </c>
      <c r="B309" s="35">
        <v>297</v>
      </c>
      <c r="C309" s="473"/>
      <c r="D309" s="474"/>
      <c r="E309" s="474"/>
      <c r="F309" s="475"/>
      <c r="G309" s="476">
        <v>0</v>
      </c>
      <c r="H309" s="477">
        <v>0.1</v>
      </c>
      <c r="I309" s="102">
        <v>0</v>
      </c>
      <c r="J309" s="475"/>
      <c r="K309" s="7"/>
      <c r="L309" s="61">
        <v>297</v>
      </c>
      <c r="M309" s="112" t="s">
        <v>489</v>
      </c>
      <c r="N309" s="241">
        <v>0</v>
      </c>
      <c r="O309" s="74"/>
      <c r="P309" s="75"/>
      <c r="Q309" s="81"/>
      <c r="R309" s="483"/>
      <c r="S309" s="483"/>
      <c r="T309" s="268" t="s">
        <v>489</v>
      </c>
      <c r="AM309">
        <v>0</v>
      </c>
      <c r="AN309">
        <v>0</v>
      </c>
      <c r="AO309">
        <v>0</v>
      </c>
      <c r="AP309">
        <v>0</v>
      </c>
    </row>
    <row r="310" spans="1:42" ht="18" hidden="1" outlineLevel="1" x14ac:dyDescent="0.35">
      <c r="A310" s="13" t="s">
        <v>184</v>
      </c>
      <c r="B310" s="35">
        <v>298</v>
      </c>
      <c r="C310" s="473"/>
      <c r="D310" s="474"/>
      <c r="E310" s="474"/>
      <c r="F310" s="475"/>
      <c r="G310" s="476">
        <v>0</v>
      </c>
      <c r="H310" s="477">
        <v>0.1</v>
      </c>
      <c r="I310" s="102">
        <v>0</v>
      </c>
      <c r="J310" s="475"/>
      <c r="K310" s="7"/>
      <c r="L310" s="61">
        <v>298</v>
      </c>
      <c r="M310" s="112" t="s">
        <v>489</v>
      </c>
      <c r="N310" s="241">
        <v>0</v>
      </c>
      <c r="O310" s="74"/>
      <c r="P310" s="75"/>
      <c r="Q310" s="81"/>
      <c r="R310" s="483"/>
      <c r="S310" s="483"/>
      <c r="T310" s="268" t="s">
        <v>489</v>
      </c>
      <c r="AM310">
        <v>0</v>
      </c>
      <c r="AN310">
        <v>0</v>
      </c>
      <c r="AO310">
        <v>0</v>
      </c>
      <c r="AP310">
        <v>0</v>
      </c>
    </row>
    <row r="311" spans="1:42" ht="18" hidden="1" outlineLevel="1" x14ac:dyDescent="0.35">
      <c r="A311" s="13" t="s">
        <v>184</v>
      </c>
      <c r="B311" s="35">
        <v>299</v>
      </c>
      <c r="C311" s="473"/>
      <c r="D311" s="474"/>
      <c r="E311" s="474"/>
      <c r="F311" s="475"/>
      <c r="G311" s="476">
        <v>0</v>
      </c>
      <c r="H311" s="477">
        <v>0.1</v>
      </c>
      <c r="I311" s="102">
        <v>0</v>
      </c>
      <c r="J311" s="475"/>
      <c r="K311" s="7"/>
      <c r="L311" s="61">
        <v>299</v>
      </c>
      <c r="M311" s="112" t="s">
        <v>489</v>
      </c>
      <c r="N311" s="241">
        <v>0</v>
      </c>
      <c r="O311" s="74"/>
      <c r="P311" s="75"/>
      <c r="Q311" s="81"/>
      <c r="R311" s="483"/>
      <c r="S311" s="483"/>
      <c r="T311" s="268" t="s">
        <v>489</v>
      </c>
      <c r="AM311">
        <v>0</v>
      </c>
      <c r="AN311">
        <v>0</v>
      </c>
      <c r="AO311">
        <v>0</v>
      </c>
      <c r="AP311">
        <v>0</v>
      </c>
    </row>
    <row r="312" spans="1:42" ht="18" hidden="1" outlineLevel="1" x14ac:dyDescent="0.35">
      <c r="A312" s="13" t="s">
        <v>184</v>
      </c>
      <c r="B312" s="35">
        <v>300</v>
      </c>
      <c r="C312" s="473"/>
      <c r="D312" s="474"/>
      <c r="E312" s="474"/>
      <c r="F312" s="475"/>
      <c r="G312" s="476">
        <v>0</v>
      </c>
      <c r="H312" s="477">
        <v>0.1</v>
      </c>
      <c r="I312" s="102">
        <v>0</v>
      </c>
      <c r="J312" s="475"/>
      <c r="K312" s="7"/>
      <c r="L312" s="61">
        <v>300</v>
      </c>
      <c r="M312" s="112" t="s">
        <v>489</v>
      </c>
      <c r="N312" s="241">
        <v>0</v>
      </c>
      <c r="O312" s="74"/>
      <c r="P312" s="75"/>
      <c r="Q312" s="81"/>
      <c r="R312" s="483"/>
      <c r="S312" s="483"/>
      <c r="T312" s="268" t="s">
        <v>489</v>
      </c>
      <c r="AM312">
        <v>0</v>
      </c>
      <c r="AN312">
        <v>0</v>
      </c>
      <c r="AO312">
        <v>0</v>
      </c>
      <c r="AP312">
        <v>0</v>
      </c>
    </row>
    <row r="313" spans="1:42" ht="18" hidden="1" outlineLevel="1" x14ac:dyDescent="0.35">
      <c r="A313" s="13" t="s">
        <v>184</v>
      </c>
      <c r="B313" s="35">
        <v>301</v>
      </c>
      <c r="C313" s="473"/>
      <c r="D313" s="474"/>
      <c r="E313" s="474"/>
      <c r="F313" s="475"/>
      <c r="G313" s="476">
        <v>0</v>
      </c>
      <c r="H313" s="477">
        <v>0.1</v>
      </c>
      <c r="I313" s="102">
        <v>0</v>
      </c>
      <c r="J313" s="475"/>
      <c r="K313" s="7"/>
      <c r="L313" s="61">
        <v>301</v>
      </c>
      <c r="M313" s="112" t="s">
        <v>489</v>
      </c>
      <c r="N313" s="241">
        <v>0</v>
      </c>
      <c r="O313" s="74"/>
      <c r="P313" s="75"/>
      <c r="Q313" s="81"/>
      <c r="R313" s="483"/>
      <c r="S313" s="483"/>
      <c r="T313" s="268" t="s">
        <v>489</v>
      </c>
      <c r="AM313">
        <v>0</v>
      </c>
      <c r="AN313">
        <v>0</v>
      </c>
      <c r="AO313">
        <v>0</v>
      </c>
      <c r="AP313">
        <v>0</v>
      </c>
    </row>
    <row r="314" spans="1:42" ht="18" hidden="1" outlineLevel="1" x14ac:dyDescent="0.35">
      <c r="A314" s="13" t="s">
        <v>184</v>
      </c>
      <c r="B314" s="35">
        <v>302</v>
      </c>
      <c r="C314" s="473"/>
      <c r="D314" s="474"/>
      <c r="E314" s="474"/>
      <c r="F314" s="475"/>
      <c r="G314" s="476">
        <v>0</v>
      </c>
      <c r="H314" s="477">
        <v>0.1</v>
      </c>
      <c r="I314" s="102">
        <v>0</v>
      </c>
      <c r="J314" s="475"/>
      <c r="K314" s="7"/>
      <c r="L314" s="61">
        <v>302</v>
      </c>
      <c r="M314" s="112" t="s">
        <v>489</v>
      </c>
      <c r="N314" s="241">
        <v>0</v>
      </c>
      <c r="O314" s="74"/>
      <c r="P314" s="75"/>
      <c r="Q314" s="81"/>
      <c r="R314" s="483"/>
      <c r="S314" s="483"/>
      <c r="T314" s="268" t="s">
        <v>489</v>
      </c>
      <c r="AM314">
        <v>0</v>
      </c>
      <c r="AN314">
        <v>0</v>
      </c>
      <c r="AO314">
        <v>0</v>
      </c>
      <c r="AP314">
        <v>0</v>
      </c>
    </row>
    <row r="315" spans="1:42" ht="18" hidden="1" outlineLevel="1" x14ac:dyDescent="0.35">
      <c r="A315" s="13" t="s">
        <v>184</v>
      </c>
      <c r="B315" s="35">
        <v>303</v>
      </c>
      <c r="C315" s="473"/>
      <c r="D315" s="474"/>
      <c r="E315" s="474"/>
      <c r="F315" s="475"/>
      <c r="G315" s="476">
        <v>0</v>
      </c>
      <c r="H315" s="477">
        <v>0.1</v>
      </c>
      <c r="I315" s="102">
        <v>0</v>
      </c>
      <c r="J315" s="475"/>
      <c r="K315" s="7"/>
      <c r="L315" s="61">
        <v>303</v>
      </c>
      <c r="M315" s="112" t="s">
        <v>489</v>
      </c>
      <c r="N315" s="241">
        <v>0</v>
      </c>
      <c r="O315" s="74"/>
      <c r="P315" s="75"/>
      <c r="Q315" s="81"/>
      <c r="R315" s="483"/>
      <c r="S315" s="483"/>
      <c r="T315" s="268" t="s">
        <v>489</v>
      </c>
      <c r="AM315">
        <v>0</v>
      </c>
      <c r="AN315">
        <v>0</v>
      </c>
      <c r="AO315">
        <v>0</v>
      </c>
      <c r="AP315">
        <v>0</v>
      </c>
    </row>
    <row r="316" spans="1:42" ht="18" hidden="1" outlineLevel="1" x14ac:dyDescent="0.35">
      <c r="A316" s="13" t="s">
        <v>184</v>
      </c>
      <c r="B316" s="35">
        <v>304</v>
      </c>
      <c r="C316" s="473"/>
      <c r="D316" s="474"/>
      <c r="E316" s="474"/>
      <c r="F316" s="475"/>
      <c r="G316" s="476">
        <v>0</v>
      </c>
      <c r="H316" s="477">
        <v>0.1</v>
      </c>
      <c r="I316" s="102">
        <v>0</v>
      </c>
      <c r="J316" s="475"/>
      <c r="K316" s="7"/>
      <c r="L316" s="61">
        <v>304</v>
      </c>
      <c r="M316" s="112" t="s">
        <v>489</v>
      </c>
      <c r="N316" s="241">
        <v>0</v>
      </c>
      <c r="O316" s="74"/>
      <c r="P316" s="75"/>
      <c r="Q316" s="81"/>
      <c r="R316" s="483"/>
      <c r="S316" s="483"/>
      <c r="T316" s="268" t="s">
        <v>489</v>
      </c>
      <c r="AM316">
        <v>0</v>
      </c>
      <c r="AN316">
        <v>0</v>
      </c>
      <c r="AO316">
        <v>0</v>
      </c>
      <c r="AP316">
        <v>0</v>
      </c>
    </row>
    <row r="317" spans="1:42" ht="18" hidden="1" outlineLevel="1" x14ac:dyDescent="0.35">
      <c r="A317" s="13" t="s">
        <v>184</v>
      </c>
      <c r="B317" s="35">
        <v>305</v>
      </c>
      <c r="C317" s="473"/>
      <c r="D317" s="474"/>
      <c r="E317" s="474"/>
      <c r="F317" s="475"/>
      <c r="G317" s="476">
        <v>0</v>
      </c>
      <c r="H317" s="477">
        <v>0.1</v>
      </c>
      <c r="I317" s="102">
        <v>0</v>
      </c>
      <c r="J317" s="475"/>
      <c r="K317" s="7"/>
      <c r="L317" s="61">
        <v>305</v>
      </c>
      <c r="M317" s="112" t="s">
        <v>489</v>
      </c>
      <c r="N317" s="241">
        <v>0</v>
      </c>
      <c r="O317" s="74"/>
      <c r="P317" s="75"/>
      <c r="Q317" s="81"/>
      <c r="R317" s="483"/>
      <c r="S317" s="483"/>
      <c r="T317" s="268" t="s">
        <v>489</v>
      </c>
      <c r="AM317">
        <v>0</v>
      </c>
      <c r="AN317">
        <v>0</v>
      </c>
      <c r="AO317">
        <v>0</v>
      </c>
      <c r="AP317">
        <v>0</v>
      </c>
    </row>
    <row r="318" spans="1:42" ht="18" hidden="1" outlineLevel="1" x14ac:dyDescent="0.35">
      <c r="A318" s="13" t="s">
        <v>184</v>
      </c>
      <c r="B318" s="35">
        <v>306</v>
      </c>
      <c r="C318" s="473"/>
      <c r="D318" s="474"/>
      <c r="E318" s="474"/>
      <c r="F318" s="475"/>
      <c r="G318" s="476">
        <v>0</v>
      </c>
      <c r="H318" s="477">
        <v>0.1</v>
      </c>
      <c r="I318" s="102">
        <v>0</v>
      </c>
      <c r="J318" s="475"/>
      <c r="K318" s="7"/>
      <c r="L318" s="61">
        <v>306</v>
      </c>
      <c r="M318" s="112" t="s">
        <v>489</v>
      </c>
      <c r="N318" s="241">
        <v>0</v>
      </c>
      <c r="O318" s="74"/>
      <c r="P318" s="75"/>
      <c r="Q318" s="81"/>
      <c r="R318" s="483"/>
      <c r="S318" s="483"/>
      <c r="T318" s="268" t="s">
        <v>489</v>
      </c>
      <c r="AM318">
        <v>0</v>
      </c>
      <c r="AN318">
        <v>0</v>
      </c>
      <c r="AO318">
        <v>0</v>
      </c>
      <c r="AP318">
        <v>0</v>
      </c>
    </row>
    <row r="319" spans="1:42" ht="18" hidden="1" outlineLevel="1" x14ac:dyDescent="0.35">
      <c r="A319" s="13" t="s">
        <v>184</v>
      </c>
      <c r="B319" s="35">
        <v>307</v>
      </c>
      <c r="C319" s="473"/>
      <c r="D319" s="474"/>
      <c r="E319" s="474"/>
      <c r="F319" s="475"/>
      <c r="G319" s="476">
        <v>0</v>
      </c>
      <c r="H319" s="477">
        <v>0.1</v>
      </c>
      <c r="I319" s="102">
        <v>0</v>
      </c>
      <c r="J319" s="475"/>
      <c r="K319" s="7"/>
      <c r="L319" s="61">
        <v>307</v>
      </c>
      <c r="M319" s="112" t="s">
        <v>489</v>
      </c>
      <c r="N319" s="241">
        <v>0</v>
      </c>
      <c r="O319" s="74"/>
      <c r="P319" s="75"/>
      <c r="Q319" s="81"/>
      <c r="R319" s="483"/>
      <c r="S319" s="483"/>
      <c r="T319" s="268" t="s">
        <v>489</v>
      </c>
      <c r="AM319">
        <v>0</v>
      </c>
      <c r="AN319">
        <v>0</v>
      </c>
      <c r="AO319">
        <v>0</v>
      </c>
      <c r="AP319">
        <v>0</v>
      </c>
    </row>
    <row r="320" spans="1:42" ht="18" hidden="1" outlineLevel="1" x14ac:dyDescent="0.35">
      <c r="A320" s="13" t="s">
        <v>184</v>
      </c>
      <c r="B320" s="35">
        <v>308</v>
      </c>
      <c r="C320" s="473"/>
      <c r="D320" s="474"/>
      <c r="E320" s="474"/>
      <c r="F320" s="475"/>
      <c r="G320" s="476">
        <v>0</v>
      </c>
      <c r="H320" s="477">
        <v>0.1</v>
      </c>
      <c r="I320" s="102">
        <v>0</v>
      </c>
      <c r="J320" s="475"/>
      <c r="K320" s="7"/>
      <c r="L320" s="61">
        <v>308</v>
      </c>
      <c r="M320" s="112" t="s">
        <v>489</v>
      </c>
      <c r="N320" s="241">
        <v>0</v>
      </c>
      <c r="O320" s="74"/>
      <c r="P320" s="75"/>
      <c r="Q320" s="81"/>
      <c r="R320" s="483"/>
      <c r="S320" s="483"/>
      <c r="T320" s="268" t="s">
        <v>489</v>
      </c>
      <c r="AM320">
        <v>0</v>
      </c>
      <c r="AN320">
        <v>0</v>
      </c>
      <c r="AO320">
        <v>0</v>
      </c>
      <c r="AP320">
        <v>0</v>
      </c>
    </row>
    <row r="321" spans="1:42" ht="18" hidden="1" outlineLevel="1" x14ac:dyDescent="0.35">
      <c r="A321" s="13" t="s">
        <v>184</v>
      </c>
      <c r="B321" s="35">
        <v>309</v>
      </c>
      <c r="C321" s="473"/>
      <c r="D321" s="474"/>
      <c r="E321" s="474"/>
      <c r="F321" s="475"/>
      <c r="G321" s="476">
        <v>0</v>
      </c>
      <c r="H321" s="477">
        <v>0.1</v>
      </c>
      <c r="I321" s="102">
        <v>0</v>
      </c>
      <c r="J321" s="475"/>
      <c r="K321" s="7"/>
      <c r="L321" s="61">
        <v>309</v>
      </c>
      <c r="M321" s="112" t="s">
        <v>489</v>
      </c>
      <c r="N321" s="241">
        <v>0</v>
      </c>
      <c r="O321" s="74"/>
      <c r="P321" s="75"/>
      <c r="Q321" s="81"/>
      <c r="R321" s="483"/>
      <c r="S321" s="483"/>
      <c r="T321" s="268" t="s">
        <v>489</v>
      </c>
      <c r="AM321">
        <v>0</v>
      </c>
      <c r="AN321">
        <v>0</v>
      </c>
      <c r="AO321">
        <v>0</v>
      </c>
      <c r="AP321">
        <v>0</v>
      </c>
    </row>
    <row r="322" spans="1:42" ht="18" hidden="1" outlineLevel="1" x14ac:dyDescent="0.35">
      <c r="A322" s="13" t="s">
        <v>184</v>
      </c>
      <c r="B322" s="35">
        <v>310</v>
      </c>
      <c r="C322" s="473"/>
      <c r="D322" s="474"/>
      <c r="E322" s="474"/>
      <c r="F322" s="475"/>
      <c r="G322" s="476">
        <v>0</v>
      </c>
      <c r="H322" s="477">
        <v>0.1</v>
      </c>
      <c r="I322" s="102">
        <v>0</v>
      </c>
      <c r="J322" s="475"/>
      <c r="K322" s="7"/>
      <c r="L322" s="61">
        <v>310</v>
      </c>
      <c r="M322" s="112" t="s">
        <v>489</v>
      </c>
      <c r="N322" s="241">
        <v>0</v>
      </c>
      <c r="O322" s="74"/>
      <c r="P322" s="75"/>
      <c r="Q322" s="81"/>
      <c r="R322" s="483"/>
      <c r="S322" s="483"/>
      <c r="T322" s="268" t="s">
        <v>489</v>
      </c>
      <c r="AM322">
        <v>0</v>
      </c>
      <c r="AN322">
        <v>0</v>
      </c>
      <c r="AO322">
        <v>0</v>
      </c>
      <c r="AP322">
        <v>0</v>
      </c>
    </row>
    <row r="323" spans="1:42" ht="18" hidden="1" outlineLevel="1" x14ac:dyDescent="0.35">
      <c r="A323" s="13" t="s">
        <v>184</v>
      </c>
      <c r="B323" s="35">
        <v>311</v>
      </c>
      <c r="C323" s="473"/>
      <c r="D323" s="474"/>
      <c r="E323" s="474"/>
      <c r="F323" s="475"/>
      <c r="G323" s="476">
        <v>0</v>
      </c>
      <c r="H323" s="477">
        <v>0.1</v>
      </c>
      <c r="I323" s="102">
        <v>0</v>
      </c>
      <c r="J323" s="475"/>
      <c r="K323" s="7"/>
      <c r="L323" s="61">
        <v>311</v>
      </c>
      <c r="M323" s="112" t="s">
        <v>489</v>
      </c>
      <c r="N323" s="241">
        <v>0</v>
      </c>
      <c r="O323" s="74"/>
      <c r="P323" s="75"/>
      <c r="Q323" s="81"/>
      <c r="R323" s="483"/>
      <c r="S323" s="483"/>
      <c r="T323" s="268" t="s">
        <v>489</v>
      </c>
      <c r="AM323">
        <v>0</v>
      </c>
      <c r="AN323">
        <v>0</v>
      </c>
      <c r="AO323">
        <v>0</v>
      </c>
      <c r="AP323">
        <v>0</v>
      </c>
    </row>
    <row r="324" spans="1:42" ht="18" hidden="1" outlineLevel="1" x14ac:dyDescent="0.35">
      <c r="A324" s="13" t="s">
        <v>184</v>
      </c>
      <c r="B324" s="35">
        <v>312</v>
      </c>
      <c r="C324" s="473"/>
      <c r="D324" s="474"/>
      <c r="E324" s="474"/>
      <c r="F324" s="475"/>
      <c r="G324" s="476">
        <v>0</v>
      </c>
      <c r="H324" s="477">
        <v>0.1</v>
      </c>
      <c r="I324" s="102">
        <v>0</v>
      </c>
      <c r="J324" s="475"/>
      <c r="K324" s="7"/>
      <c r="L324" s="61">
        <v>312</v>
      </c>
      <c r="M324" s="112" t="s">
        <v>489</v>
      </c>
      <c r="N324" s="241">
        <v>0</v>
      </c>
      <c r="O324" s="74"/>
      <c r="P324" s="75"/>
      <c r="Q324" s="81"/>
      <c r="R324" s="483"/>
      <c r="S324" s="483"/>
      <c r="T324" s="268" t="s">
        <v>489</v>
      </c>
      <c r="AM324">
        <v>0</v>
      </c>
      <c r="AN324">
        <v>0</v>
      </c>
      <c r="AO324">
        <v>0</v>
      </c>
      <c r="AP324">
        <v>0</v>
      </c>
    </row>
    <row r="325" spans="1:42" ht="18" hidden="1" outlineLevel="1" x14ac:dyDescent="0.35">
      <c r="A325" s="13" t="s">
        <v>184</v>
      </c>
      <c r="B325" s="35">
        <v>313</v>
      </c>
      <c r="C325" s="473"/>
      <c r="D325" s="474"/>
      <c r="E325" s="474"/>
      <c r="F325" s="475"/>
      <c r="G325" s="476">
        <v>0</v>
      </c>
      <c r="H325" s="477">
        <v>0.1</v>
      </c>
      <c r="I325" s="102">
        <v>0</v>
      </c>
      <c r="J325" s="475"/>
      <c r="K325" s="7"/>
      <c r="L325" s="61">
        <v>313</v>
      </c>
      <c r="M325" s="112" t="s">
        <v>489</v>
      </c>
      <c r="N325" s="241">
        <v>0</v>
      </c>
      <c r="O325" s="74"/>
      <c r="P325" s="75"/>
      <c r="Q325" s="81"/>
      <c r="R325" s="483"/>
      <c r="S325" s="483"/>
      <c r="T325" s="268" t="s">
        <v>489</v>
      </c>
      <c r="AM325">
        <v>0</v>
      </c>
      <c r="AN325">
        <v>0</v>
      </c>
      <c r="AO325">
        <v>0</v>
      </c>
      <c r="AP325">
        <v>0</v>
      </c>
    </row>
    <row r="326" spans="1:42" ht="18" hidden="1" outlineLevel="1" x14ac:dyDescent="0.35">
      <c r="A326" s="13" t="s">
        <v>184</v>
      </c>
      <c r="B326" s="35">
        <v>314</v>
      </c>
      <c r="C326" s="473"/>
      <c r="D326" s="474"/>
      <c r="E326" s="474"/>
      <c r="F326" s="475"/>
      <c r="G326" s="476">
        <v>0</v>
      </c>
      <c r="H326" s="477">
        <v>0.1</v>
      </c>
      <c r="I326" s="102">
        <v>0</v>
      </c>
      <c r="J326" s="475"/>
      <c r="K326" s="7"/>
      <c r="L326" s="61">
        <v>314</v>
      </c>
      <c r="M326" s="112" t="s">
        <v>489</v>
      </c>
      <c r="N326" s="241">
        <v>0</v>
      </c>
      <c r="O326" s="74"/>
      <c r="P326" s="75"/>
      <c r="Q326" s="81"/>
      <c r="R326" s="483"/>
      <c r="S326" s="483"/>
      <c r="T326" s="268" t="s">
        <v>489</v>
      </c>
      <c r="AM326">
        <v>0</v>
      </c>
      <c r="AN326">
        <v>0</v>
      </c>
      <c r="AO326">
        <v>0</v>
      </c>
      <c r="AP326">
        <v>0</v>
      </c>
    </row>
    <row r="327" spans="1:42" ht="18" hidden="1" outlineLevel="1" x14ac:dyDescent="0.35">
      <c r="A327" s="13" t="s">
        <v>184</v>
      </c>
      <c r="B327" s="35">
        <v>315</v>
      </c>
      <c r="C327" s="473"/>
      <c r="D327" s="474"/>
      <c r="E327" s="474"/>
      <c r="F327" s="475"/>
      <c r="G327" s="476">
        <v>0</v>
      </c>
      <c r="H327" s="477">
        <v>0.1</v>
      </c>
      <c r="I327" s="102">
        <v>0</v>
      </c>
      <c r="J327" s="475"/>
      <c r="K327" s="7"/>
      <c r="L327" s="61">
        <v>315</v>
      </c>
      <c r="M327" s="112" t="s">
        <v>489</v>
      </c>
      <c r="N327" s="241">
        <v>0</v>
      </c>
      <c r="O327" s="74"/>
      <c r="P327" s="75"/>
      <c r="Q327" s="81"/>
      <c r="R327" s="483"/>
      <c r="S327" s="483"/>
      <c r="T327" s="268" t="s">
        <v>489</v>
      </c>
      <c r="AM327">
        <v>0</v>
      </c>
      <c r="AN327">
        <v>0</v>
      </c>
      <c r="AO327">
        <v>0</v>
      </c>
      <c r="AP327">
        <v>0</v>
      </c>
    </row>
    <row r="328" spans="1:42" ht="18" hidden="1" outlineLevel="1" x14ac:dyDescent="0.35">
      <c r="A328" s="13" t="s">
        <v>184</v>
      </c>
      <c r="B328" s="35">
        <v>316</v>
      </c>
      <c r="C328" s="473"/>
      <c r="D328" s="474"/>
      <c r="E328" s="474"/>
      <c r="F328" s="475"/>
      <c r="G328" s="476">
        <v>0</v>
      </c>
      <c r="H328" s="477">
        <v>0.1</v>
      </c>
      <c r="I328" s="102">
        <v>0</v>
      </c>
      <c r="J328" s="475"/>
      <c r="K328" s="7"/>
      <c r="L328" s="61">
        <v>316</v>
      </c>
      <c r="M328" s="112" t="s">
        <v>489</v>
      </c>
      <c r="N328" s="241">
        <v>0</v>
      </c>
      <c r="O328" s="74"/>
      <c r="P328" s="75"/>
      <c r="Q328" s="81"/>
      <c r="R328" s="483"/>
      <c r="S328" s="483"/>
      <c r="T328" s="268" t="s">
        <v>489</v>
      </c>
      <c r="AM328">
        <v>0</v>
      </c>
      <c r="AN328">
        <v>0</v>
      </c>
      <c r="AO328">
        <v>0</v>
      </c>
      <c r="AP328">
        <v>0</v>
      </c>
    </row>
    <row r="329" spans="1:42" ht="18" hidden="1" outlineLevel="1" x14ac:dyDescent="0.35">
      <c r="A329" s="13" t="s">
        <v>184</v>
      </c>
      <c r="B329" s="35">
        <v>317</v>
      </c>
      <c r="C329" s="473"/>
      <c r="D329" s="474"/>
      <c r="E329" s="474"/>
      <c r="F329" s="475"/>
      <c r="G329" s="476">
        <v>0</v>
      </c>
      <c r="H329" s="477">
        <v>0.1</v>
      </c>
      <c r="I329" s="102">
        <v>0</v>
      </c>
      <c r="J329" s="475"/>
      <c r="K329" s="7"/>
      <c r="L329" s="61">
        <v>317</v>
      </c>
      <c r="M329" s="112" t="s">
        <v>489</v>
      </c>
      <c r="N329" s="241">
        <v>0</v>
      </c>
      <c r="O329" s="74"/>
      <c r="P329" s="75"/>
      <c r="Q329" s="81"/>
      <c r="R329" s="483"/>
      <c r="S329" s="483"/>
      <c r="T329" s="268" t="s">
        <v>489</v>
      </c>
      <c r="AM329">
        <v>0</v>
      </c>
      <c r="AN329">
        <v>0</v>
      </c>
      <c r="AO329">
        <v>0</v>
      </c>
      <c r="AP329">
        <v>0</v>
      </c>
    </row>
    <row r="330" spans="1:42" ht="18" hidden="1" outlineLevel="1" x14ac:dyDescent="0.35">
      <c r="A330" s="13" t="s">
        <v>184</v>
      </c>
      <c r="B330" s="35">
        <v>318</v>
      </c>
      <c r="C330" s="473"/>
      <c r="D330" s="474"/>
      <c r="E330" s="474"/>
      <c r="F330" s="475"/>
      <c r="G330" s="476">
        <v>0</v>
      </c>
      <c r="H330" s="477">
        <v>0.1</v>
      </c>
      <c r="I330" s="102">
        <v>0</v>
      </c>
      <c r="J330" s="475"/>
      <c r="K330" s="7"/>
      <c r="L330" s="61">
        <v>318</v>
      </c>
      <c r="M330" s="112" t="s">
        <v>489</v>
      </c>
      <c r="N330" s="241">
        <v>0</v>
      </c>
      <c r="O330" s="74"/>
      <c r="P330" s="75"/>
      <c r="Q330" s="81"/>
      <c r="R330" s="483"/>
      <c r="S330" s="483"/>
      <c r="T330" s="268" t="s">
        <v>489</v>
      </c>
      <c r="AM330">
        <v>0</v>
      </c>
      <c r="AN330">
        <v>0</v>
      </c>
      <c r="AO330">
        <v>0</v>
      </c>
      <c r="AP330">
        <v>0</v>
      </c>
    </row>
    <row r="331" spans="1:42" ht="18" hidden="1" outlineLevel="1" x14ac:dyDescent="0.35">
      <c r="A331" s="13" t="s">
        <v>184</v>
      </c>
      <c r="B331" s="35">
        <v>319</v>
      </c>
      <c r="C331" s="473"/>
      <c r="D331" s="474"/>
      <c r="E331" s="474"/>
      <c r="F331" s="475"/>
      <c r="G331" s="476">
        <v>0</v>
      </c>
      <c r="H331" s="477">
        <v>0.1</v>
      </c>
      <c r="I331" s="102">
        <v>0</v>
      </c>
      <c r="J331" s="475"/>
      <c r="K331" s="7"/>
      <c r="L331" s="61">
        <v>319</v>
      </c>
      <c r="M331" s="112" t="s">
        <v>489</v>
      </c>
      <c r="N331" s="241">
        <v>0</v>
      </c>
      <c r="O331" s="74"/>
      <c r="P331" s="75"/>
      <c r="Q331" s="81"/>
      <c r="R331" s="483"/>
      <c r="S331" s="483"/>
      <c r="T331" s="268" t="s">
        <v>489</v>
      </c>
      <c r="AM331">
        <v>0</v>
      </c>
      <c r="AN331">
        <v>0</v>
      </c>
      <c r="AO331">
        <v>0</v>
      </c>
      <c r="AP331">
        <v>0</v>
      </c>
    </row>
    <row r="332" spans="1:42" ht="18" hidden="1" outlineLevel="1" x14ac:dyDescent="0.35">
      <c r="A332" s="13" t="s">
        <v>184</v>
      </c>
      <c r="B332" s="35">
        <v>320</v>
      </c>
      <c r="C332" s="473"/>
      <c r="D332" s="474"/>
      <c r="E332" s="474"/>
      <c r="F332" s="475"/>
      <c r="G332" s="476">
        <v>0</v>
      </c>
      <c r="H332" s="477">
        <v>0.1</v>
      </c>
      <c r="I332" s="102">
        <v>0</v>
      </c>
      <c r="J332" s="475"/>
      <c r="K332" s="7"/>
      <c r="L332" s="61">
        <v>320</v>
      </c>
      <c r="M332" s="112" t="s">
        <v>489</v>
      </c>
      <c r="N332" s="241">
        <v>0</v>
      </c>
      <c r="O332" s="74"/>
      <c r="P332" s="75"/>
      <c r="Q332" s="81"/>
      <c r="R332" s="483"/>
      <c r="S332" s="483"/>
      <c r="T332" s="268" t="s">
        <v>489</v>
      </c>
      <c r="AM332">
        <v>0</v>
      </c>
      <c r="AN332">
        <v>0</v>
      </c>
      <c r="AO332">
        <v>0</v>
      </c>
      <c r="AP332">
        <v>0</v>
      </c>
    </row>
    <row r="333" spans="1:42" ht="18" hidden="1" outlineLevel="1" x14ac:dyDescent="0.35">
      <c r="A333" s="13" t="s">
        <v>184</v>
      </c>
      <c r="B333" s="35">
        <v>321</v>
      </c>
      <c r="C333" s="473"/>
      <c r="D333" s="474"/>
      <c r="E333" s="474"/>
      <c r="F333" s="475"/>
      <c r="G333" s="476">
        <v>0</v>
      </c>
      <c r="H333" s="477">
        <v>0.1</v>
      </c>
      <c r="I333" s="102">
        <v>0</v>
      </c>
      <c r="J333" s="475"/>
      <c r="K333" s="7"/>
      <c r="L333" s="61">
        <v>321</v>
      </c>
      <c r="M333" s="112" t="s">
        <v>489</v>
      </c>
      <c r="N333" s="241">
        <v>0</v>
      </c>
      <c r="O333" s="74"/>
      <c r="P333" s="75"/>
      <c r="Q333" s="81"/>
      <c r="R333" s="483"/>
      <c r="S333" s="483"/>
      <c r="T333" s="268" t="s">
        <v>489</v>
      </c>
      <c r="AM333">
        <v>0</v>
      </c>
      <c r="AN333">
        <v>0</v>
      </c>
      <c r="AO333">
        <v>0</v>
      </c>
      <c r="AP333">
        <v>0</v>
      </c>
    </row>
    <row r="334" spans="1:42" ht="18" hidden="1" outlineLevel="1" x14ac:dyDescent="0.35">
      <c r="A334" s="13" t="s">
        <v>184</v>
      </c>
      <c r="B334" s="35">
        <v>322</v>
      </c>
      <c r="C334" s="473"/>
      <c r="D334" s="474"/>
      <c r="E334" s="474"/>
      <c r="F334" s="475"/>
      <c r="G334" s="476">
        <v>0</v>
      </c>
      <c r="H334" s="477">
        <v>0.1</v>
      </c>
      <c r="I334" s="102">
        <v>0</v>
      </c>
      <c r="J334" s="475"/>
      <c r="K334" s="7"/>
      <c r="L334" s="61">
        <v>322</v>
      </c>
      <c r="M334" s="112" t="s">
        <v>489</v>
      </c>
      <c r="N334" s="241">
        <v>0</v>
      </c>
      <c r="O334" s="74"/>
      <c r="P334" s="75"/>
      <c r="Q334" s="81"/>
      <c r="R334" s="483"/>
      <c r="S334" s="483"/>
      <c r="T334" s="268" t="s">
        <v>489</v>
      </c>
      <c r="AM334">
        <v>0</v>
      </c>
      <c r="AN334">
        <v>0</v>
      </c>
      <c r="AO334">
        <v>0</v>
      </c>
      <c r="AP334">
        <v>0</v>
      </c>
    </row>
    <row r="335" spans="1:42" ht="18" hidden="1" outlineLevel="1" x14ac:dyDescent="0.35">
      <c r="A335" s="13" t="s">
        <v>184</v>
      </c>
      <c r="B335" s="35">
        <v>323</v>
      </c>
      <c r="C335" s="473"/>
      <c r="D335" s="474"/>
      <c r="E335" s="474"/>
      <c r="F335" s="475"/>
      <c r="G335" s="476">
        <v>0</v>
      </c>
      <c r="H335" s="477">
        <v>0.1</v>
      </c>
      <c r="I335" s="102">
        <v>0</v>
      </c>
      <c r="J335" s="475"/>
      <c r="K335" s="7"/>
      <c r="L335" s="61">
        <v>323</v>
      </c>
      <c r="M335" s="112" t="s">
        <v>489</v>
      </c>
      <c r="N335" s="241">
        <v>0</v>
      </c>
      <c r="O335" s="74"/>
      <c r="P335" s="75"/>
      <c r="Q335" s="81"/>
      <c r="R335" s="483"/>
      <c r="S335" s="483"/>
      <c r="T335" s="268" t="s">
        <v>489</v>
      </c>
      <c r="AM335">
        <v>0</v>
      </c>
      <c r="AN335">
        <v>0</v>
      </c>
      <c r="AO335">
        <v>0</v>
      </c>
      <c r="AP335">
        <v>0</v>
      </c>
    </row>
    <row r="336" spans="1:42" ht="18" hidden="1" outlineLevel="1" x14ac:dyDescent="0.35">
      <c r="A336" s="13" t="s">
        <v>184</v>
      </c>
      <c r="B336" s="35">
        <v>324</v>
      </c>
      <c r="C336" s="473"/>
      <c r="D336" s="474"/>
      <c r="E336" s="474"/>
      <c r="F336" s="475"/>
      <c r="G336" s="476">
        <v>0</v>
      </c>
      <c r="H336" s="477">
        <v>0.1</v>
      </c>
      <c r="I336" s="102">
        <v>0</v>
      </c>
      <c r="J336" s="475"/>
      <c r="K336" s="7"/>
      <c r="L336" s="61">
        <v>324</v>
      </c>
      <c r="M336" s="112" t="s">
        <v>489</v>
      </c>
      <c r="N336" s="241">
        <v>0</v>
      </c>
      <c r="O336" s="74"/>
      <c r="P336" s="75"/>
      <c r="Q336" s="81"/>
      <c r="R336" s="483"/>
      <c r="S336" s="483"/>
      <c r="T336" s="268" t="s">
        <v>489</v>
      </c>
      <c r="AM336">
        <v>0</v>
      </c>
      <c r="AN336">
        <v>0</v>
      </c>
      <c r="AO336">
        <v>0</v>
      </c>
      <c r="AP336">
        <v>0</v>
      </c>
    </row>
    <row r="337" spans="1:42" ht="18" hidden="1" outlineLevel="1" x14ac:dyDescent="0.35">
      <c r="A337" s="13" t="s">
        <v>184</v>
      </c>
      <c r="B337" s="35">
        <v>325</v>
      </c>
      <c r="C337" s="473"/>
      <c r="D337" s="474"/>
      <c r="E337" s="474"/>
      <c r="F337" s="475"/>
      <c r="G337" s="476">
        <v>0</v>
      </c>
      <c r="H337" s="477">
        <v>0.1</v>
      </c>
      <c r="I337" s="102">
        <v>0</v>
      </c>
      <c r="J337" s="475"/>
      <c r="K337" s="7"/>
      <c r="L337" s="61">
        <v>325</v>
      </c>
      <c r="M337" s="112" t="s">
        <v>489</v>
      </c>
      <c r="N337" s="241">
        <v>0</v>
      </c>
      <c r="O337" s="74"/>
      <c r="P337" s="75"/>
      <c r="Q337" s="81"/>
      <c r="R337" s="483"/>
      <c r="S337" s="483"/>
      <c r="T337" s="268" t="s">
        <v>489</v>
      </c>
      <c r="AM337">
        <v>0</v>
      </c>
      <c r="AN337">
        <v>0</v>
      </c>
      <c r="AO337">
        <v>0</v>
      </c>
      <c r="AP337">
        <v>0</v>
      </c>
    </row>
    <row r="338" spans="1:42" ht="18" hidden="1" outlineLevel="1" x14ac:dyDescent="0.35">
      <c r="A338" s="13" t="s">
        <v>184</v>
      </c>
      <c r="B338" s="35">
        <v>326</v>
      </c>
      <c r="C338" s="473"/>
      <c r="D338" s="474"/>
      <c r="E338" s="474"/>
      <c r="F338" s="475"/>
      <c r="G338" s="476">
        <v>0</v>
      </c>
      <c r="H338" s="477">
        <v>0.1</v>
      </c>
      <c r="I338" s="102">
        <v>0</v>
      </c>
      <c r="J338" s="475"/>
      <c r="K338" s="7"/>
      <c r="L338" s="61">
        <v>326</v>
      </c>
      <c r="M338" s="112" t="s">
        <v>489</v>
      </c>
      <c r="N338" s="241">
        <v>0</v>
      </c>
      <c r="O338" s="74"/>
      <c r="P338" s="75"/>
      <c r="Q338" s="81"/>
      <c r="R338" s="483"/>
      <c r="S338" s="483"/>
      <c r="T338" s="268" t="s">
        <v>489</v>
      </c>
      <c r="AM338">
        <v>0</v>
      </c>
      <c r="AN338">
        <v>0</v>
      </c>
      <c r="AO338">
        <v>0</v>
      </c>
      <c r="AP338">
        <v>0</v>
      </c>
    </row>
    <row r="339" spans="1:42" ht="18" hidden="1" outlineLevel="1" x14ac:dyDescent="0.35">
      <c r="A339" s="13" t="s">
        <v>184</v>
      </c>
      <c r="B339" s="35">
        <v>327</v>
      </c>
      <c r="C339" s="473"/>
      <c r="D339" s="474"/>
      <c r="E339" s="474"/>
      <c r="F339" s="475"/>
      <c r="G339" s="476">
        <v>0</v>
      </c>
      <c r="H339" s="477">
        <v>0.1</v>
      </c>
      <c r="I339" s="102">
        <v>0</v>
      </c>
      <c r="J339" s="475"/>
      <c r="K339" s="7"/>
      <c r="L339" s="61">
        <v>327</v>
      </c>
      <c r="M339" s="112" t="s">
        <v>489</v>
      </c>
      <c r="N339" s="241">
        <v>0</v>
      </c>
      <c r="O339" s="74"/>
      <c r="P339" s="75"/>
      <c r="Q339" s="81"/>
      <c r="R339" s="483"/>
      <c r="S339" s="483"/>
      <c r="T339" s="268" t="s">
        <v>489</v>
      </c>
      <c r="AM339">
        <v>0</v>
      </c>
      <c r="AN339">
        <v>0</v>
      </c>
      <c r="AO339">
        <v>0</v>
      </c>
      <c r="AP339">
        <v>0</v>
      </c>
    </row>
    <row r="340" spans="1:42" ht="18" hidden="1" outlineLevel="1" x14ac:dyDescent="0.35">
      <c r="A340" s="13" t="s">
        <v>184</v>
      </c>
      <c r="B340" s="35">
        <v>328</v>
      </c>
      <c r="C340" s="473"/>
      <c r="D340" s="474"/>
      <c r="E340" s="474"/>
      <c r="F340" s="475"/>
      <c r="G340" s="476">
        <v>0</v>
      </c>
      <c r="H340" s="477">
        <v>0.1</v>
      </c>
      <c r="I340" s="102">
        <v>0</v>
      </c>
      <c r="J340" s="475"/>
      <c r="K340" s="7"/>
      <c r="L340" s="61">
        <v>328</v>
      </c>
      <c r="M340" s="112" t="s">
        <v>489</v>
      </c>
      <c r="N340" s="241">
        <v>0</v>
      </c>
      <c r="O340" s="74"/>
      <c r="P340" s="75"/>
      <c r="Q340" s="81"/>
      <c r="R340" s="483"/>
      <c r="S340" s="483"/>
      <c r="T340" s="268" t="s">
        <v>489</v>
      </c>
      <c r="AM340">
        <v>0</v>
      </c>
      <c r="AN340">
        <v>0</v>
      </c>
      <c r="AO340">
        <v>0</v>
      </c>
      <c r="AP340">
        <v>0</v>
      </c>
    </row>
    <row r="341" spans="1:42" ht="18" hidden="1" outlineLevel="1" x14ac:dyDescent="0.35">
      <c r="A341" s="13" t="s">
        <v>184</v>
      </c>
      <c r="B341" s="35">
        <v>329</v>
      </c>
      <c r="C341" s="473"/>
      <c r="D341" s="474"/>
      <c r="E341" s="474"/>
      <c r="F341" s="475"/>
      <c r="G341" s="476">
        <v>0</v>
      </c>
      <c r="H341" s="477">
        <v>0.1</v>
      </c>
      <c r="I341" s="102">
        <v>0</v>
      </c>
      <c r="J341" s="475"/>
      <c r="K341" s="7"/>
      <c r="L341" s="61">
        <v>329</v>
      </c>
      <c r="M341" s="112" t="s">
        <v>489</v>
      </c>
      <c r="N341" s="241">
        <v>0</v>
      </c>
      <c r="O341" s="74"/>
      <c r="P341" s="75"/>
      <c r="Q341" s="81"/>
      <c r="R341" s="483"/>
      <c r="S341" s="483"/>
      <c r="T341" s="268" t="s">
        <v>489</v>
      </c>
      <c r="AM341">
        <v>0</v>
      </c>
      <c r="AN341">
        <v>0</v>
      </c>
      <c r="AO341">
        <v>0</v>
      </c>
      <c r="AP341">
        <v>0</v>
      </c>
    </row>
    <row r="342" spans="1:42" ht="18" hidden="1" outlineLevel="1" x14ac:dyDescent="0.35">
      <c r="A342" s="13" t="s">
        <v>184</v>
      </c>
      <c r="B342" s="35">
        <v>330</v>
      </c>
      <c r="C342" s="473"/>
      <c r="D342" s="474"/>
      <c r="E342" s="474"/>
      <c r="F342" s="475"/>
      <c r="G342" s="476">
        <v>0</v>
      </c>
      <c r="H342" s="477">
        <v>0.1</v>
      </c>
      <c r="I342" s="102">
        <v>0</v>
      </c>
      <c r="J342" s="475"/>
      <c r="K342" s="7"/>
      <c r="L342" s="61">
        <v>330</v>
      </c>
      <c r="M342" s="112" t="s">
        <v>489</v>
      </c>
      <c r="N342" s="241">
        <v>0</v>
      </c>
      <c r="O342" s="74"/>
      <c r="P342" s="75"/>
      <c r="Q342" s="81"/>
      <c r="R342" s="483"/>
      <c r="S342" s="483"/>
      <c r="T342" s="268" t="s">
        <v>489</v>
      </c>
      <c r="AM342">
        <v>0</v>
      </c>
      <c r="AN342">
        <v>0</v>
      </c>
      <c r="AO342">
        <v>0</v>
      </c>
      <c r="AP342">
        <v>0</v>
      </c>
    </row>
    <row r="343" spans="1:42" ht="18" hidden="1" outlineLevel="1" x14ac:dyDescent="0.35">
      <c r="A343" s="13" t="s">
        <v>184</v>
      </c>
      <c r="B343" s="35">
        <v>331</v>
      </c>
      <c r="C343" s="473"/>
      <c r="D343" s="474"/>
      <c r="E343" s="474"/>
      <c r="F343" s="475"/>
      <c r="G343" s="476">
        <v>0</v>
      </c>
      <c r="H343" s="477">
        <v>0.1</v>
      </c>
      <c r="I343" s="102">
        <v>0</v>
      </c>
      <c r="J343" s="475"/>
      <c r="K343" s="7"/>
      <c r="L343" s="61">
        <v>331</v>
      </c>
      <c r="M343" s="112" t="s">
        <v>489</v>
      </c>
      <c r="N343" s="241">
        <v>0</v>
      </c>
      <c r="O343" s="74"/>
      <c r="P343" s="75"/>
      <c r="Q343" s="81"/>
      <c r="R343" s="483"/>
      <c r="S343" s="483"/>
      <c r="T343" s="268" t="s">
        <v>489</v>
      </c>
      <c r="AM343">
        <v>0</v>
      </c>
      <c r="AN343">
        <v>0</v>
      </c>
      <c r="AO343">
        <v>0</v>
      </c>
      <c r="AP343">
        <v>0</v>
      </c>
    </row>
    <row r="344" spans="1:42" ht="18" hidden="1" outlineLevel="1" x14ac:dyDescent="0.35">
      <c r="A344" s="13" t="s">
        <v>184</v>
      </c>
      <c r="B344" s="35">
        <v>332</v>
      </c>
      <c r="C344" s="473"/>
      <c r="D344" s="474"/>
      <c r="E344" s="474"/>
      <c r="F344" s="475"/>
      <c r="G344" s="476">
        <v>0</v>
      </c>
      <c r="H344" s="477">
        <v>0.1</v>
      </c>
      <c r="I344" s="102">
        <v>0</v>
      </c>
      <c r="J344" s="475"/>
      <c r="K344" s="7"/>
      <c r="L344" s="61">
        <v>332</v>
      </c>
      <c r="M344" s="112" t="s">
        <v>489</v>
      </c>
      <c r="N344" s="241">
        <v>0</v>
      </c>
      <c r="O344" s="74"/>
      <c r="P344" s="75"/>
      <c r="Q344" s="81"/>
      <c r="R344" s="483"/>
      <c r="S344" s="483"/>
      <c r="T344" s="268" t="s">
        <v>489</v>
      </c>
      <c r="AM344">
        <v>0</v>
      </c>
      <c r="AN344">
        <v>0</v>
      </c>
      <c r="AO344">
        <v>0</v>
      </c>
      <c r="AP344">
        <v>0</v>
      </c>
    </row>
    <row r="345" spans="1:42" ht="18" hidden="1" outlineLevel="1" x14ac:dyDescent="0.35">
      <c r="A345" s="13" t="s">
        <v>184</v>
      </c>
      <c r="B345" s="35">
        <v>333</v>
      </c>
      <c r="C345" s="473"/>
      <c r="D345" s="474"/>
      <c r="E345" s="474"/>
      <c r="F345" s="475"/>
      <c r="G345" s="476">
        <v>0</v>
      </c>
      <c r="H345" s="477">
        <v>0.1</v>
      </c>
      <c r="I345" s="102">
        <v>0</v>
      </c>
      <c r="J345" s="475"/>
      <c r="K345" s="7"/>
      <c r="L345" s="61">
        <v>333</v>
      </c>
      <c r="M345" s="112" t="s">
        <v>489</v>
      </c>
      <c r="N345" s="241">
        <v>0</v>
      </c>
      <c r="O345" s="74"/>
      <c r="P345" s="75"/>
      <c r="Q345" s="81"/>
      <c r="R345" s="483"/>
      <c r="S345" s="483"/>
      <c r="T345" s="268" t="s">
        <v>489</v>
      </c>
      <c r="AM345">
        <v>0</v>
      </c>
      <c r="AN345">
        <v>0</v>
      </c>
      <c r="AO345">
        <v>0</v>
      </c>
      <c r="AP345">
        <v>0</v>
      </c>
    </row>
    <row r="346" spans="1:42" ht="18" hidden="1" outlineLevel="1" x14ac:dyDescent="0.35">
      <c r="A346" s="13" t="s">
        <v>184</v>
      </c>
      <c r="B346" s="35">
        <v>334</v>
      </c>
      <c r="C346" s="473"/>
      <c r="D346" s="474"/>
      <c r="E346" s="474"/>
      <c r="F346" s="475"/>
      <c r="G346" s="476">
        <v>0</v>
      </c>
      <c r="H346" s="477">
        <v>0.1</v>
      </c>
      <c r="I346" s="102">
        <v>0</v>
      </c>
      <c r="J346" s="475"/>
      <c r="K346" s="7"/>
      <c r="L346" s="61">
        <v>334</v>
      </c>
      <c r="M346" s="112" t="s">
        <v>489</v>
      </c>
      <c r="N346" s="241">
        <v>0</v>
      </c>
      <c r="O346" s="74"/>
      <c r="P346" s="75"/>
      <c r="Q346" s="81"/>
      <c r="R346" s="483"/>
      <c r="S346" s="483"/>
      <c r="T346" s="268" t="s">
        <v>489</v>
      </c>
      <c r="AM346">
        <v>0</v>
      </c>
      <c r="AN346">
        <v>0</v>
      </c>
      <c r="AO346">
        <v>0</v>
      </c>
      <c r="AP346">
        <v>0</v>
      </c>
    </row>
    <row r="347" spans="1:42" ht="18" hidden="1" outlineLevel="1" x14ac:dyDescent="0.35">
      <c r="A347" s="13" t="s">
        <v>184</v>
      </c>
      <c r="B347" s="35">
        <v>335</v>
      </c>
      <c r="C347" s="473"/>
      <c r="D347" s="474"/>
      <c r="E347" s="474"/>
      <c r="F347" s="475"/>
      <c r="G347" s="476">
        <v>0</v>
      </c>
      <c r="H347" s="477">
        <v>0.1</v>
      </c>
      <c r="I347" s="102">
        <v>0</v>
      </c>
      <c r="J347" s="475"/>
      <c r="K347" s="7"/>
      <c r="L347" s="61">
        <v>335</v>
      </c>
      <c r="M347" s="112" t="s">
        <v>489</v>
      </c>
      <c r="N347" s="241">
        <v>0</v>
      </c>
      <c r="O347" s="74"/>
      <c r="P347" s="75"/>
      <c r="Q347" s="81"/>
      <c r="R347" s="483"/>
      <c r="S347" s="483"/>
      <c r="T347" s="268" t="s">
        <v>489</v>
      </c>
      <c r="AM347">
        <v>0</v>
      </c>
      <c r="AN347">
        <v>0</v>
      </c>
      <c r="AO347">
        <v>0</v>
      </c>
      <c r="AP347">
        <v>0</v>
      </c>
    </row>
    <row r="348" spans="1:42" ht="18" hidden="1" outlineLevel="1" x14ac:dyDescent="0.35">
      <c r="A348" s="13" t="s">
        <v>184</v>
      </c>
      <c r="B348" s="35">
        <v>336</v>
      </c>
      <c r="C348" s="473"/>
      <c r="D348" s="474"/>
      <c r="E348" s="474"/>
      <c r="F348" s="475"/>
      <c r="G348" s="476">
        <v>0</v>
      </c>
      <c r="H348" s="477">
        <v>0.1</v>
      </c>
      <c r="I348" s="102">
        <v>0</v>
      </c>
      <c r="J348" s="475"/>
      <c r="K348" s="7"/>
      <c r="L348" s="61">
        <v>336</v>
      </c>
      <c r="M348" s="112" t="s">
        <v>489</v>
      </c>
      <c r="N348" s="241">
        <v>0</v>
      </c>
      <c r="O348" s="74"/>
      <c r="P348" s="75"/>
      <c r="Q348" s="81"/>
      <c r="R348" s="483"/>
      <c r="S348" s="483"/>
      <c r="T348" s="268" t="s">
        <v>489</v>
      </c>
      <c r="AM348">
        <v>0</v>
      </c>
      <c r="AN348">
        <v>0</v>
      </c>
      <c r="AO348">
        <v>0</v>
      </c>
      <c r="AP348">
        <v>0</v>
      </c>
    </row>
    <row r="349" spans="1:42" ht="18" hidden="1" outlineLevel="1" x14ac:dyDescent="0.35">
      <c r="A349" s="13" t="s">
        <v>184</v>
      </c>
      <c r="B349" s="35">
        <v>337</v>
      </c>
      <c r="C349" s="473"/>
      <c r="D349" s="474"/>
      <c r="E349" s="474"/>
      <c r="F349" s="475"/>
      <c r="G349" s="476">
        <v>0</v>
      </c>
      <c r="H349" s="477">
        <v>0.1</v>
      </c>
      <c r="I349" s="102">
        <v>0</v>
      </c>
      <c r="J349" s="475"/>
      <c r="K349" s="7"/>
      <c r="L349" s="61">
        <v>337</v>
      </c>
      <c r="M349" s="112" t="s">
        <v>489</v>
      </c>
      <c r="N349" s="241">
        <v>0</v>
      </c>
      <c r="O349" s="74"/>
      <c r="P349" s="75"/>
      <c r="Q349" s="81"/>
      <c r="R349" s="483"/>
      <c r="S349" s="483"/>
      <c r="T349" s="268" t="s">
        <v>489</v>
      </c>
      <c r="AM349">
        <v>0</v>
      </c>
      <c r="AN349">
        <v>0</v>
      </c>
      <c r="AO349">
        <v>0</v>
      </c>
      <c r="AP349">
        <v>0</v>
      </c>
    </row>
    <row r="350" spans="1:42" ht="18" hidden="1" outlineLevel="1" x14ac:dyDescent="0.35">
      <c r="A350" s="13" t="s">
        <v>184</v>
      </c>
      <c r="B350" s="35">
        <v>338</v>
      </c>
      <c r="C350" s="473"/>
      <c r="D350" s="474"/>
      <c r="E350" s="474"/>
      <c r="F350" s="475"/>
      <c r="G350" s="476">
        <v>0</v>
      </c>
      <c r="H350" s="477">
        <v>0.1</v>
      </c>
      <c r="I350" s="102">
        <v>0</v>
      </c>
      <c r="J350" s="475"/>
      <c r="K350" s="7"/>
      <c r="L350" s="61">
        <v>338</v>
      </c>
      <c r="M350" s="112" t="s">
        <v>489</v>
      </c>
      <c r="N350" s="241">
        <v>0</v>
      </c>
      <c r="O350" s="74"/>
      <c r="P350" s="75"/>
      <c r="Q350" s="81"/>
      <c r="R350" s="483"/>
      <c r="S350" s="483"/>
      <c r="T350" s="268" t="s">
        <v>489</v>
      </c>
      <c r="AM350">
        <v>0</v>
      </c>
      <c r="AN350">
        <v>0</v>
      </c>
      <c r="AO350">
        <v>0</v>
      </c>
      <c r="AP350">
        <v>0</v>
      </c>
    </row>
    <row r="351" spans="1:42" ht="18" hidden="1" outlineLevel="1" x14ac:dyDescent="0.35">
      <c r="A351" s="13" t="s">
        <v>184</v>
      </c>
      <c r="B351" s="35">
        <v>339</v>
      </c>
      <c r="C351" s="473"/>
      <c r="D351" s="474"/>
      <c r="E351" s="474"/>
      <c r="F351" s="475"/>
      <c r="G351" s="476">
        <v>0</v>
      </c>
      <c r="H351" s="477">
        <v>0.1</v>
      </c>
      <c r="I351" s="102">
        <v>0</v>
      </c>
      <c r="J351" s="475"/>
      <c r="K351" s="7"/>
      <c r="L351" s="61">
        <v>339</v>
      </c>
      <c r="M351" s="112" t="s">
        <v>489</v>
      </c>
      <c r="N351" s="241">
        <v>0</v>
      </c>
      <c r="O351" s="74"/>
      <c r="P351" s="75"/>
      <c r="Q351" s="81"/>
      <c r="R351" s="483"/>
      <c r="S351" s="483"/>
      <c r="T351" s="268" t="s">
        <v>489</v>
      </c>
      <c r="AM351">
        <v>0</v>
      </c>
      <c r="AN351">
        <v>0</v>
      </c>
      <c r="AO351">
        <v>0</v>
      </c>
      <c r="AP351">
        <v>0</v>
      </c>
    </row>
    <row r="352" spans="1:42" ht="18" hidden="1" outlineLevel="1" x14ac:dyDescent="0.35">
      <c r="A352" s="13" t="s">
        <v>184</v>
      </c>
      <c r="B352" s="35">
        <v>340</v>
      </c>
      <c r="C352" s="473"/>
      <c r="D352" s="474"/>
      <c r="E352" s="474"/>
      <c r="F352" s="475"/>
      <c r="G352" s="476">
        <v>0</v>
      </c>
      <c r="H352" s="477">
        <v>0.1</v>
      </c>
      <c r="I352" s="102">
        <v>0</v>
      </c>
      <c r="J352" s="475"/>
      <c r="K352" s="7"/>
      <c r="L352" s="61">
        <v>340</v>
      </c>
      <c r="M352" s="112" t="s">
        <v>489</v>
      </c>
      <c r="N352" s="241">
        <v>0</v>
      </c>
      <c r="O352" s="74"/>
      <c r="P352" s="75"/>
      <c r="Q352" s="81"/>
      <c r="R352" s="483"/>
      <c r="S352" s="483"/>
      <c r="T352" s="268" t="s">
        <v>489</v>
      </c>
      <c r="AM352">
        <v>0</v>
      </c>
      <c r="AN352">
        <v>0</v>
      </c>
      <c r="AO352">
        <v>0</v>
      </c>
      <c r="AP352">
        <v>0</v>
      </c>
    </row>
    <row r="353" spans="1:42" ht="18" hidden="1" outlineLevel="1" x14ac:dyDescent="0.35">
      <c r="A353" s="13" t="s">
        <v>184</v>
      </c>
      <c r="B353" s="35">
        <v>341</v>
      </c>
      <c r="C353" s="473"/>
      <c r="D353" s="474"/>
      <c r="E353" s="474"/>
      <c r="F353" s="475"/>
      <c r="G353" s="476">
        <v>0</v>
      </c>
      <c r="H353" s="477">
        <v>0.1</v>
      </c>
      <c r="I353" s="102">
        <v>0</v>
      </c>
      <c r="J353" s="475"/>
      <c r="K353" s="7"/>
      <c r="L353" s="61">
        <v>341</v>
      </c>
      <c r="M353" s="112" t="s">
        <v>489</v>
      </c>
      <c r="N353" s="241">
        <v>0</v>
      </c>
      <c r="O353" s="74"/>
      <c r="P353" s="75"/>
      <c r="Q353" s="81"/>
      <c r="R353" s="483"/>
      <c r="S353" s="483"/>
      <c r="T353" s="268" t="s">
        <v>489</v>
      </c>
      <c r="AM353">
        <v>0</v>
      </c>
      <c r="AN353">
        <v>0</v>
      </c>
      <c r="AO353">
        <v>0</v>
      </c>
      <c r="AP353">
        <v>0</v>
      </c>
    </row>
    <row r="354" spans="1:42" ht="18" hidden="1" outlineLevel="1" x14ac:dyDescent="0.35">
      <c r="A354" s="13" t="s">
        <v>184</v>
      </c>
      <c r="B354" s="35">
        <v>342</v>
      </c>
      <c r="C354" s="473"/>
      <c r="D354" s="474"/>
      <c r="E354" s="474"/>
      <c r="F354" s="475"/>
      <c r="G354" s="476">
        <v>0</v>
      </c>
      <c r="H354" s="477">
        <v>0.1</v>
      </c>
      <c r="I354" s="102">
        <v>0</v>
      </c>
      <c r="J354" s="475"/>
      <c r="K354" s="7"/>
      <c r="L354" s="61">
        <v>342</v>
      </c>
      <c r="M354" s="112" t="s">
        <v>489</v>
      </c>
      <c r="N354" s="241">
        <v>0</v>
      </c>
      <c r="O354" s="74"/>
      <c r="P354" s="75"/>
      <c r="Q354" s="81"/>
      <c r="R354" s="483"/>
      <c r="S354" s="483"/>
      <c r="T354" s="268" t="s">
        <v>489</v>
      </c>
      <c r="AM354">
        <v>0</v>
      </c>
      <c r="AN354">
        <v>0</v>
      </c>
      <c r="AO354">
        <v>0</v>
      </c>
      <c r="AP354">
        <v>0</v>
      </c>
    </row>
    <row r="355" spans="1:42" ht="18" hidden="1" outlineLevel="1" x14ac:dyDescent="0.35">
      <c r="A355" s="13" t="s">
        <v>184</v>
      </c>
      <c r="B355" s="35">
        <v>343</v>
      </c>
      <c r="C355" s="473"/>
      <c r="D355" s="474"/>
      <c r="E355" s="474"/>
      <c r="F355" s="475"/>
      <c r="G355" s="476">
        <v>0</v>
      </c>
      <c r="H355" s="477">
        <v>0.1</v>
      </c>
      <c r="I355" s="102">
        <v>0</v>
      </c>
      <c r="J355" s="475"/>
      <c r="K355" s="7"/>
      <c r="L355" s="61">
        <v>343</v>
      </c>
      <c r="M355" s="112" t="s">
        <v>489</v>
      </c>
      <c r="N355" s="241">
        <v>0</v>
      </c>
      <c r="O355" s="74"/>
      <c r="P355" s="75"/>
      <c r="Q355" s="81"/>
      <c r="R355" s="483"/>
      <c r="S355" s="483"/>
      <c r="T355" s="268" t="s">
        <v>489</v>
      </c>
      <c r="AM355">
        <v>0</v>
      </c>
      <c r="AN355">
        <v>0</v>
      </c>
      <c r="AO355">
        <v>0</v>
      </c>
      <c r="AP355">
        <v>0</v>
      </c>
    </row>
    <row r="356" spans="1:42" ht="18" hidden="1" outlineLevel="1" x14ac:dyDescent="0.35">
      <c r="A356" s="13" t="s">
        <v>184</v>
      </c>
      <c r="B356" s="35">
        <v>344</v>
      </c>
      <c r="C356" s="473"/>
      <c r="D356" s="474"/>
      <c r="E356" s="474"/>
      <c r="F356" s="475"/>
      <c r="G356" s="476">
        <v>0</v>
      </c>
      <c r="H356" s="477">
        <v>0.1</v>
      </c>
      <c r="I356" s="102">
        <v>0</v>
      </c>
      <c r="J356" s="475"/>
      <c r="K356" s="7"/>
      <c r="L356" s="61">
        <v>344</v>
      </c>
      <c r="M356" s="112" t="s">
        <v>489</v>
      </c>
      <c r="N356" s="241">
        <v>0</v>
      </c>
      <c r="O356" s="74"/>
      <c r="P356" s="75"/>
      <c r="Q356" s="81"/>
      <c r="R356" s="483"/>
      <c r="S356" s="483"/>
      <c r="T356" s="268" t="s">
        <v>489</v>
      </c>
      <c r="AM356">
        <v>0</v>
      </c>
      <c r="AN356">
        <v>0</v>
      </c>
      <c r="AO356">
        <v>0</v>
      </c>
      <c r="AP356">
        <v>0</v>
      </c>
    </row>
    <row r="357" spans="1:42" ht="18" hidden="1" outlineLevel="1" x14ac:dyDescent="0.35">
      <c r="A357" s="13" t="s">
        <v>184</v>
      </c>
      <c r="B357" s="35">
        <v>345</v>
      </c>
      <c r="C357" s="473"/>
      <c r="D357" s="474"/>
      <c r="E357" s="474"/>
      <c r="F357" s="475"/>
      <c r="G357" s="476">
        <v>0</v>
      </c>
      <c r="H357" s="477">
        <v>0.1</v>
      </c>
      <c r="I357" s="102">
        <v>0</v>
      </c>
      <c r="J357" s="475"/>
      <c r="K357" s="7"/>
      <c r="L357" s="61">
        <v>345</v>
      </c>
      <c r="M357" s="112" t="s">
        <v>489</v>
      </c>
      <c r="N357" s="241">
        <v>0</v>
      </c>
      <c r="O357" s="74"/>
      <c r="P357" s="75"/>
      <c r="Q357" s="81"/>
      <c r="R357" s="483"/>
      <c r="S357" s="483"/>
      <c r="T357" s="268" t="s">
        <v>489</v>
      </c>
      <c r="AM357">
        <v>0</v>
      </c>
      <c r="AN357">
        <v>0</v>
      </c>
      <c r="AO357">
        <v>0</v>
      </c>
      <c r="AP357">
        <v>0</v>
      </c>
    </row>
    <row r="358" spans="1:42" ht="18" hidden="1" outlineLevel="1" x14ac:dyDescent="0.35">
      <c r="A358" s="13" t="s">
        <v>184</v>
      </c>
      <c r="B358" s="35">
        <v>346</v>
      </c>
      <c r="C358" s="473"/>
      <c r="D358" s="474"/>
      <c r="E358" s="474"/>
      <c r="F358" s="475"/>
      <c r="G358" s="476">
        <v>0</v>
      </c>
      <c r="H358" s="477">
        <v>0.1</v>
      </c>
      <c r="I358" s="102">
        <v>0</v>
      </c>
      <c r="J358" s="475"/>
      <c r="K358" s="7"/>
      <c r="L358" s="61">
        <v>346</v>
      </c>
      <c r="M358" s="112" t="s">
        <v>489</v>
      </c>
      <c r="N358" s="241">
        <v>0</v>
      </c>
      <c r="O358" s="74"/>
      <c r="P358" s="75"/>
      <c r="Q358" s="81"/>
      <c r="R358" s="483"/>
      <c r="S358" s="483"/>
      <c r="T358" s="268" t="s">
        <v>489</v>
      </c>
      <c r="AM358">
        <v>0</v>
      </c>
      <c r="AN358">
        <v>0</v>
      </c>
      <c r="AO358">
        <v>0</v>
      </c>
      <c r="AP358">
        <v>0</v>
      </c>
    </row>
    <row r="359" spans="1:42" ht="18" hidden="1" outlineLevel="1" x14ac:dyDescent="0.35">
      <c r="A359" s="13" t="s">
        <v>184</v>
      </c>
      <c r="B359" s="35">
        <v>347</v>
      </c>
      <c r="C359" s="473"/>
      <c r="D359" s="474"/>
      <c r="E359" s="474"/>
      <c r="F359" s="475"/>
      <c r="G359" s="476">
        <v>0</v>
      </c>
      <c r="H359" s="477">
        <v>0.1</v>
      </c>
      <c r="I359" s="102">
        <v>0</v>
      </c>
      <c r="J359" s="475"/>
      <c r="K359" s="7"/>
      <c r="L359" s="61">
        <v>347</v>
      </c>
      <c r="M359" s="112" t="s">
        <v>489</v>
      </c>
      <c r="N359" s="241">
        <v>0</v>
      </c>
      <c r="O359" s="74"/>
      <c r="P359" s="75"/>
      <c r="Q359" s="81"/>
      <c r="R359" s="483"/>
      <c r="S359" s="483"/>
      <c r="T359" s="268" t="s">
        <v>489</v>
      </c>
      <c r="AM359">
        <v>0</v>
      </c>
      <c r="AN359">
        <v>0</v>
      </c>
      <c r="AO359">
        <v>0</v>
      </c>
      <c r="AP359">
        <v>0</v>
      </c>
    </row>
    <row r="360" spans="1:42" ht="18" hidden="1" outlineLevel="1" x14ac:dyDescent="0.35">
      <c r="A360" s="13" t="s">
        <v>184</v>
      </c>
      <c r="B360" s="35">
        <v>348</v>
      </c>
      <c r="C360" s="473"/>
      <c r="D360" s="474"/>
      <c r="E360" s="474"/>
      <c r="F360" s="475"/>
      <c r="G360" s="476">
        <v>0</v>
      </c>
      <c r="H360" s="477">
        <v>0.1</v>
      </c>
      <c r="I360" s="102">
        <v>0</v>
      </c>
      <c r="J360" s="475"/>
      <c r="K360" s="7"/>
      <c r="L360" s="61">
        <v>348</v>
      </c>
      <c r="M360" s="112" t="s">
        <v>489</v>
      </c>
      <c r="N360" s="241">
        <v>0</v>
      </c>
      <c r="O360" s="74"/>
      <c r="P360" s="75"/>
      <c r="Q360" s="81"/>
      <c r="R360" s="483"/>
      <c r="S360" s="483"/>
      <c r="T360" s="268" t="s">
        <v>489</v>
      </c>
      <c r="AM360">
        <v>0</v>
      </c>
      <c r="AN360">
        <v>0</v>
      </c>
      <c r="AO360">
        <v>0</v>
      </c>
      <c r="AP360">
        <v>0</v>
      </c>
    </row>
    <row r="361" spans="1:42" ht="18" hidden="1" outlineLevel="1" x14ac:dyDescent="0.35">
      <c r="A361" s="13" t="s">
        <v>184</v>
      </c>
      <c r="B361" s="35">
        <v>349</v>
      </c>
      <c r="C361" s="473"/>
      <c r="D361" s="474"/>
      <c r="E361" s="474"/>
      <c r="F361" s="475"/>
      <c r="G361" s="476">
        <v>0</v>
      </c>
      <c r="H361" s="477">
        <v>0.1</v>
      </c>
      <c r="I361" s="102">
        <v>0</v>
      </c>
      <c r="J361" s="475"/>
      <c r="K361" s="7"/>
      <c r="L361" s="61">
        <v>349</v>
      </c>
      <c r="M361" s="112" t="s">
        <v>489</v>
      </c>
      <c r="N361" s="241">
        <v>0</v>
      </c>
      <c r="O361" s="74"/>
      <c r="P361" s="75"/>
      <c r="Q361" s="81"/>
      <c r="R361" s="483"/>
      <c r="S361" s="483"/>
      <c r="T361" s="268" t="s">
        <v>489</v>
      </c>
      <c r="AM361">
        <v>0</v>
      </c>
      <c r="AN361">
        <v>0</v>
      </c>
      <c r="AO361">
        <v>0</v>
      </c>
      <c r="AP361">
        <v>0</v>
      </c>
    </row>
    <row r="362" spans="1:42" ht="18" hidden="1" outlineLevel="1" x14ac:dyDescent="0.35">
      <c r="A362" s="13" t="s">
        <v>184</v>
      </c>
      <c r="B362" s="35">
        <v>350</v>
      </c>
      <c r="C362" s="473"/>
      <c r="D362" s="474"/>
      <c r="E362" s="474"/>
      <c r="F362" s="475"/>
      <c r="G362" s="476">
        <v>0</v>
      </c>
      <c r="H362" s="477">
        <v>0.1</v>
      </c>
      <c r="I362" s="102">
        <v>0</v>
      </c>
      <c r="J362" s="475"/>
      <c r="K362" s="7"/>
      <c r="L362" s="61">
        <v>350</v>
      </c>
      <c r="M362" s="112" t="s">
        <v>489</v>
      </c>
      <c r="N362" s="241">
        <v>0</v>
      </c>
      <c r="O362" s="74"/>
      <c r="P362" s="75"/>
      <c r="Q362" s="81"/>
      <c r="R362" s="483"/>
      <c r="S362" s="483"/>
      <c r="T362" s="268" t="s">
        <v>489</v>
      </c>
      <c r="AM362">
        <v>0</v>
      </c>
      <c r="AN362">
        <v>0</v>
      </c>
      <c r="AO362">
        <v>0</v>
      </c>
      <c r="AP362">
        <v>0</v>
      </c>
    </row>
    <row r="363" spans="1:42" ht="18" hidden="1" outlineLevel="1" x14ac:dyDescent="0.35">
      <c r="A363" s="13" t="s">
        <v>184</v>
      </c>
      <c r="B363" s="35">
        <v>351</v>
      </c>
      <c r="C363" s="473"/>
      <c r="D363" s="474"/>
      <c r="E363" s="474"/>
      <c r="F363" s="475"/>
      <c r="G363" s="476">
        <v>0</v>
      </c>
      <c r="H363" s="477">
        <v>0.1</v>
      </c>
      <c r="I363" s="102">
        <v>0</v>
      </c>
      <c r="J363" s="475"/>
      <c r="K363" s="7"/>
      <c r="L363" s="61">
        <v>351</v>
      </c>
      <c r="M363" s="112" t="s">
        <v>489</v>
      </c>
      <c r="N363" s="241">
        <v>0</v>
      </c>
      <c r="O363" s="74"/>
      <c r="P363" s="75"/>
      <c r="Q363" s="81"/>
      <c r="R363" s="483"/>
      <c r="S363" s="483"/>
      <c r="T363" s="268" t="s">
        <v>489</v>
      </c>
      <c r="AM363">
        <v>0</v>
      </c>
      <c r="AN363">
        <v>0</v>
      </c>
      <c r="AO363">
        <v>0</v>
      </c>
      <c r="AP363">
        <v>0</v>
      </c>
    </row>
    <row r="364" spans="1:42" ht="18" hidden="1" outlineLevel="1" x14ac:dyDescent="0.35">
      <c r="A364" s="13" t="s">
        <v>184</v>
      </c>
      <c r="B364" s="35">
        <v>352</v>
      </c>
      <c r="C364" s="473"/>
      <c r="D364" s="474"/>
      <c r="E364" s="474"/>
      <c r="F364" s="475"/>
      <c r="G364" s="476">
        <v>0</v>
      </c>
      <c r="H364" s="477">
        <v>0.1</v>
      </c>
      <c r="I364" s="102">
        <v>0</v>
      </c>
      <c r="J364" s="475"/>
      <c r="K364" s="7"/>
      <c r="L364" s="61">
        <v>352</v>
      </c>
      <c r="M364" s="112" t="s">
        <v>489</v>
      </c>
      <c r="N364" s="241">
        <v>0</v>
      </c>
      <c r="O364" s="74"/>
      <c r="P364" s="75"/>
      <c r="Q364" s="81"/>
      <c r="R364" s="483"/>
      <c r="S364" s="483"/>
      <c r="T364" s="268" t="s">
        <v>489</v>
      </c>
      <c r="AM364">
        <v>0</v>
      </c>
      <c r="AN364">
        <v>0</v>
      </c>
      <c r="AO364">
        <v>0</v>
      </c>
      <c r="AP364">
        <v>0</v>
      </c>
    </row>
    <row r="365" spans="1:42" ht="18" hidden="1" outlineLevel="1" x14ac:dyDescent="0.35">
      <c r="A365" s="13" t="s">
        <v>184</v>
      </c>
      <c r="B365" s="35">
        <v>353</v>
      </c>
      <c r="C365" s="473"/>
      <c r="D365" s="474"/>
      <c r="E365" s="474"/>
      <c r="F365" s="475"/>
      <c r="G365" s="476">
        <v>0</v>
      </c>
      <c r="H365" s="477">
        <v>0.1</v>
      </c>
      <c r="I365" s="102">
        <v>0</v>
      </c>
      <c r="J365" s="475"/>
      <c r="K365" s="7"/>
      <c r="L365" s="61">
        <v>353</v>
      </c>
      <c r="M365" s="112" t="s">
        <v>489</v>
      </c>
      <c r="N365" s="241">
        <v>0</v>
      </c>
      <c r="O365" s="74"/>
      <c r="P365" s="75"/>
      <c r="Q365" s="81"/>
      <c r="R365" s="483"/>
      <c r="S365" s="483"/>
      <c r="T365" s="268" t="s">
        <v>489</v>
      </c>
      <c r="AM365">
        <v>0</v>
      </c>
      <c r="AN365">
        <v>0</v>
      </c>
      <c r="AO365">
        <v>0</v>
      </c>
      <c r="AP365">
        <v>0</v>
      </c>
    </row>
    <row r="366" spans="1:42" ht="18" hidden="1" outlineLevel="1" x14ac:dyDescent="0.35">
      <c r="A366" s="13" t="s">
        <v>184</v>
      </c>
      <c r="B366" s="35">
        <v>354</v>
      </c>
      <c r="C366" s="473"/>
      <c r="D366" s="474"/>
      <c r="E366" s="474"/>
      <c r="F366" s="475"/>
      <c r="G366" s="476">
        <v>0</v>
      </c>
      <c r="H366" s="477">
        <v>0.1</v>
      </c>
      <c r="I366" s="102">
        <v>0</v>
      </c>
      <c r="J366" s="475"/>
      <c r="K366" s="7"/>
      <c r="L366" s="61">
        <v>354</v>
      </c>
      <c r="M366" s="112" t="s">
        <v>489</v>
      </c>
      <c r="N366" s="241">
        <v>0</v>
      </c>
      <c r="O366" s="74"/>
      <c r="P366" s="75"/>
      <c r="Q366" s="81"/>
      <c r="R366" s="483"/>
      <c r="S366" s="483"/>
      <c r="T366" s="268" t="s">
        <v>489</v>
      </c>
      <c r="AM366">
        <v>0</v>
      </c>
      <c r="AN366">
        <v>0</v>
      </c>
      <c r="AO366">
        <v>0</v>
      </c>
      <c r="AP366">
        <v>0</v>
      </c>
    </row>
    <row r="367" spans="1:42" ht="18" hidden="1" outlineLevel="1" x14ac:dyDescent="0.35">
      <c r="A367" s="13" t="s">
        <v>184</v>
      </c>
      <c r="B367" s="35">
        <v>355</v>
      </c>
      <c r="C367" s="473"/>
      <c r="D367" s="474"/>
      <c r="E367" s="474"/>
      <c r="F367" s="475"/>
      <c r="G367" s="476">
        <v>0</v>
      </c>
      <c r="H367" s="477">
        <v>0.1</v>
      </c>
      <c r="I367" s="102">
        <v>0</v>
      </c>
      <c r="J367" s="475"/>
      <c r="K367" s="7"/>
      <c r="L367" s="61">
        <v>355</v>
      </c>
      <c r="M367" s="112" t="s">
        <v>489</v>
      </c>
      <c r="N367" s="241">
        <v>0</v>
      </c>
      <c r="O367" s="74"/>
      <c r="P367" s="75"/>
      <c r="Q367" s="81"/>
      <c r="R367" s="483"/>
      <c r="S367" s="483"/>
      <c r="T367" s="268" t="s">
        <v>489</v>
      </c>
      <c r="AM367">
        <v>0</v>
      </c>
      <c r="AN367">
        <v>0</v>
      </c>
      <c r="AO367">
        <v>0</v>
      </c>
      <c r="AP367">
        <v>0</v>
      </c>
    </row>
    <row r="368" spans="1:42" ht="18" hidden="1" outlineLevel="1" x14ac:dyDescent="0.35">
      <c r="A368" s="13" t="s">
        <v>184</v>
      </c>
      <c r="B368" s="35">
        <v>356</v>
      </c>
      <c r="C368" s="473"/>
      <c r="D368" s="474"/>
      <c r="E368" s="474"/>
      <c r="F368" s="475"/>
      <c r="G368" s="476">
        <v>0</v>
      </c>
      <c r="H368" s="477">
        <v>0.1</v>
      </c>
      <c r="I368" s="102">
        <v>0</v>
      </c>
      <c r="J368" s="475"/>
      <c r="K368" s="7"/>
      <c r="L368" s="61">
        <v>356</v>
      </c>
      <c r="M368" s="112" t="s">
        <v>489</v>
      </c>
      <c r="N368" s="241">
        <v>0</v>
      </c>
      <c r="O368" s="74"/>
      <c r="P368" s="75"/>
      <c r="Q368" s="81"/>
      <c r="R368" s="483"/>
      <c r="S368" s="483"/>
      <c r="T368" s="268" t="s">
        <v>489</v>
      </c>
      <c r="AM368">
        <v>0</v>
      </c>
      <c r="AN368">
        <v>0</v>
      </c>
      <c r="AO368">
        <v>0</v>
      </c>
      <c r="AP368">
        <v>0</v>
      </c>
    </row>
    <row r="369" spans="1:42" ht="18" hidden="1" outlineLevel="1" x14ac:dyDescent="0.35">
      <c r="A369" s="13" t="s">
        <v>184</v>
      </c>
      <c r="B369" s="35">
        <v>357</v>
      </c>
      <c r="C369" s="473"/>
      <c r="D369" s="474"/>
      <c r="E369" s="474"/>
      <c r="F369" s="475"/>
      <c r="G369" s="476">
        <v>0</v>
      </c>
      <c r="H369" s="477">
        <v>0.1</v>
      </c>
      <c r="I369" s="102">
        <v>0</v>
      </c>
      <c r="J369" s="475"/>
      <c r="K369" s="7"/>
      <c r="L369" s="61">
        <v>357</v>
      </c>
      <c r="M369" s="112" t="s">
        <v>489</v>
      </c>
      <c r="N369" s="241">
        <v>0</v>
      </c>
      <c r="O369" s="74"/>
      <c r="P369" s="75"/>
      <c r="Q369" s="81"/>
      <c r="R369" s="483"/>
      <c r="S369" s="483"/>
      <c r="T369" s="268" t="s">
        <v>489</v>
      </c>
      <c r="AM369">
        <v>0</v>
      </c>
      <c r="AN369">
        <v>0</v>
      </c>
      <c r="AO369">
        <v>0</v>
      </c>
      <c r="AP369">
        <v>0</v>
      </c>
    </row>
    <row r="370" spans="1:42" ht="18" hidden="1" outlineLevel="1" x14ac:dyDescent="0.35">
      <c r="A370" s="13" t="s">
        <v>184</v>
      </c>
      <c r="B370" s="35">
        <v>358</v>
      </c>
      <c r="C370" s="473"/>
      <c r="D370" s="474"/>
      <c r="E370" s="474"/>
      <c r="F370" s="475"/>
      <c r="G370" s="476">
        <v>0</v>
      </c>
      <c r="H370" s="477">
        <v>0.1</v>
      </c>
      <c r="I370" s="102">
        <v>0</v>
      </c>
      <c r="J370" s="475"/>
      <c r="K370" s="7"/>
      <c r="L370" s="61">
        <v>358</v>
      </c>
      <c r="M370" s="112" t="s">
        <v>489</v>
      </c>
      <c r="N370" s="241">
        <v>0</v>
      </c>
      <c r="O370" s="74"/>
      <c r="P370" s="75"/>
      <c r="Q370" s="81"/>
      <c r="R370" s="483"/>
      <c r="S370" s="483"/>
      <c r="T370" s="268" t="s">
        <v>489</v>
      </c>
      <c r="AM370">
        <v>0</v>
      </c>
      <c r="AN370">
        <v>0</v>
      </c>
      <c r="AO370">
        <v>0</v>
      </c>
      <c r="AP370">
        <v>0</v>
      </c>
    </row>
    <row r="371" spans="1:42" ht="18" hidden="1" outlineLevel="1" x14ac:dyDescent="0.35">
      <c r="A371" s="13" t="s">
        <v>184</v>
      </c>
      <c r="B371" s="35">
        <v>359</v>
      </c>
      <c r="C371" s="473"/>
      <c r="D371" s="474"/>
      <c r="E371" s="474"/>
      <c r="F371" s="475"/>
      <c r="G371" s="476">
        <v>0</v>
      </c>
      <c r="H371" s="477">
        <v>0.1</v>
      </c>
      <c r="I371" s="102">
        <v>0</v>
      </c>
      <c r="J371" s="475"/>
      <c r="K371" s="7"/>
      <c r="L371" s="61">
        <v>359</v>
      </c>
      <c r="M371" s="112" t="s">
        <v>489</v>
      </c>
      <c r="N371" s="241">
        <v>0</v>
      </c>
      <c r="O371" s="74"/>
      <c r="P371" s="75"/>
      <c r="Q371" s="81"/>
      <c r="R371" s="483"/>
      <c r="S371" s="483"/>
      <c r="T371" s="268" t="s">
        <v>489</v>
      </c>
      <c r="AM371">
        <v>0</v>
      </c>
      <c r="AN371">
        <v>0</v>
      </c>
      <c r="AO371">
        <v>0</v>
      </c>
      <c r="AP371">
        <v>0</v>
      </c>
    </row>
    <row r="372" spans="1:42" ht="18" hidden="1" outlineLevel="1" x14ac:dyDescent="0.35">
      <c r="A372" s="13" t="s">
        <v>184</v>
      </c>
      <c r="B372" s="35">
        <v>360</v>
      </c>
      <c r="C372" s="473"/>
      <c r="D372" s="474"/>
      <c r="E372" s="474"/>
      <c r="F372" s="475"/>
      <c r="G372" s="476">
        <v>0</v>
      </c>
      <c r="H372" s="477">
        <v>0.1</v>
      </c>
      <c r="I372" s="102">
        <v>0</v>
      </c>
      <c r="J372" s="475"/>
      <c r="K372" s="7"/>
      <c r="L372" s="61">
        <v>360</v>
      </c>
      <c r="M372" s="112" t="s">
        <v>489</v>
      </c>
      <c r="N372" s="241">
        <v>0</v>
      </c>
      <c r="O372" s="74"/>
      <c r="P372" s="75"/>
      <c r="Q372" s="81"/>
      <c r="R372" s="483"/>
      <c r="S372" s="483"/>
      <c r="T372" s="268" t="s">
        <v>489</v>
      </c>
      <c r="AM372">
        <v>0</v>
      </c>
      <c r="AN372">
        <v>0</v>
      </c>
      <c r="AO372">
        <v>0</v>
      </c>
      <c r="AP372">
        <v>0</v>
      </c>
    </row>
    <row r="373" spans="1:42" ht="18" hidden="1" outlineLevel="1" x14ac:dyDescent="0.35">
      <c r="A373" s="13" t="s">
        <v>184</v>
      </c>
      <c r="B373" s="35">
        <v>361</v>
      </c>
      <c r="C373" s="473"/>
      <c r="D373" s="474"/>
      <c r="E373" s="474"/>
      <c r="F373" s="475"/>
      <c r="G373" s="476">
        <v>0</v>
      </c>
      <c r="H373" s="477">
        <v>0.1</v>
      </c>
      <c r="I373" s="102">
        <v>0</v>
      </c>
      <c r="J373" s="475"/>
      <c r="K373" s="7"/>
      <c r="L373" s="61">
        <v>361</v>
      </c>
      <c r="M373" s="112" t="s">
        <v>489</v>
      </c>
      <c r="N373" s="241">
        <v>0</v>
      </c>
      <c r="O373" s="74"/>
      <c r="P373" s="75"/>
      <c r="Q373" s="81"/>
      <c r="R373" s="483"/>
      <c r="S373" s="483"/>
      <c r="T373" s="268" t="s">
        <v>489</v>
      </c>
      <c r="AM373">
        <v>0</v>
      </c>
      <c r="AN373">
        <v>0</v>
      </c>
      <c r="AO373">
        <v>0</v>
      </c>
      <c r="AP373">
        <v>0</v>
      </c>
    </row>
    <row r="374" spans="1:42" ht="18" hidden="1" outlineLevel="1" x14ac:dyDescent="0.35">
      <c r="A374" s="13" t="s">
        <v>184</v>
      </c>
      <c r="B374" s="35">
        <v>362</v>
      </c>
      <c r="C374" s="473"/>
      <c r="D374" s="474"/>
      <c r="E374" s="474"/>
      <c r="F374" s="475"/>
      <c r="G374" s="476">
        <v>0</v>
      </c>
      <c r="H374" s="477">
        <v>0.1</v>
      </c>
      <c r="I374" s="102">
        <v>0</v>
      </c>
      <c r="J374" s="475"/>
      <c r="K374" s="7"/>
      <c r="L374" s="61">
        <v>362</v>
      </c>
      <c r="M374" s="112" t="s">
        <v>489</v>
      </c>
      <c r="N374" s="241">
        <v>0</v>
      </c>
      <c r="O374" s="74"/>
      <c r="P374" s="75"/>
      <c r="Q374" s="81"/>
      <c r="R374" s="483"/>
      <c r="S374" s="483"/>
      <c r="T374" s="268" t="s">
        <v>489</v>
      </c>
      <c r="AM374">
        <v>0</v>
      </c>
      <c r="AN374">
        <v>0</v>
      </c>
      <c r="AO374">
        <v>0</v>
      </c>
      <c r="AP374">
        <v>0</v>
      </c>
    </row>
    <row r="375" spans="1:42" ht="18" hidden="1" outlineLevel="1" x14ac:dyDescent="0.35">
      <c r="A375" s="13" t="s">
        <v>184</v>
      </c>
      <c r="B375" s="35">
        <v>363</v>
      </c>
      <c r="C375" s="473"/>
      <c r="D375" s="474"/>
      <c r="E375" s="474"/>
      <c r="F375" s="475"/>
      <c r="G375" s="476">
        <v>0</v>
      </c>
      <c r="H375" s="477">
        <v>0.1</v>
      </c>
      <c r="I375" s="102">
        <v>0</v>
      </c>
      <c r="J375" s="475"/>
      <c r="K375" s="7"/>
      <c r="L375" s="61">
        <v>363</v>
      </c>
      <c r="M375" s="112" t="s">
        <v>489</v>
      </c>
      <c r="N375" s="241">
        <v>0</v>
      </c>
      <c r="O375" s="74"/>
      <c r="P375" s="75"/>
      <c r="Q375" s="81"/>
      <c r="R375" s="483"/>
      <c r="S375" s="483"/>
      <c r="T375" s="268" t="s">
        <v>489</v>
      </c>
      <c r="AM375">
        <v>0</v>
      </c>
      <c r="AN375">
        <v>0</v>
      </c>
      <c r="AO375">
        <v>0</v>
      </c>
      <c r="AP375">
        <v>0</v>
      </c>
    </row>
    <row r="376" spans="1:42" ht="18" hidden="1" outlineLevel="1" x14ac:dyDescent="0.35">
      <c r="A376" s="13" t="s">
        <v>184</v>
      </c>
      <c r="B376" s="35">
        <v>364</v>
      </c>
      <c r="C376" s="473"/>
      <c r="D376" s="474"/>
      <c r="E376" s="474"/>
      <c r="F376" s="475"/>
      <c r="G376" s="476">
        <v>0</v>
      </c>
      <c r="H376" s="477">
        <v>0.1</v>
      </c>
      <c r="I376" s="102">
        <v>0</v>
      </c>
      <c r="J376" s="475"/>
      <c r="K376" s="7"/>
      <c r="L376" s="61">
        <v>364</v>
      </c>
      <c r="M376" s="112" t="s">
        <v>489</v>
      </c>
      <c r="N376" s="241">
        <v>0</v>
      </c>
      <c r="O376" s="74"/>
      <c r="P376" s="75"/>
      <c r="Q376" s="81"/>
      <c r="R376" s="483"/>
      <c r="S376" s="483"/>
      <c r="T376" s="268" t="s">
        <v>489</v>
      </c>
      <c r="AM376">
        <v>0</v>
      </c>
      <c r="AN376">
        <v>0</v>
      </c>
      <c r="AO376">
        <v>0</v>
      </c>
      <c r="AP376">
        <v>0</v>
      </c>
    </row>
    <row r="377" spans="1:42" ht="18" hidden="1" outlineLevel="1" x14ac:dyDescent="0.35">
      <c r="A377" s="13" t="s">
        <v>184</v>
      </c>
      <c r="B377" s="35">
        <v>365</v>
      </c>
      <c r="C377" s="473"/>
      <c r="D377" s="474"/>
      <c r="E377" s="474"/>
      <c r="F377" s="475"/>
      <c r="G377" s="476">
        <v>0</v>
      </c>
      <c r="H377" s="477">
        <v>0.1</v>
      </c>
      <c r="I377" s="102">
        <v>0</v>
      </c>
      <c r="J377" s="475"/>
      <c r="K377" s="7"/>
      <c r="L377" s="61">
        <v>365</v>
      </c>
      <c r="M377" s="112" t="s">
        <v>489</v>
      </c>
      <c r="N377" s="241">
        <v>0</v>
      </c>
      <c r="O377" s="74"/>
      <c r="P377" s="75"/>
      <c r="Q377" s="81"/>
      <c r="R377" s="483"/>
      <c r="S377" s="483"/>
      <c r="T377" s="268" t="s">
        <v>489</v>
      </c>
      <c r="AM377">
        <v>0</v>
      </c>
      <c r="AN377">
        <v>0</v>
      </c>
      <c r="AO377">
        <v>0</v>
      </c>
      <c r="AP377">
        <v>0</v>
      </c>
    </row>
    <row r="378" spans="1:42" ht="18" hidden="1" outlineLevel="1" x14ac:dyDescent="0.35">
      <c r="A378" s="13" t="s">
        <v>184</v>
      </c>
      <c r="B378" s="35">
        <v>366</v>
      </c>
      <c r="C378" s="473"/>
      <c r="D378" s="474"/>
      <c r="E378" s="474"/>
      <c r="F378" s="475"/>
      <c r="G378" s="476">
        <v>0</v>
      </c>
      <c r="H378" s="477">
        <v>0.1</v>
      </c>
      <c r="I378" s="102">
        <v>0</v>
      </c>
      <c r="J378" s="475"/>
      <c r="K378" s="7"/>
      <c r="L378" s="61">
        <v>366</v>
      </c>
      <c r="M378" s="112" t="s">
        <v>489</v>
      </c>
      <c r="N378" s="241">
        <v>0</v>
      </c>
      <c r="O378" s="74"/>
      <c r="P378" s="75"/>
      <c r="Q378" s="81"/>
      <c r="R378" s="483"/>
      <c r="S378" s="483"/>
      <c r="T378" s="268" t="s">
        <v>489</v>
      </c>
      <c r="AM378">
        <v>0</v>
      </c>
      <c r="AN378">
        <v>0</v>
      </c>
      <c r="AO378">
        <v>0</v>
      </c>
      <c r="AP378">
        <v>0</v>
      </c>
    </row>
    <row r="379" spans="1:42" ht="18" hidden="1" outlineLevel="1" x14ac:dyDescent="0.35">
      <c r="A379" s="13" t="s">
        <v>184</v>
      </c>
      <c r="B379" s="35">
        <v>367</v>
      </c>
      <c r="C379" s="473"/>
      <c r="D379" s="474"/>
      <c r="E379" s="474"/>
      <c r="F379" s="475"/>
      <c r="G379" s="476">
        <v>0</v>
      </c>
      <c r="H379" s="477">
        <v>0.1</v>
      </c>
      <c r="I379" s="102">
        <v>0</v>
      </c>
      <c r="J379" s="475"/>
      <c r="K379" s="7"/>
      <c r="L379" s="61">
        <v>367</v>
      </c>
      <c r="M379" s="112" t="s">
        <v>489</v>
      </c>
      <c r="N379" s="241">
        <v>0</v>
      </c>
      <c r="O379" s="74"/>
      <c r="P379" s="75"/>
      <c r="Q379" s="81"/>
      <c r="R379" s="483"/>
      <c r="S379" s="483"/>
      <c r="T379" s="268" t="s">
        <v>489</v>
      </c>
      <c r="AM379">
        <v>0</v>
      </c>
      <c r="AN379">
        <v>0</v>
      </c>
      <c r="AO379">
        <v>0</v>
      </c>
      <c r="AP379">
        <v>0</v>
      </c>
    </row>
    <row r="380" spans="1:42" ht="18" hidden="1" outlineLevel="1" x14ac:dyDescent="0.35">
      <c r="A380" s="13" t="s">
        <v>184</v>
      </c>
      <c r="B380" s="35">
        <v>368</v>
      </c>
      <c r="C380" s="473"/>
      <c r="D380" s="474"/>
      <c r="E380" s="474"/>
      <c r="F380" s="475"/>
      <c r="G380" s="476">
        <v>0</v>
      </c>
      <c r="H380" s="477">
        <v>0.1</v>
      </c>
      <c r="I380" s="102">
        <v>0</v>
      </c>
      <c r="J380" s="475"/>
      <c r="K380" s="7"/>
      <c r="L380" s="61">
        <v>368</v>
      </c>
      <c r="M380" s="112" t="s">
        <v>489</v>
      </c>
      <c r="N380" s="241">
        <v>0</v>
      </c>
      <c r="O380" s="74"/>
      <c r="P380" s="75"/>
      <c r="Q380" s="81"/>
      <c r="R380" s="483"/>
      <c r="S380" s="483"/>
      <c r="T380" s="268" t="s">
        <v>489</v>
      </c>
      <c r="AM380">
        <v>0</v>
      </c>
      <c r="AN380">
        <v>0</v>
      </c>
      <c r="AO380">
        <v>0</v>
      </c>
      <c r="AP380">
        <v>0</v>
      </c>
    </row>
    <row r="381" spans="1:42" ht="18" hidden="1" outlineLevel="1" x14ac:dyDescent="0.35">
      <c r="A381" s="13" t="s">
        <v>184</v>
      </c>
      <c r="B381" s="35">
        <v>369</v>
      </c>
      <c r="C381" s="473"/>
      <c r="D381" s="474"/>
      <c r="E381" s="474"/>
      <c r="F381" s="475"/>
      <c r="G381" s="476">
        <v>0</v>
      </c>
      <c r="H381" s="477">
        <v>0.1</v>
      </c>
      <c r="I381" s="102">
        <v>0</v>
      </c>
      <c r="J381" s="475"/>
      <c r="K381" s="7"/>
      <c r="L381" s="61">
        <v>369</v>
      </c>
      <c r="M381" s="112" t="s">
        <v>489</v>
      </c>
      <c r="N381" s="241">
        <v>0</v>
      </c>
      <c r="O381" s="74"/>
      <c r="P381" s="75"/>
      <c r="Q381" s="81"/>
      <c r="R381" s="483"/>
      <c r="S381" s="483"/>
      <c r="T381" s="268" t="s">
        <v>489</v>
      </c>
      <c r="AM381">
        <v>0</v>
      </c>
      <c r="AN381">
        <v>0</v>
      </c>
      <c r="AO381">
        <v>0</v>
      </c>
      <c r="AP381">
        <v>0</v>
      </c>
    </row>
    <row r="382" spans="1:42" ht="18" hidden="1" outlineLevel="1" x14ac:dyDescent="0.35">
      <c r="A382" s="13" t="s">
        <v>184</v>
      </c>
      <c r="B382" s="35">
        <v>370</v>
      </c>
      <c r="C382" s="473"/>
      <c r="D382" s="474"/>
      <c r="E382" s="474"/>
      <c r="F382" s="475"/>
      <c r="G382" s="476">
        <v>0</v>
      </c>
      <c r="H382" s="477">
        <v>0.1</v>
      </c>
      <c r="I382" s="102">
        <v>0</v>
      </c>
      <c r="J382" s="475"/>
      <c r="K382" s="7"/>
      <c r="L382" s="61">
        <v>370</v>
      </c>
      <c r="M382" s="112" t="s">
        <v>489</v>
      </c>
      <c r="N382" s="241">
        <v>0</v>
      </c>
      <c r="O382" s="74"/>
      <c r="P382" s="75"/>
      <c r="Q382" s="81"/>
      <c r="R382" s="483"/>
      <c r="S382" s="483"/>
      <c r="T382" s="268" t="s">
        <v>489</v>
      </c>
      <c r="AM382">
        <v>0</v>
      </c>
      <c r="AN382">
        <v>0</v>
      </c>
      <c r="AO382">
        <v>0</v>
      </c>
      <c r="AP382">
        <v>0</v>
      </c>
    </row>
    <row r="383" spans="1:42" ht="18" hidden="1" outlineLevel="1" x14ac:dyDescent="0.35">
      <c r="A383" s="13" t="s">
        <v>184</v>
      </c>
      <c r="B383" s="35">
        <v>371</v>
      </c>
      <c r="C383" s="473"/>
      <c r="D383" s="474"/>
      <c r="E383" s="474"/>
      <c r="F383" s="475"/>
      <c r="G383" s="476">
        <v>0</v>
      </c>
      <c r="H383" s="477">
        <v>0.1</v>
      </c>
      <c r="I383" s="102">
        <v>0</v>
      </c>
      <c r="J383" s="475"/>
      <c r="K383" s="7"/>
      <c r="L383" s="61">
        <v>371</v>
      </c>
      <c r="M383" s="112" t="s">
        <v>489</v>
      </c>
      <c r="N383" s="241">
        <v>0</v>
      </c>
      <c r="O383" s="74"/>
      <c r="P383" s="75"/>
      <c r="Q383" s="81"/>
      <c r="R383" s="483"/>
      <c r="S383" s="483"/>
      <c r="T383" s="268" t="s">
        <v>489</v>
      </c>
      <c r="AM383">
        <v>0</v>
      </c>
      <c r="AN383">
        <v>0</v>
      </c>
      <c r="AO383">
        <v>0</v>
      </c>
      <c r="AP383">
        <v>0</v>
      </c>
    </row>
    <row r="384" spans="1:42" ht="18" hidden="1" outlineLevel="1" x14ac:dyDescent="0.35">
      <c r="A384" s="13" t="s">
        <v>184</v>
      </c>
      <c r="B384" s="35">
        <v>372</v>
      </c>
      <c r="C384" s="473"/>
      <c r="D384" s="474"/>
      <c r="E384" s="474"/>
      <c r="F384" s="475"/>
      <c r="G384" s="476">
        <v>0</v>
      </c>
      <c r="H384" s="477">
        <v>0.1</v>
      </c>
      <c r="I384" s="102">
        <v>0</v>
      </c>
      <c r="J384" s="475"/>
      <c r="K384" s="7"/>
      <c r="L384" s="61">
        <v>372</v>
      </c>
      <c r="M384" s="112" t="s">
        <v>489</v>
      </c>
      <c r="N384" s="241">
        <v>0</v>
      </c>
      <c r="O384" s="74"/>
      <c r="P384" s="75"/>
      <c r="Q384" s="81"/>
      <c r="R384" s="483"/>
      <c r="S384" s="483"/>
      <c r="T384" s="268" t="s">
        <v>489</v>
      </c>
      <c r="AM384">
        <v>0</v>
      </c>
      <c r="AN384">
        <v>0</v>
      </c>
      <c r="AO384">
        <v>0</v>
      </c>
      <c r="AP384">
        <v>0</v>
      </c>
    </row>
    <row r="385" spans="1:42" ht="18" hidden="1" outlineLevel="1" x14ac:dyDescent="0.35">
      <c r="A385" s="13" t="s">
        <v>184</v>
      </c>
      <c r="B385" s="35">
        <v>373</v>
      </c>
      <c r="C385" s="473"/>
      <c r="D385" s="474"/>
      <c r="E385" s="474"/>
      <c r="F385" s="475"/>
      <c r="G385" s="476">
        <v>0</v>
      </c>
      <c r="H385" s="477">
        <v>0.1</v>
      </c>
      <c r="I385" s="102">
        <v>0</v>
      </c>
      <c r="J385" s="475"/>
      <c r="K385" s="7"/>
      <c r="L385" s="61">
        <v>373</v>
      </c>
      <c r="M385" s="112" t="s">
        <v>489</v>
      </c>
      <c r="N385" s="241">
        <v>0</v>
      </c>
      <c r="O385" s="74"/>
      <c r="P385" s="75"/>
      <c r="Q385" s="81"/>
      <c r="R385" s="483"/>
      <c r="S385" s="483"/>
      <c r="T385" s="268" t="s">
        <v>489</v>
      </c>
      <c r="AM385">
        <v>0</v>
      </c>
      <c r="AN385">
        <v>0</v>
      </c>
      <c r="AO385">
        <v>0</v>
      </c>
      <c r="AP385">
        <v>0</v>
      </c>
    </row>
    <row r="386" spans="1:42" ht="18" hidden="1" outlineLevel="1" x14ac:dyDescent="0.35">
      <c r="A386" s="13" t="s">
        <v>184</v>
      </c>
      <c r="B386" s="35">
        <v>374</v>
      </c>
      <c r="C386" s="473"/>
      <c r="D386" s="474"/>
      <c r="E386" s="474"/>
      <c r="F386" s="475"/>
      <c r="G386" s="476">
        <v>0</v>
      </c>
      <c r="H386" s="477">
        <v>0.1</v>
      </c>
      <c r="I386" s="102">
        <v>0</v>
      </c>
      <c r="J386" s="475"/>
      <c r="K386" s="7"/>
      <c r="L386" s="61">
        <v>374</v>
      </c>
      <c r="M386" s="112" t="s">
        <v>489</v>
      </c>
      <c r="N386" s="241">
        <v>0</v>
      </c>
      <c r="O386" s="74"/>
      <c r="P386" s="75"/>
      <c r="Q386" s="81"/>
      <c r="R386" s="483"/>
      <c r="S386" s="483"/>
      <c r="T386" s="268" t="s">
        <v>489</v>
      </c>
      <c r="AM386">
        <v>0</v>
      </c>
      <c r="AN386">
        <v>0</v>
      </c>
      <c r="AO386">
        <v>0</v>
      </c>
      <c r="AP386">
        <v>0</v>
      </c>
    </row>
    <row r="387" spans="1:42" ht="18" hidden="1" outlineLevel="1" x14ac:dyDescent="0.35">
      <c r="A387" s="13" t="s">
        <v>184</v>
      </c>
      <c r="B387" s="35">
        <v>375</v>
      </c>
      <c r="C387" s="473"/>
      <c r="D387" s="474"/>
      <c r="E387" s="474"/>
      <c r="F387" s="475"/>
      <c r="G387" s="476">
        <v>0</v>
      </c>
      <c r="H387" s="477">
        <v>0.1</v>
      </c>
      <c r="I387" s="102">
        <v>0</v>
      </c>
      <c r="J387" s="475"/>
      <c r="K387" s="7"/>
      <c r="L387" s="61">
        <v>375</v>
      </c>
      <c r="M387" s="112" t="s">
        <v>489</v>
      </c>
      <c r="N387" s="241">
        <v>0</v>
      </c>
      <c r="O387" s="74"/>
      <c r="P387" s="75"/>
      <c r="Q387" s="81"/>
      <c r="R387" s="483"/>
      <c r="S387" s="483"/>
      <c r="T387" s="268" t="s">
        <v>489</v>
      </c>
      <c r="AM387">
        <v>0</v>
      </c>
      <c r="AN387">
        <v>0</v>
      </c>
      <c r="AO387">
        <v>0</v>
      </c>
      <c r="AP387">
        <v>0</v>
      </c>
    </row>
    <row r="388" spans="1:42" ht="18" hidden="1" outlineLevel="1" x14ac:dyDescent="0.35">
      <c r="A388" s="13" t="s">
        <v>184</v>
      </c>
      <c r="B388" s="35">
        <v>376</v>
      </c>
      <c r="C388" s="473"/>
      <c r="D388" s="474"/>
      <c r="E388" s="474"/>
      <c r="F388" s="475"/>
      <c r="G388" s="476">
        <v>0</v>
      </c>
      <c r="H388" s="477">
        <v>0.1</v>
      </c>
      <c r="I388" s="102">
        <v>0</v>
      </c>
      <c r="J388" s="475"/>
      <c r="K388" s="7"/>
      <c r="L388" s="61">
        <v>376</v>
      </c>
      <c r="M388" s="112" t="s">
        <v>489</v>
      </c>
      <c r="N388" s="241">
        <v>0</v>
      </c>
      <c r="O388" s="74"/>
      <c r="P388" s="75"/>
      <c r="Q388" s="81"/>
      <c r="R388" s="483"/>
      <c r="S388" s="483"/>
      <c r="T388" s="268" t="s">
        <v>489</v>
      </c>
      <c r="AM388">
        <v>0</v>
      </c>
      <c r="AN388">
        <v>0</v>
      </c>
      <c r="AO388">
        <v>0</v>
      </c>
      <c r="AP388">
        <v>0</v>
      </c>
    </row>
    <row r="389" spans="1:42" ht="18" hidden="1" outlineLevel="1" x14ac:dyDescent="0.35">
      <c r="A389" s="13" t="s">
        <v>184</v>
      </c>
      <c r="B389" s="35">
        <v>377</v>
      </c>
      <c r="C389" s="473"/>
      <c r="D389" s="474"/>
      <c r="E389" s="474"/>
      <c r="F389" s="475"/>
      <c r="G389" s="476">
        <v>0</v>
      </c>
      <c r="H389" s="477">
        <v>0.1</v>
      </c>
      <c r="I389" s="102">
        <v>0</v>
      </c>
      <c r="J389" s="475"/>
      <c r="K389" s="7"/>
      <c r="L389" s="61">
        <v>377</v>
      </c>
      <c r="M389" s="112" t="s">
        <v>489</v>
      </c>
      <c r="N389" s="241">
        <v>0</v>
      </c>
      <c r="O389" s="74"/>
      <c r="P389" s="75"/>
      <c r="Q389" s="81"/>
      <c r="R389" s="483"/>
      <c r="S389" s="483"/>
      <c r="T389" s="268" t="s">
        <v>489</v>
      </c>
      <c r="AM389">
        <v>0</v>
      </c>
      <c r="AN389">
        <v>0</v>
      </c>
      <c r="AO389">
        <v>0</v>
      </c>
      <c r="AP389">
        <v>0</v>
      </c>
    </row>
    <row r="390" spans="1:42" ht="18" hidden="1" outlineLevel="1" x14ac:dyDescent="0.35">
      <c r="A390" s="13" t="s">
        <v>184</v>
      </c>
      <c r="B390" s="35">
        <v>378</v>
      </c>
      <c r="C390" s="473"/>
      <c r="D390" s="474"/>
      <c r="E390" s="474"/>
      <c r="F390" s="475"/>
      <c r="G390" s="476">
        <v>0</v>
      </c>
      <c r="H390" s="477">
        <v>0.1</v>
      </c>
      <c r="I390" s="102">
        <v>0</v>
      </c>
      <c r="J390" s="475"/>
      <c r="K390" s="7"/>
      <c r="L390" s="61">
        <v>378</v>
      </c>
      <c r="M390" s="112" t="s">
        <v>489</v>
      </c>
      <c r="N390" s="241">
        <v>0</v>
      </c>
      <c r="O390" s="74"/>
      <c r="P390" s="75"/>
      <c r="Q390" s="81"/>
      <c r="R390" s="483"/>
      <c r="S390" s="483"/>
      <c r="T390" s="268" t="s">
        <v>489</v>
      </c>
      <c r="AM390">
        <v>0</v>
      </c>
      <c r="AN390">
        <v>0</v>
      </c>
      <c r="AO390">
        <v>0</v>
      </c>
      <c r="AP390">
        <v>0</v>
      </c>
    </row>
    <row r="391" spans="1:42" ht="18" hidden="1" outlineLevel="1" x14ac:dyDescent="0.35">
      <c r="A391" s="13" t="s">
        <v>184</v>
      </c>
      <c r="B391" s="35">
        <v>379</v>
      </c>
      <c r="C391" s="473"/>
      <c r="D391" s="474"/>
      <c r="E391" s="474"/>
      <c r="F391" s="475"/>
      <c r="G391" s="476">
        <v>0</v>
      </c>
      <c r="H391" s="477">
        <v>0.1</v>
      </c>
      <c r="I391" s="102">
        <v>0</v>
      </c>
      <c r="J391" s="475"/>
      <c r="K391" s="7"/>
      <c r="L391" s="61">
        <v>379</v>
      </c>
      <c r="M391" s="112" t="s">
        <v>489</v>
      </c>
      <c r="N391" s="241">
        <v>0</v>
      </c>
      <c r="O391" s="74"/>
      <c r="P391" s="75"/>
      <c r="Q391" s="81"/>
      <c r="R391" s="483"/>
      <c r="S391" s="483"/>
      <c r="T391" s="268" t="s">
        <v>489</v>
      </c>
      <c r="AM391">
        <v>0</v>
      </c>
      <c r="AN391">
        <v>0</v>
      </c>
      <c r="AO391">
        <v>0</v>
      </c>
      <c r="AP391">
        <v>0</v>
      </c>
    </row>
    <row r="392" spans="1:42" ht="18" hidden="1" outlineLevel="1" x14ac:dyDescent="0.35">
      <c r="A392" s="13" t="s">
        <v>184</v>
      </c>
      <c r="B392" s="35">
        <v>380</v>
      </c>
      <c r="C392" s="473"/>
      <c r="D392" s="474"/>
      <c r="E392" s="474"/>
      <c r="F392" s="475"/>
      <c r="G392" s="476">
        <v>0</v>
      </c>
      <c r="H392" s="477">
        <v>0.1</v>
      </c>
      <c r="I392" s="102">
        <v>0</v>
      </c>
      <c r="J392" s="475"/>
      <c r="K392" s="7"/>
      <c r="L392" s="61">
        <v>380</v>
      </c>
      <c r="M392" s="112" t="s">
        <v>489</v>
      </c>
      <c r="N392" s="241">
        <v>0</v>
      </c>
      <c r="O392" s="74"/>
      <c r="P392" s="75"/>
      <c r="Q392" s="81"/>
      <c r="R392" s="483"/>
      <c r="S392" s="483"/>
      <c r="T392" s="268" t="s">
        <v>489</v>
      </c>
      <c r="AM392">
        <v>0</v>
      </c>
      <c r="AN392">
        <v>0</v>
      </c>
      <c r="AO392">
        <v>0</v>
      </c>
      <c r="AP392">
        <v>0</v>
      </c>
    </row>
    <row r="393" spans="1:42" ht="18" hidden="1" outlineLevel="1" x14ac:dyDescent="0.35">
      <c r="A393" s="13" t="s">
        <v>184</v>
      </c>
      <c r="B393" s="35">
        <v>381</v>
      </c>
      <c r="C393" s="473"/>
      <c r="D393" s="474"/>
      <c r="E393" s="474"/>
      <c r="F393" s="475"/>
      <c r="G393" s="476">
        <v>0</v>
      </c>
      <c r="H393" s="477">
        <v>0.1</v>
      </c>
      <c r="I393" s="102">
        <v>0</v>
      </c>
      <c r="J393" s="475"/>
      <c r="K393" s="7"/>
      <c r="L393" s="61">
        <v>381</v>
      </c>
      <c r="M393" s="112" t="s">
        <v>489</v>
      </c>
      <c r="N393" s="241">
        <v>0</v>
      </c>
      <c r="O393" s="74"/>
      <c r="P393" s="75"/>
      <c r="Q393" s="81"/>
      <c r="R393" s="483"/>
      <c r="S393" s="483"/>
      <c r="T393" s="268" t="s">
        <v>489</v>
      </c>
      <c r="AM393">
        <v>0</v>
      </c>
      <c r="AN393">
        <v>0</v>
      </c>
      <c r="AO393">
        <v>0</v>
      </c>
      <c r="AP393">
        <v>0</v>
      </c>
    </row>
    <row r="394" spans="1:42" ht="18" hidden="1" outlineLevel="1" x14ac:dyDescent="0.35">
      <c r="A394" s="13" t="s">
        <v>184</v>
      </c>
      <c r="B394" s="35">
        <v>382</v>
      </c>
      <c r="C394" s="473"/>
      <c r="D394" s="474"/>
      <c r="E394" s="474"/>
      <c r="F394" s="475"/>
      <c r="G394" s="476">
        <v>0</v>
      </c>
      <c r="H394" s="477">
        <v>0.1</v>
      </c>
      <c r="I394" s="102">
        <v>0</v>
      </c>
      <c r="J394" s="475"/>
      <c r="K394" s="7"/>
      <c r="L394" s="61">
        <v>382</v>
      </c>
      <c r="M394" s="112" t="s">
        <v>489</v>
      </c>
      <c r="N394" s="241">
        <v>0</v>
      </c>
      <c r="O394" s="74"/>
      <c r="P394" s="75"/>
      <c r="Q394" s="81"/>
      <c r="R394" s="483"/>
      <c r="S394" s="483"/>
      <c r="T394" s="268" t="s">
        <v>489</v>
      </c>
      <c r="AM394">
        <v>0</v>
      </c>
      <c r="AN394">
        <v>0</v>
      </c>
      <c r="AO394">
        <v>0</v>
      </c>
      <c r="AP394">
        <v>0</v>
      </c>
    </row>
    <row r="395" spans="1:42" ht="18" hidden="1" outlineLevel="1" x14ac:dyDescent="0.35">
      <c r="A395" s="13" t="s">
        <v>184</v>
      </c>
      <c r="B395" s="35">
        <v>383</v>
      </c>
      <c r="C395" s="473"/>
      <c r="D395" s="474"/>
      <c r="E395" s="474"/>
      <c r="F395" s="475"/>
      <c r="G395" s="476">
        <v>0</v>
      </c>
      <c r="H395" s="477">
        <v>0.1</v>
      </c>
      <c r="I395" s="102">
        <v>0</v>
      </c>
      <c r="J395" s="475"/>
      <c r="K395" s="7"/>
      <c r="L395" s="61">
        <v>383</v>
      </c>
      <c r="M395" s="112" t="s">
        <v>489</v>
      </c>
      <c r="N395" s="241">
        <v>0</v>
      </c>
      <c r="O395" s="74"/>
      <c r="P395" s="75"/>
      <c r="Q395" s="81"/>
      <c r="R395" s="483"/>
      <c r="S395" s="483"/>
      <c r="T395" s="268" t="s">
        <v>489</v>
      </c>
      <c r="AM395">
        <v>0</v>
      </c>
      <c r="AN395">
        <v>0</v>
      </c>
      <c r="AO395">
        <v>0</v>
      </c>
      <c r="AP395">
        <v>0</v>
      </c>
    </row>
    <row r="396" spans="1:42" ht="18" hidden="1" outlineLevel="1" x14ac:dyDescent="0.35">
      <c r="A396" s="13" t="s">
        <v>184</v>
      </c>
      <c r="B396" s="35">
        <v>384</v>
      </c>
      <c r="C396" s="473"/>
      <c r="D396" s="474"/>
      <c r="E396" s="474"/>
      <c r="F396" s="475"/>
      <c r="G396" s="476">
        <v>0</v>
      </c>
      <c r="H396" s="477">
        <v>0.1</v>
      </c>
      <c r="I396" s="102">
        <v>0</v>
      </c>
      <c r="J396" s="475"/>
      <c r="K396" s="7"/>
      <c r="L396" s="61">
        <v>384</v>
      </c>
      <c r="M396" s="112" t="s">
        <v>489</v>
      </c>
      <c r="N396" s="241">
        <v>0</v>
      </c>
      <c r="O396" s="74"/>
      <c r="P396" s="75"/>
      <c r="Q396" s="81"/>
      <c r="R396" s="483"/>
      <c r="S396" s="483"/>
      <c r="T396" s="268" t="s">
        <v>489</v>
      </c>
      <c r="AM396">
        <v>0</v>
      </c>
      <c r="AN396">
        <v>0</v>
      </c>
      <c r="AO396">
        <v>0</v>
      </c>
      <c r="AP396">
        <v>0</v>
      </c>
    </row>
    <row r="397" spans="1:42" ht="18" hidden="1" outlineLevel="1" x14ac:dyDescent="0.35">
      <c r="A397" s="13" t="s">
        <v>184</v>
      </c>
      <c r="B397" s="35">
        <v>385</v>
      </c>
      <c r="C397" s="473"/>
      <c r="D397" s="474"/>
      <c r="E397" s="474"/>
      <c r="F397" s="475"/>
      <c r="G397" s="476">
        <v>0</v>
      </c>
      <c r="H397" s="477">
        <v>0.1</v>
      </c>
      <c r="I397" s="102">
        <v>0</v>
      </c>
      <c r="J397" s="475"/>
      <c r="K397" s="7"/>
      <c r="L397" s="61">
        <v>385</v>
      </c>
      <c r="M397" s="112" t="s">
        <v>489</v>
      </c>
      <c r="N397" s="241">
        <v>0</v>
      </c>
      <c r="O397" s="74"/>
      <c r="P397" s="75"/>
      <c r="Q397" s="81"/>
      <c r="R397" s="483"/>
      <c r="S397" s="483"/>
      <c r="T397" s="268" t="s">
        <v>489</v>
      </c>
      <c r="AM397">
        <v>0</v>
      </c>
      <c r="AN397">
        <v>0</v>
      </c>
      <c r="AO397">
        <v>0</v>
      </c>
      <c r="AP397">
        <v>0</v>
      </c>
    </row>
    <row r="398" spans="1:42" ht="18" hidden="1" outlineLevel="1" x14ac:dyDescent="0.35">
      <c r="A398" s="13" t="s">
        <v>184</v>
      </c>
      <c r="B398" s="35">
        <v>386</v>
      </c>
      <c r="C398" s="473"/>
      <c r="D398" s="474"/>
      <c r="E398" s="474"/>
      <c r="F398" s="475"/>
      <c r="G398" s="476">
        <v>0</v>
      </c>
      <c r="H398" s="477">
        <v>0.1</v>
      </c>
      <c r="I398" s="102">
        <v>0</v>
      </c>
      <c r="J398" s="475"/>
      <c r="K398" s="7"/>
      <c r="L398" s="61">
        <v>386</v>
      </c>
      <c r="M398" s="112" t="s">
        <v>489</v>
      </c>
      <c r="N398" s="241">
        <v>0</v>
      </c>
      <c r="O398" s="74"/>
      <c r="P398" s="75"/>
      <c r="Q398" s="81"/>
      <c r="R398" s="483"/>
      <c r="S398" s="483"/>
      <c r="T398" s="268" t="s">
        <v>489</v>
      </c>
      <c r="AM398">
        <v>0</v>
      </c>
      <c r="AN398">
        <v>0</v>
      </c>
      <c r="AO398">
        <v>0</v>
      </c>
      <c r="AP398">
        <v>0</v>
      </c>
    </row>
    <row r="399" spans="1:42" ht="18" hidden="1" outlineLevel="1" x14ac:dyDescent="0.35">
      <c r="A399" s="13" t="s">
        <v>184</v>
      </c>
      <c r="B399" s="35">
        <v>387</v>
      </c>
      <c r="C399" s="473"/>
      <c r="D399" s="474"/>
      <c r="E399" s="474"/>
      <c r="F399" s="475"/>
      <c r="G399" s="476">
        <v>0</v>
      </c>
      <c r="H399" s="477">
        <v>0.1</v>
      </c>
      <c r="I399" s="102">
        <v>0</v>
      </c>
      <c r="J399" s="475"/>
      <c r="K399" s="7"/>
      <c r="L399" s="61">
        <v>387</v>
      </c>
      <c r="M399" s="112" t="s">
        <v>489</v>
      </c>
      <c r="N399" s="241">
        <v>0</v>
      </c>
      <c r="O399" s="74"/>
      <c r="P399" s="75"/>
      <c r="Q399" s="81"/>
      <c r="R399" s="483"/>
      <c r="S399" s="483"/>
      <c r="T399" s="268" t="s">
        <v>489</v>
      </c>
      <c r="AM399">
        <v>0</v>
      </c>
      <c r="AN399">
        <v>0</v>
      </c>
      <c r="AO399">
        <v>0</v>
      </c>
      <c r="AP399">
        <v>0</v>
      </c>
    </row>
    <row r="400" spans="1:42" ht="18" hidden="1" outlineLevel="1" x14ac:dyDescent="0.35">
      <c r="A400" s="13" t="s">
        <v>184</v>
      </c>
      <c r="B400" s="35">
        <v>388</v>
      </c>
      <c r="C400" s="473"/>
      <c r="D400" s="474"/>
      <c r="E400" s="474"/>
      <c r="F400" s="475"/>
      <c r="G400" s="476">
        <v>0</v>
      </c>
      <c r="H400" s="477">
        <v>0.1</v>
      </c>
      <c r="I400" s="102">
        <v>0</v>
      </c>
      <c r="J400" s="475"/>
      <c r="K400" s="7"/>
      <c r="L400" s="61">
        <v>388</v>
      </c>
      <c r="M400" s="112" t="s">
        <v>489</v>
      </c>
      <c r="N400" s="241">
        <v>0</v>
      </c>
      <c r="O400" s="74"/>
      <c r="P400" s="75"/>
      <c r="Q400" s="81"/>
      <c r="R400" s="483"/>
      <c r="S400" s="483"/>
      <c r="T400" s="268" t="s">
        <v>489</v>
      </c>
      <c r="AM400">
        <v>0</v>
      </c>
      <c r="AN400">
        <v>0</v>
      </c>
      <c r="AO400">
        <v>0</v>
      </c>
      <c r="AP400">
        <v>0</v>
      </c>
    </row>
    <row r="401" spans="1:42" ht="18" hidden="1" outlineLevel="1" x14ac:dyDescent="0.35">
      <c r="A401" s="13" t="s">
        <v>184</v>
      </c>
      <c r="B401" s="35">
        <v>389</v>
      </c>
      <c r="C401" s="473"/>
      <c r="D401" s="474"/>
      <c r="E401" s="474"/>
      <c r="F401" s="475"/>
      <c r="G401" s="476">
        <v>0</v>
      </c>
      <c r="H401" s="477">
        <v>0.1</v>
      </c>
      <c r="I401" s="102">
        <v>0</v>
      </c>
      <c r="J401" s="475"/>
      <c r="K401" s="7"/>
      <c r="L401" s="61">
        <v>389</v>
      </c>
      <c r="M401" s="112" t="s">
        <v>489</v>
      </c>
      <c r="N401" s="241">
        <v>0</v>
      </c>
      <c r="O401" s="74"/>
      <c r="P401" s="75"/>
      <c r="Q401" s="81"/>
      <c r="R401" s="483"/>
      <c r="S401" s="483"/>
      <c r="T401" s="268" t="s">
        <v>489</v>
      </c>
      <c r="AM401">
        <v>0</v>
      </c>
      <c r="AN401">
        <v>0</v>
      </c>
      <c r="AO401">
        <v>0</v>
      </c>
      <c r="AP401">
        <v>0</v>
      </c>
    </row>
    <row r="402" spans="1:42" ht="18" hidden="1" outlineLevel="1" x14ac:dyDescent="0.35">
      <c r="A402" s="13" t="s">
        <v>184</v>
      </c>
      <c r="B402" s="35">
        <v>390</v>
      </c>
      <c r="C402" s="473"/>
      <c r="D402" s="474"/>
      <c r="E402" s="474"/>
      <c r="F402" s="475"/>
      <c r="G402" s="476">
        <v>0</v>
      </c>
      <c r="H402" s="477">
        <v>0.1</v>
      </c>
      <c r="I402" s="102">
        <v>0</v>
      </c>
      <c r="J402" s="475"/>
      <c r="K402" s="7"/>
      <c r="L402" s="61">
        <v>390</v>
      </c>
      <c r="M402" s="112" t="s">
        <v>489</v>
      </c>
      <c r="N402" s="241">
        <v>0</v>
      </c>
      <c r="O402" s="74"/>
      <c r="P402" s="75"/>
      <c r="Q402" s="81"/>
      <c r="R402" s="483"/>
      <c r="S402" s="483"/>
      <c r="T402" s="268" t="s">
        <v>489</v>
      </c>
      <c r="AM402">
        <v>0</v>
      </c>
      <c r="AN402">
        <v>0</v>
      </c>
      <c r="AO402">
        <v>0</v>
      </c>
      <c r="AP402">
        <v>0</v>
      </c>
    </row>
    <row r="403" spans="1:42" ht="18" hidden="1" outlineLevel="1" x14ac:dyDescent="0.35">
      <c r="A403" s="13" t="s">
        <v>184</v>
      </c>
      <c r="B403" s="35">
        <v>391</v>
      </c>
      <c r="C403" s="473"/>
      <c r="D403" s="474"/>
      <c r="E403" s="474"/>
      <c r="F403" s="475"/>
      <c r="G403" s="476">
        <v>0</v>
      </c>
      <c r="H403" s="477">
        <v>0.1</v>
      </c>
      <c r="I403" s="102">
        <v>0</v>
      </c>
      <c r="J403" s="475"/>
      <c r="K403" s="7"/>
      <c r="L403" s="61">
        <v>391</v>
      </c>
      <c r="M403" s="112" t="s">
        <v>489</v>
      </c>
      <c r="N403" s="241">
        <v>0</v>
      </c>
      <c r="O403" s="74"/>
      <c r="P403" s="75"/>
      <c r="Q403" s="81"/>
      <c r="R403" s="483"/>
      <c r="S403" s="483"/>
      <c r="T403" s="268" t="s">
        <v>489</v>
      </c>
      <c r="AM403">
        <v>0</v>
      </c>
      <c r="AN403">
        <v>0</v>
      </c>
      <c r="AO403">
        <v>0</v>
      </c>
      <c r="AP403">
        <v>0</v>
      </c>
    </row>
    <row r="404" spans="1:42" ht="18" hidden="1" outlineLevel="1" x14ac:dyDescent="0.35">
      <c r="A404" s="13" t="s">
        <v>184</v>
      </c>
      <c r="B404" s="35">
        <v>392</v>
      </c>
      <c r="C404" s="473"/>
      <c r="D404" s="474"/>
      <c r="E404" s="474"/>
      <c r="F404" s="475"/>
      <c r="G404" s="476">
        <v>0</v>
      </c>
      <c r="H404" s="477">
        <v>0.1</v>
      </c>
      <c r="I404" s="102">
        <v>0</v>
      </c>
      <c r="J404" s="475"/>
      <c r="K404" s="7"/>
      <c r="L404" s="61">
        <v>392</v>
      </c>
      <c r="M404" s="112" t="s">
        <v>489</v>
      </c>
      <c r="N404" s="241">
        <v>0</v>
      </c>
      <c r="O404" s="74"/>
      <c r="P404" s="75"/>
      <c r="Q404" s="81"/>
      <c r="R404" s="483"/>
      <c r="S404" s="483"/>
      <c r="T404" s="268" t="s">
        <v>489</v>
      </c>
      <c r="AM404">
        <v>0</v>
      </c>
      <c r="AN404">
        <v>0</v>
      </c>
      <c r="AO404">
        <v>0</v>
      </c>
      <c r="AP404">
        <v>0</v>
      </c>
    </row>
    <row r="405" spans="1:42" ht="18" hidden="1" outlineLevel="1" x14ac:dyDescent="0.35">
      <c r="A405" s="13" t="s">
        <v>184</v>
      </c>
      <c r="B405" s="35">
        <v>393</v>
      </c>
      <c r="C405" s="473"/>
      <c r="D405" s="474"/>
      <c r="E405" s="474"/>
      <c r="F405" s="475"/>
      <c r="G405" s="476">
        <v>0</v>
      </c>
      <c r="H405" s="477">
        <v>0.1</v>
      </c>
      <c r="I405" s="102">
        <v>0</v>
      </c>
      <c r="J405" s="475"/>
      <c r="K405" s="7"/>
      <c r="L405" s="61">
        <v>393</v>
      </c>
      <c r="M405" s="112" t="s">
        <v>489</v>
      </c>
      <c r="N405" s="241">
        <v>0</v>
      </c>
      <c r="O405" s="74"/>
      <c r="P405" s="75"/>
      <c r="Q405" s="81"/>
      <c r="R405" s="483"/>
      <c r="S405" s="483"/>
      <c r="T405" s="268" t="s">
        <v>489</v>
      </c>
      <c r="AM405">
        <v>0</v>
      </c>
      <c r="AN405">
        <v>0</v>
      </c>
      <c r="AO405">
        <v>0</v>
      </c>
      <c r="AP405">
        <v>0</v>
      </c>
    </row>
    <row r="406" spans="1:42" ht="18" hidden="1" outlineLevel="1" x14ac:dyDescent="0.35">
      <c r="A406" s="13" t="s">
        <v>184</v>
      </c>
      <c r="B406" s="35">
        <v>394</v>
      </c>
      <c r="C406" s="473"/>
      <c r="D406" s="474"/>
      <c r="E406" s="474"/>
      <c r="F406" s="475"/>
      <c r="G406" s="476">
        <v>0</v>
      </c>
      <c r="H406" s="477">
        <v>0.1</v>
      </c>
      <c r="I406" s="102">
        <v>0</v>
      </c>
      <c r="J406" s="475"/>
      <c r="K406" s="7"/>
      <c r="L406" s="61">
        <v>394</v>
      </c>
      <c r="M406" s="112" t="s">
        <v>489</v>
      </c>
      <c r="N406" s="241">
        <v>0</v>
      </c>
      <c r="O406" s="74"/>
      <c r="P406" s="75"/>
      <c r="Q406" s="81"/>
      <c r="R406" s="483"/>
      <c r="S406" s="483"/>
      <c r="T406" s="268" t="s">
        <v>489</v>
      </c>
      <c r="AM406">
        <v>0</v>
      </c>
      <c r="AN406">
        <v>0</v>
      </c>
      <c r="AO406">
        <v>0</v>
      </c>
      <c r="AP406">
        <v>0</v>
      </c>
    </row>
    <row r="407" spans="1:42" ht="18" hidden="1" outlineLevel="1" x14ac:dyDescent="0.35">
      <c r="A407" s="13" t="s">
        <v>184</v>
      </c>
      <c r="B407" s="35">
        <v>395</v>
      </c>
      <c r="C407" s="473"/>
      <c r="D407" s="474"/>
      <c r="E407" s="474"/>
      <c r="F407" s="475"/>
      <c r="G407" s="476">
        <v>0</v>
      </c>
      <c r="H407" s="477">
        <v>0.1</v>
      </c>
      <c r="I407" s="102">
        <v>0</v>
      </c>
      <c r="J407" s="475"/>
      <c r="K407" s="7"/>
      <c r="L407" s="61">
        <v>395</v>
      </c>
      <c r="M407" s="112" t="s">
        <v>489</v>
      </c>
      <c r="N407" s="241">
        <v>0</v>
      </c>
      <c r="O407" s="74"/>
      <c r="P407" s="75"/>
      <c r="Q407" s="81"/>
      <c r="R407" s="483"/>
      <c r="S407" s="483"/>
      <c r="T407" s="268" t="s">
        <v>489</v>
      </c>
      <c r="AM407">
        <v>0</v>
      </c>
      <c r="AN407">
        <v>0</v>
      </c>
      <c r="AO407">
        <v>0</v>
      </c>
      <c r="AP407">
        <v>0</v>
      </c>
    </row>
    <row r="408" spans="1:42" ht="18" hidden="1" outlineLevel="1" x14ac:dyDescent="0.35">
      <c r="A408" s="13" t="s">
        <v>184</v>
      </c>
      <c r="B408" s="35">
        <v>396</v>
      </c>
      <c r="C408" s="473"/>
      <c r="D408" s="474"/>
      <c r="E408" s="474"/>
      <c r="F408" s="475"/>
      <c r="G408" s="476">
        <v>0</v>
      </c>
      <c r="H408" s="477">
        <v>0.1</v>
      </c>
      <c r="I408" s="102">
        <v>0</v>
      </c>
      <c r="J408" s="475"/>
      <c r="K408" s="7"/>
      <c r="L408" s="61">
        <v>396</v>
      </c>
      <c r="M408" s="112" t="s">
        <v>489</v>
      </c>
      <c r="N408" s="241">
        <v>0</v>
      </c>
      <c r="O408" s="74"/>
      <c r="P408" s="75"/>
      <c r="Q408" s="81"/>
      <c r="R408" s="483"/>
      <c r="S408" s="483"/>
      <c r="T408" s="268" t="s">
        <v>489</v>
      </c>
      <c r="AM408">
        <v>0</v>
      </c>
      <c r="AN408">
        <v>0</v>
      </c>
      <c r="AO408">
        <v>0</v>
      </c>
      <c r="AP408">
        <v>0</v>
      </c>
    </row>
    <row r="409" spans="1:42" ht="18" hidden="1" outlineLevel="1" x14ac:dyDescent="0.35">
      <c r="A409" s="13" t="s">
        <v>184</v>
      </c>
      <c r="B409" s="35">
        <v>397</v>
      </c>
      <c r="C409" s="473"/>
      <c r="D409" s="474"/>
      <c r="E409" s="474"/>
      <c r="F409" s="475"/>
      <c r="G409" s="476">
        <v>0</v>
      </c>
      <c r="H409" s="477">
        <v>0.1</v>
      </c>
      <c r="I409" s="102">
        <v>0</v>
      </c>
      <c r="J409" s="475"/>
      <c r="K409" s="7"/>
      <c r="L409" s="61">
        <v>397</v>
      </c>
      <c r="M409" s="112" t="s">
        <v>489</v>
      </c>
      <c r="N409" s="241">
        <v>0</v>
      </c>
      <c r="O409" s="74"/>
      <c r="P409" s="75"/>
      <c r="Q409" s="81"/>
      <c r="R409" s="483"/>
      <c r="S409" s="483"/>
      <c r="T409" s="268" t="s">
        <v>489</v>
      </c>
      <c r="AM409">
        <v>0</v>
      </c>
      <c r="AN409">
        <v>0</v>
      </c>
      <c r="AO409">
        <v>0</v>
      </c>
      <c r="AP409">
        <v>0</v>
      </c>
    </row>
    <row r="410" spans="1:42" ht="18" hidden="1" outlineLevel="1" x14ac:dyDescent="0.35">
      <c r="A410" s="13" t="s">
        <v>184</v>
      </c>
      <c r="B410" s="35">
        <v>398</v>
      </c>
      <c r="C410" s="473"/>
      <c r="D410" s="474"/>
      <c r="E410" s="474"/>
      <c r="F410" s="475"/>
      <c r="G410" s="476">
        <v>0</v>
      </c>
      <c r="H410" s="477">
        <v>0.1</v>
      </c>
      <c r="I410" s="102">
        <v>0</v>
      </c>
      <c r="J410" s="475"/>
      <c r="K410" s="7"/>
      <c r="L410" s="61">
        <v>398</v>
      </c>
      <c r="M410" s="112" t="s">
        <v>489</v>
      </c>
      <c r="N410" s="241">
        <v>0</v>
      </c>
      <c r="O410" s="74"/>
      <c r="P410" s="75"/>
      <c r="Q410" s="81"/>
      <c r="R410" s="483"/>
      <c r="S410" s="483"/>
      <c r="T410" s="268" t="s">
        <v>489</v>
      </c>
      <c r="AM410">
        <v>0</v>
      </c>
      <c r="AN410">
        <v>0</v>
      </c>
      <c r="AO410">
        <v>0</v>
      </c>
      <c r="AP410">
        <v>0</v>
      </c>
    </row>
    <row r="411" spans="1:42" ht="18" hidden="1" outlineLevel="1" x14ac:dyDescent="0.35">
      <c r="A411" s="13" t="s">
        <v>184</v>
      </c>
      <c r="B411" s="35">
        <v>399</v>
      </c>
      <c r="C411" s="473"/>
      <c r="D411" s="474"/>
      <c r="E411" s="474"/>
      <c r="F411" s="475"/>
      <c r="G411" s="476">
        <v>0</v>
      </c>
      <c r="H411" s="477">
        <v>0.1</v>
      </c>
      <c r="I411" s="102">
        <v>0</v>
      </c>
      <c r="J411" s="475"/>
      <c r="K411" s="7"/>
      <c r="L411" s="61">
        <v>399</v>
      </c>
      <c r="M411" s="112" t="s">
        <v>489</v>
      </c>
      <c r="N411" s="241">
        <v>0</v>
      </c>
      <c r="O411" s="74"/>
      <c r="P411" s="75"/>
      <c r="Q411" s="81"/>
      <c r="R411" s="483"/>
      <c r="S411" s="483"/>
      <c r="T411" s="268" t="s">
        <v>489</v>
      </c>
      <c r="AM411">
        <v>0</v>
      </c>
      <c r="AN411">
        <v>0</v>
      </c>
      <c r="AO411">
        <v>0</v>
      </c>
      <c r="AP411">
        <v>0</v>
      </c>
    </row>
    <row r="412" spans="1:42" ht="18" hidden="1" outlineLevel="1" x14ac:dyDescent="0.35">
      <c r="A412" s="13" t="s">
        <v>184</v>
      </c>
      <c r="B412" s="35">
        <v>400</v>
      </c>
      <c r="C412" s="473"/>
      <c r="D412" s="474"/>
      <c r="E412" s="474"/>
      <c r="F412" s="475"/>
      <c r="G412" s="476">
        <v>0</v>
      </c>
      <c r="H412" s="477">
        <v>0.1</v>
      </c>
      <c r="I412" s="102">
        <v>0</v>
      </c>
      <c r="J412" s="475"/>
      <c r="K412" s="7"/>
      <c r="L412" s="61">
        <v>400</v>
      </c>
      <c r="M412" s="112" t="s">
        <v>489</v>
      </c>
      <c r="N412" s="241">
        <v>0</v>
      </c>
      <c r="O412" s="74"/>
      <c r="P412" s="75"/>
      <c r="Q412" s="81"/>
      <c r="R412" s="483"/>
      <c r="S412" s="483"/>
      <c r="T412" s="268" t="s">
        <v>489</v>
      </c>
      <c r="AM412">
        <v>0</v>
      </c>
      <c r="AN412">
        <v>0</v>
      </c>
      <c r="AO412">
        <v>0</v>
      </c>
      <c r="AP412">
        <v>0</v>
      </c>
    </row>
    <row r="413" spans="1:42" ht="18" hidden="1" outlineLevel="1" x14ac:dyDescent="0.35">
      <c r="A413" s="13" t="s">
        <v>184</v>
      </c>
      <c r="B413" s="35">
        <v>401</v>
      </c>
      <c r="C413" s="473"/>
      <c r="D413" s="474"/>
      <c r="E413" s="474"/>
      <c r="F413" s="475"/>
      <c r="G413" s="476">
        <v>0</v>
      </c>
      <c r="H413" s="477">
        <v>0.1</v>
      </c>
      <c r="I413" s="102">
        <v>0</v>
      </c>
      <c r="J413" s="475"/>
      <c r="K413" s="7"/>
      <c r="L413" s="61">
        <v>401</v>
      </c>
      <c r="M413" s="112" t="s">
        <v>489</v>
      </c>
      <c r="N413" s="241">
        <v>0</v>
      </c>
      <c r="O413" s="74"/>
      <c r="P413" s="75"/>
      <c r="Q413" s="81"/>
      <c r="R413" s="483"/>
      <c r="S413" s="483"/>
      <c r="T413" s="268" t="s">
        <v>489</v>
      </c>
      <c r="AM413">
        <v>0</v>
      </c>
      <c r="AN413">
        <v>0</v>
      </c>
      <c r="AO413">
        <v>0</v>
      </c>
      <c r="AP413">
        <v>0</v>
      </c>
    </row>
    <row r="414" spans="1:42" ht="18" hidden="1" outlineLevel="1" x14ac:dyDescent="0.35">
      <c r="A414" s="13" t="s">
        <v>184</v>
      </c>
      <c r="B414" s="35">
        <v>402</v>
      </c>
      <c r="C414" s="473"/>
      <c r="D414" s="474"/>
      <c r="E414" s="474"/>
      <c r="F414" s="475"/>
      <c r="G414" s="476">
        <v>0</v>
      </c>
      <c r="H414" s="477">
        <v>0.1</v>
      </c>
      <c r="I414" s="102">
        <v>0</v>
      </c>
      <c r="J414" s="475"/>
      <c r="K414" s="7"/>
      <c r="L414" s="61">
        <v>402</v>
      </c>
      <c r="M414" s="112" t="s">
        <v>489</v>
      </c>
      <c r="N414" s="241">
        <v>0</v>
      </c>
      <c r="O414" s="74"/>
      <c r="P414" s="75"/>
      <c r="Q414" s="81"/>
      <c r="R414" s="483"/>
      <c r="S414" s="483"/>
      <c r="T414" s="268" t="s">
        <v>489</v>
      </c>
      <c r="AM414">
        <v>0</v>
      </c>
      <c r="AN414">
        <v>0</v>
      </c>
      <c r="AO414">
        <v>0</v>
      </c>
      <c r="AP414">
        <v>0</v>
      </c>
    </row>
    <row r="415" spans="1:42" ht="18" hidden="1" outlineLevel="1" x14ac:dyDescent="0.35">
      <c r="A415" s="13" t="s">
        <v>184</v>
      </c>
      <c r="B415" s="35">
        <v>403</v>
      </c>
      <c r="C415" s="473"/>
      <c r="D415" s="474"/>
      <c r="E415" s="474"/>
      <c r="F415" s="475"/>
      <c r="G415" s="476">
        <v>0</v>
      </c>
      <c r="H415" s="477">
        <v>0.1</v>
      </c>
      <c r="I415" s="102">
        <v>0</v>
      </c>
      <c r="J415" s="475"/>
      <c r="K415" s="7"/>
      <c r="L415" s="61">
        <v>403</v>
      </c>
      <c r="M415" s="112" t="s">
        <v>489</v>
      </c>
      <c r="N415" s="241">
        <v>0</v>
      </c>
      <c r="O415" s="74"/>
      <c r="P415" s="75"/>
      <c r="Q415" s="81"/>
      <c r="R415" s="483"/>
      <c r="S415" s="483"/>
      <c r="T415" s="268" t="s">
        <v>489</v>
      </c>
      <c r="AM415">
        <v>0</v>
      </c>
      <c r="AN415">
        <v>0</v>
      </c>
      <c r="AO415">
        <v>0</v>
      </c>
      <c r="AP415">
        <v>0</v>
      </c>
    </row>
    <row r="416" spans="1:42" ht="18" hidden="1" outlineLevel="1" x14ac:dyDescent="0.35">
      <c r="A416" s="13" t="s">
        <v>184</v>
      </c>
      <c r="B416" s="35">
        <v>404</v>
      </c>
      <c r="C416" s="473"/>
      <c r="D416" s="474"/>
      <c r="E416" s="474"/>
      <c r="F416" s="475"/>
      <c r="G416" s="476">
        <v>0</v>
      </c>
      <c r="H416" s="477">
        <v>0.1</v>
      </c>
      <c r="I416" s="102">
        <v>0</v>
      </c>
      <c r="J416" s="475"/>
      <c r="K416" s="7"/>
      <c r="L416" s="61">
        <v>404</v>
      </c>
      <c r="M416" s="112" t="s">
        <v>489</v>
      </c>
      <c r="N416" s="241">
        <v>0</v>
      </c>
      <c r="O416" s="74"/>
      <c r="P416" s="75"/>
      <c r="Q416" s="81"/>
      <c r="R416" s="483"/>
      <c r="S416" s="483"/>
      <c r="T416" s="268" t="s">
        <v>489</v>
      </c>
      <c r="AM416">
        <v>0</v>
      </c>
      <c r="AN416">
        <v>0</v>
      </c>
      <c r="AO416">
        <v>0</v>
      </c>
      <c r="AP416">
        <v>0</v>
      </c>
    </row>
    <row r="417" spans="1:42" ht="18" hidden="1" outlineLevel="1" x14ac:dyDescent="0.35">
      <c r="A417" s="13" t="s">
        <v>184</v>
      </c>
      <c r="B417" s="35">
        <v>405</v>
      </c>
      <c r="C417" s="473"/>
      <c r="D417" s="474"/>
      <c r="E417" s="474"/>
      <c r="F417" s="475"/>
      <c r="G417" s="476">
        <v>0</v>
      </c>
      <c r="H417" s="477">
        <v>0.1</v>
      </c>
      <c r="I417" s="102">
        <v>0</v>
      </c>
      <c r="J417" s="475"/>
      <c r="K417" s="7"/>
      <c r="L417" s="61">
        <v>405</v>
      </c>
      <c r="M417" s="112" t="s">
        <v>489</v>
      </c>
      <c r="N417" s="241">
        <v>0</v>
      </c>
      <c r="O417" s="74"/>
      <c r="P417" s="75"/>
      <c r="Q417" s="81"/>
      <c r="R417" s="483"/>
      <c r="S417" s="483"/>
      <c r="T417" s="268" t="s">
        <v>489</v>
      </c>
      <c r="AM417">
        <v>0</v>
      </c>
      <c r="AN417">
        <v>0</v>
      </c>
      <c r="AO417">
        <v>0</v>
      </c>
      <c r="AP417">
        <v>0</v>
      </c>
    </row>
    <row r="418" spans="1:42" ht="18" hidden="1" outlineLevel="1" x14ac:dyDescent="0.35">
      <c r="A418" s="13" t="s">
        <v>184</v>
      </c>
      <c r="B418" s="35">
        <v>406</v>
      </c>
      <c r="C418" s="473"/>
      <c r="D418" s="474"/>
      <c r="E418" s="474"/>
      <c r="F418" s="475"/>
      <c r="G418" s="476">
        <v>0</v>
      </c>
      <c r="H418" s="477">
        <v>0.1</v>
      </c>
      <c r="I418" s="102">
        <v>0</v>
      </c>
      <c r="J418" s="475"/>
      <c r="K418" s="7"/>
      <c r="L418" s="61">
        <v>406</v>
      </c>
      <c r="M418" s="112" t="s">
        <v>489</v>
      </c>
      <c r="N418" s="241">
        <v>0</v>
      </c>
      <c r="O418" s="74"/>
      <c r="P418" s="75"/>
      <c r="Q418" s="81"/>
      <c r="R418" s="483"/>
      <c r="S418" s="483"/>
      <c r="T418" s="268" t="s">
        <v>489</v>
      </c>
      <c r="AM418">
        <v>0</v>
      </c>
      <c r="AN418">
        <v>0</v>
      </c>
      <c r="AO418">
        <v>0</v>
      </c>
      <c r="AP418">
        <v>0</v>
      </c>
    </row>
    <row r="419" spans="1:42" ht="18" hidden="1" outlineLevel="1" x14ac:dyDescent="0.35">
      <c r="A419" s="13" t="s">
        <v>184</v>
      </c>
      <c r="B419" s="35">
        <v>407</v>
      </c>
      <c r="C419" s="473"/>
      <c r="D419" s="474"/>
      <c r="E419" s="474"/>
      <c r="F419" s="475"/>
      <c r="G419" s="476">
        <v>0</v>
      </c>
      <c r="H419" s="477">
        <v>0.1</v>
      </c>
      <c r="I419" s="102">
        <v>0</v>
      </c>
      <c r="J419" s="475"/>
      <c r="K419" s="7"/>
      <c r="L419" s="61">
        <v>407</v>
      </c>
      <c r="M419" s="112" t="s">
        <v>489</v>
      </c>
      <c r="N419" s="241">
        <v>0</v>
      </c>
      <c r="O419" s="74"/>
      <c r="P419" s="75"/>
      <c r="Q419" s="81"/>
      <c r="R419" s="483"/>
      <c r="S419" s="483"/>
      <c r="T419" s="268" t="s">
        <v>489</v>
      </c>
      <c r="AM419">
        <v>0</v>
      </c>
      <c r="AN419">
        <v>0</v>
      </c>
      <c r="AO419">
        <v>0</v>
      </c>
      <c r="AP419">
        <v>0</v>
      </c>
    </row>
    <row r="420" spans="1:42" ht="18" hidden="1" outlineLevel="1" x14ac:dyDescent="0.35">
      <c r="A420" s="13" t="s">
        <v>184</v>
      </c>
      <c r="B420" s="35">
        <v>408</v>
      </c>
      <c r="C420" s="473"/>
      <c r="D420" s="474"/>
      <c r="E420" s="474"/>
      <c r="F420" s="475"/>
      <c r="G420" s="476">
        <v>0</v>
      </c>
      <c r="H420" s="477">
        <v>0.1</v>
      </c>
      <c r="I420" s="102">
        <v>0</v>
      </c>
      <c r="J420" s="475"/>
      <c r="K420" s="7"/>
      <c r="L420" s="61">
        <v>408</v>
      </c>
      <c r="M420" s="112" t="s">
        <v>489</v>
      </c>
      <c r="N420" s="241">
        <v>0</v>
      </c>
      <c r="O420" s="74"/>
      <c r="P420" s="75"/>
      <c r="Q420" s="81"/>
      <c r="R420" s="483"/>
      <c r="S420" s="483"/>
      <c r="T420" s="268" t="s">
        <v>489</v>
      </c>
      <c r="AM420">
        <v>0</v>
      </c>
      <c r="AN420">
        <v>0</v>
      </c>
      <c r="AO420">
        <v>0</v>
      </c>
      <c r="AP420">
        <v>0</v>
      </c>
    </row>
    <row r="421" spans="1:42" ht="18" hidden="1" outlineLevel="1" x14ac:dyDescent="0.35">
      <c r="A421" s="13" t="s">
        <v>184</v>
      </c>
      <c r="B421" s="35">
        <v>409</v>
      </c>
      <c r="C421" s="473"/>
      <c r="D421" s="474"/>
      <c r="E421" s="474"/>
      <c r="F421" s="475"/>
      <c r="G421" s="476">
        <v>0</v>
      </c>
      <c r="H421" s="477">
        <v>0.1</v>
      </c>
      <c r="I421" s="102">
        <v>0</v>
      </c>
      <c r="J421" s="475"/>
      <c r="K421" s="7"/>
      <c r="L421" s="61">
        <v>409</v>
      </c>
      <c r="M421" s="112" t="s">
        <v>489</v>
      </c>
      <c r="N421" s="241">
        <v>0</v>
      </c>
      <c r="O421" s="74"/>
      <c r="P421" s="75"/>
      <c r="Q421" s="81"/>
      <c r="R421" s="483"/>
      <c r="S421" s="483"/>
      <c r="T421" s="268" t="s">
        <v>489</v>
      </c>
      <c r="AM421">
        <v>0</v>
      </c>
      <c r="AN421">
        <v>0</v>
      </c>
      <c r="AO421">
        <v>0</v>
      </c>
      <c r="AP421">
        <v>0</v>
      </c>
    </row>
    <row r="422" spans="1:42" ht="18" hidden="1" outlineLevel="1" x14ac:dyDescent="0.35">
      <c r="A422" s="13" t="s">
        <v>184</v>
      </c>
      <c r="B422" s="35">
        <v>410</v>
      </c>
      <c r="C422" s="473"/>
      <c r="D422" s="474"/>
      <c r="E422" s="474"/>
      <c r="F422" s="475"/>
      <c r="G422" s="476">
        <v>0</v>
      </c>
      <c r="H422" s="477">
        <v>0.1</v>
      </c>
      <c r="I422" s="102">
        <v>0</v>
      </c>
      <c r="J422" s="475"/>
      <c r="K422" s="7"/>
      <c r="L422" s="61">
        <v>410</v>
      </c>
      <c r="M422" s="112" t="s">
        <v>489</v>
      </c>
      <c r="N422" s="241">
        <v>0</v>
      </c>
      <c r="O422" s="74"/>
      <c r="P422" s="75"/>
      <c r="Q422" s="81"/>
      <c r="R422" s="483"/>
      <c r="S422" s="483"/>
      <c r="T422" s="268" t="s">
        <v>489</v>
      </c>
      <c r="AM422">
        <v>0</v>
      </c>
      <c r="AN422">
        <v>0</v>
      </c>
      <c r="AO422">
        <v>0</v>
      </c>
      <c r="AP422">
        <v>0</v>
      </c>
    </row>
    <row r="423" spans="1:42" ht="18" hidden="1" outlineLevel="1" x14ac:dyDescent="0.35">
      <c r="A423" s="13" t="s">
        <v>184</v>
      </c>
      <c r="B423" s="35">
        <v>411</v>
      </c>
      <c r="C423" s="473"/>
      <c r="D423" s="474"/>
      <c r="E423" s="474"/>
      <c r="F423" s="475"/>
      <c r="G423" s="476">
        <v>0</v>
      </c>
      <c r="H423" s="477">
        <v>0.1</v>
      </c>
      <c r="I423" s="102">
        <v>0</v>
      </c>
      <c r="J423" s="475"/>
      <c r="K423" s="7"/>
      <c r="L423" s="61">
        <v>411</v>
      </c>
      <c r="M423" s="112" t="s">
        <v>489</v>
      </c>
      <c r="N423" s="241">
        <v>0</v>
      </c>
      <c r="O423" s="74"/>
      <c r="P423" s="75"/>
      <c r="Q423" s="81"/>
      <c r="R423" s="483"/>
      <c r="S423" s="483"/>
      <c r="T423" s="268" t="s">
        <v>489</v>
      </c>
      <c r="AM423">
        <v>0</v>
      </c>
      <c r="AN423">
        <v>0</v>
      </c>
      <c r="AO423">
        <v>0</v>
      </c>
      <c r="AP423">
        <v>0</v>
      </c>
    </row>
    <row r="424" spans="1:42" ht="18" hidden="1" outlineLevel="1" x14ac:dyDescent="0.35">
      <c r="A424" s="13" t="s">
        <v>184</v>
      </c>
      <c r="B424" s="35">
        <v>412</v>
      </c>
      <c r="C424" s="473"/>
      <c r="D424" s="474"/>
      <c r="E424" s="474"/>
      <c r="F424" s="475"/>
      <c r="G424" s="476">
        <v>0</v>
      </c>
      <c r="H424" s="477">
        <v>0.1</v>
      </c>
      <c r="I424" s="102">
        <v>0</v>
      </c>
      <c r="J424" s="475"/>
      <c r="K424" s="7"/>
      <c r="L424" s="61">
        <v>412</v>
      </c>
      <c r="M424" s="112" t="s">
        <v>489</v>
      </c>
      <c r="N424" s="241">
        <v>0</v>
      </c>
      <c r="O424" s="74"/>
      <c r="P424" s="75"/>
      <c r="Q424" s="81"/>
      <c r="R424" s="483"/>
      <c r="S424" s="483"/>
      <c r="T424" s="268" t="s">
        <v>489</v>
      </c>
      <c r="AM424">
        <v>0</v>
      </c>
      <c r="AN424">
        <v>0</v>
      </c>
      <c r="AO424">
        <v>0</v>
      </c>
      <c r="AP424">
        <v>0</v>
      </c>
    </row>
    <row r="425" spans="1:42" ht="18" hidden="1" outlineLevel="1" x14ac:dyDescent="0.35">
      <c r="A425" s="13" t="s">
        <v>184</v>
      </c>
      <c r="B425" s="35">
        <v>413</v>
      </c>
      <c r="C425" s="473"/>
      <c r="D425" s="474"/>
      <c r="E425" s="474"/>
      <c r="F425" s="475"/>
      <c r="G425" s="476">
        <v>0</v>
      </c>
      <c r="H425" s="477">
        <v>0.1</v>
      </c>
      <c r="I425" s="102">
        <v>0</v>
      </c>
      <c r="J425" s="475"/>
      <c r="K425" s="7"/>
      <c r="L425" s="61">
        <v>413</v>
      </c>
      <c r="M425" s="112" t="s">
        <v>489</v>
      </c>
      <c r="N425" s="241">
        <v>0</v>
      </c>
      <c r="O425" s="74"/>
      <c r="P425" s="75"/>
      <c r="Q425" s="81"/>
      <c r="R425" s="483"/>
      <c r="S425" s="483"/>
      <c r="T425" s="268" t="s">
        <v>489</v>
      </c>
      <c r="AM425">
        <v>0</v>
      </c>
      <c r="AN425">
        <v>0</v>
      </c>
      <c r="AO425">
        <v>0</v>
      </c>
      <c r="AP425">
        <v>0</v>
      </c>
    </row>
    <row r="426" spans="1:42" ht="18" hidden="1" outlineLevel="1" x14ac:dyDescent="0.35">
      <c r="A426" s="13" t="s">
        <v>184</v>
      </c>
      <c r="B426" s="35">
        <v>414</v>
      </c>
      <c r="C426" s="473"/>
      <c r="D426" s="474"/>
      <c r="E426" s="474"/>
      <c r="F426" s="475"/>
      <c r="G426" s="476">
        <v>0</v>
      </c>
      <c r="H426" s="477">
        <v>0.1</v>
      </c>
      <c r="I426" s="102">
        <v>0</v>
      </c>
      <c r="J426" s="475"/>
      <c r="K426" s="7"/>
      <c r="L426" s="61">
        <v>414</v>
      </c>
      <c r="M426" s="112" t="s">
        <v>489</v>
      </c>
      <c r="N426" s="241">
        <v>0</v>
      </c>
      <c r="O426" s="74"/>
      <c r="P426" s="75"/>
      <c r="Q426" s="81"/>
      <c r="R426" s="483"/>
      <c r="S426" s="483"/>
      <c r="T426" s="268" t="s">
        <v>489</v>
      </c>
      <c r="AM426">
        <v>0</v>
      </c>
      <c r="AN426">
        <v>0</v>
      </c>
      <c r="AO426">
        <v>0</v>
      </c>
      <c r="AP426">
        <v>0</v>
      </c>
    </row>
    <row r="427" spans="1:42" ht="18" hidden="1" outlineLevel="1" x14ac:dyDescent="0.35">
      <c r="A427" s="13" t="s">
        <v>184</v>
      </c>
      <c r="B427" s="35">
        <v>415</v>
      </c>
      <c r="C427" s="473"/>
      <c r="D427" s="474"/>
      <c r="E427" s="474"/>
      <c r="F427" s="475"/>
      <c r="G427" s="476">
        <v>0</v>
      </c>
      <c r="H427" s="477">
        <v>0.1</v>
      </c>
      <c r="I427" s="102">
        <v>0</v>
      </c>
      <c r="J427" s="475"/>
      <c r="K427" s="7"/>
      <c r="L427" s="61">
        <v>415</v>
      </c>
      <c r="M427" s="112" t="s">
        <v>489</v>
      </c>
      <c r="N427" s="241">
        <v>0</v>
      </c>
      <c r="O427" s="74"/>
      <c r="P427" s="75"/>
      <c r="Q427" s="81"/>
      <c r="R427" s="483"/>
      <c r="S427" s="483"/>
      <c r="T427" s="268" t="s">
        <v>489</v>
      </c>
      <c r="AM427">
        <v>0</v>
      </c>
      <c r="AN427">
        <v>0</v>
      </c>
      <c r="AO427">
        <v>0</v>
      </c>
      <c r="AP427">
        <v>0</v>
      </c>
    </row>
    <row r="428" spans="1:42" ht="18" hidden="1" outlineLevel="1" x14ac:dyDescent="0.35">
      <c r="A428" s="13" t="s">
        <v>184</v>
      </c>
      <c r="B428" s="35">
        <v>416</v>
      </c>
      <c r="C428" s="473"/>
      <c r="D428" s="474"/>
      <c r="E428" s="474"/>
      <c r="F428" s="475"/>
      <c r="G428" s="476">
        <v>0</v>
      </c>
      <c r="H428" s="477">
        <v>0.1</v>
      </c>
      <c r="I428" s="102">
        <v>0</v>
      </c>
      <c r="J428" s="475"/>
      <c r="K428" s="7"/>
      <c r="L428" s="61">
        <v>416</v>
      </c>
      <c r="M428" s="112" t="s">
        <v>489</v>
      </c>
      <c r="N428" s="241">
        <v>0</v>
      </c>
      <c r="O428" s="74"/>
      <c r="P428" s="75"/>
      <c r="Q428" s="81"/>
      <c r="R428" s="483"/>
      <c r="S428" s="483"/>
      <c r="T428" s="268" t="s">
        <v>489</v>
      </c>
      <c r="AM428">
        <v>0</v>
      </c>
      <c r="AN428">
        <v>0</v>
      </c>
      <c r="AO428">
        <v>0</v>
      </c>
      <c r="AP428">
        <v>0</v>
      </c>
    </row>
    <row r="429" spans="1:42" ht="18" hidden="1" outlineLevel="1" x14ac:dyDescent="0.35">
      <c r="A429" s="13" t="s">
        <v>184</v>
      </c>
      <c r="B429" s="35">
        <v>417</v>
      </c>
      <c r="C429" s="473"/>
      <c r="D429" s="474"/>
      <c r="E429" s="474"/>
      <c r="F429" s="475"/>
      <c r="G429" s="476">
        <v>0</v>
      </c>
      <c r="H429" s="477">
        <v>0.1</v>
      </c>
      <c r="I429" s="102">
        <v>0</v>
      </c>
      <c r="J429" s="475"/>
      <c r="K429" s="7"/>
      <c r="L429" s="61">
        <v>417</v>
      </c>
      <c r="M429" s="112" t="s">
        <v>489</v>
      </c>
      <c r="N429" s="241">
        <v>0</v>
      </c>
      <c r="O429" s="74"/>
      <c r="P429" s="75"/>
      <c r="Q429" s="81"/>
      <c r="R429" s="483"/>
      <c r="S429" s="483"/>
      <c r="T429" s="268" t="s">
        <v>489</v>
      </c>
      <c r="AM429">
        <v>0</v>
      </c>
      <c r="AN429">
        <v>0</v>
      </c>
      <c r="AO429">
        <v>0</v>
      </c>
      <c r="AP429">
        <v>0</v>
      </c>
    </row>
    <row r="430" spans="1:42" ht="18" hidden="1" outlineLevel="1" x14ac:dyDescent="0.35">
      <c r="A430" s="13" t="s">
        <v>184</v>
      </c>
      <c r="B430" s="35">
        <v>418</v>
      </c>
      <c r="C430" s="473"/>
      <c r="D430" s="474"/>
      <c r="E430" s="474"/>
      <c r="F430" s="475"/>
      <c r="G430" s="476">
        <v>0</v>
      </c>
      <c r="H430" s="477">
        <v>0.1</v>
      </c>
      <c r="I430" s="102">
        <v>0</v>
      </c>
      <c r="J430" s="475"/>
      <c r="K430" s="7"/>
      <c r="L430" s="61">
        <v>418</v>
      </c>
      <c r="M430" s="112" t="s">
        <v>489</v>
      </c>
      <c r="N430" s="241">
        <v>0</v>
      </c>
      <c r="O430" s="74"/>
      <c r="P430" s="75"/>
      <c r="Q430" s="81"/>
      <c r="R430" s="483"/>
      <c r="S430" s="483"/>
      <c r="T430" s="268" t="s">
        <v>489</v>
      </c>
      <c r="AM430">
        <v>0</v>
      </c>
      <c r="AN430">
        <v>0</v>
      </c>
      <c r="AO430">
        <v>0</v>
      </c>
      <c r="AP430">
        <v>0</v>
      </c>
    </row>
    <row r="431" spans="1:42" ht="18" hidden="1" outlineLevel="1" x14ac:dyDescent="0.35">
      <c r="A431" s="13" t="s">
        <v>184</v>
      </c>
      <c r="B431" s="35">
        <v>419</v>
      </c>
      <c r="C431" s="473"/>
      <c r="D431" s="474"/>
      <c r="E431" s="474"/>
      <c r="F431" s="475"/>
      <c r="G431" s="476">
        <v>0</v>
      </c>
      <c r="H431" s="477">
        <v>0.1</v>
      </c>
      <c r="I431" s="102">
        <v>0</v>
      </c>
      <c r="J431" s="475"/>
      <c r="K431" s="7"/>
      <c r="L431" s="61">
        <v>419</v>
      </c>
      <c r="M431" s="112" t="s">
        <v>489</v>
      </c>
      <c r="N431" s="241">
        <v>0</v>
      </c>
      <c r="O431" s="74"/>
      <c r="P431" s="75"/>
      <c r="Q431" s="81"/>
      <c r="R431" s="483"/>
      <c r="S431" s="483"/>
      <c r="T431" s="268" t="s">
        <v>489</v>
      </c>
      <c r="AM431">
        <v>0</v>
      </c>
      <c r="AN431">
        <v>0</v>
      </c>
      <c r="AO431">
        <v>0</v>
      </c>
      <c r="AP431">
        <v>0</v>
      </c>
    </row>
    <row r="432" spans="1:42" ht="18" hidden="1" outlineLevel="1" x14ac:dyDescent="0.35">
      <c r="A432" s="13" t="s">
        <v>184</v>
      </c>
      <c r="B432" s="35">
        <v>420</v>
      </c>
      <c r="C432" s="473"/>
      <c r="D432" s="474"/>
      <c r="E432" s="474"/>
      <c r="F432" s="475"/>
      <c r="G432" s="476">
        <v>0</v>
      </c>
      <c r="H432" s="477">
        <v>0.1</v>
      </c>
      <c r="I432" s="102">
        <v>0</v>
      </c>
      <c r="J432" s="475"/>
      <c r="K432" s="7"/>
      <c r="L432" s="61">
        <v>420</v>
      </c>
      <c r="M432" s="112" t="s">
        <v>489</v>
      </c>
      <c r="N432" s="241">
        <v>0</v>
      </c>
      <c r="O432" s="74"/>
      <c r="P432" s="75"/>
      <c r="Q432" s="81"/>
      <c r="R432" s="483"/>
      <c r="S432" s="483"/>
      <c r="T432" s="268" t="s">
        <v>489</v>
      </c>
      <c r="AM432">
        <v>0</v>
      </c>
      <c r="AN432">
        <v>0</v>
      </c>
      <c r="AO432">
        <v>0</v>
      </c>
      <c r="AP432">
        <v>0</v>
      </c>
    </row>
    <row r="433" spans="1:42" ht="18" hidden="1" outlineLevel="1" x14ac:dyDescent="0.35">
      <c r="A433" s="13" t="s">
        <v>184</v>
      </c>
      <c r="B433" s="35">
        <v>421</v>
      </c>
      <c r="C433" s="473"/>
      <c r="D433" s="474"/>
      <c r="E433" s="474"/>
      <c r="F433" s="475"/>
      <c r="G433" s="476">
        <v>0</v>
      </c>
      <c r="H433" s="477">
        <v>0.1</v>
      </c>
      <c r="I433" s="102">
        <v>0</v>
      </c>
      <c r="J433" s="475"/>
      <c r="K433" s="7"/>
      <c r="L433" s="61">
        <v>421</v>
      </c>
      <c r="M433" s="112" t="s">
        <v>489</v>
      </c>
      <c r="N433" s="241">
        <v>0</v>
      </c>
      <c r="O433" s="74"/>
      <c r="P433" s="75"/>
      <c r="Q433" s="81"/>
      <c r="R433" s="483"/>
      <c r="S433" s="483"/>
      <c r="T433" s="268" t="s">
        <v>489</v>
      </c>
      <c r="AM433">
        <v>0</v>
      </c>
      <c r="AN433">
        <v>0</v>
      </c>
      <c r="AO433">
        <v>0</v>
      </c>
      <c r="AP433">
        <v>0</v>
      </c>
    </row>
    <row r="434" spans="1:42" ht="18" hidden="1" outlineLevel="1" x14ac:dyDescent="0.35">
      <c r="A434" s="13" t="s">
        <v>184</v>
      </c>
      <c r="B434" s="35">
        <v>422</v>
      </c>
      <c r="C434" s="473"/>
      <c r="D434" s="474"/>
      <c r="E434" s="474"/>
      <c r="F434" s="475"/>
      <c r="G434" s="476">
        <v>0</v>
      </c>
      <c r="H434" s="477">
        <v>0.1</v>
      </c>
      <c r="I434" s="102">
        <v>0</v>
      </c>
      <c r="J434" s="475"/>
      <c r="K434" s="7"/>
      <c r="L434" s="61">
        <v>422</v>
      </c>
      <c r="M434" s="112" t="s">
        <v>489</v>
      </c>
      <c r="N434" s="241">
        <v>0</v>
      </c>
      <c r="O434" s="74"/>
      <c r="P434" s="75"/>
      <c r="Q434" s="81"/>
      <c r="R434" s="483"/>
      <c r="S434" s="483"/>
      <c r="T434" s="268" t="s">
        <v>489</v>
      </c>
      <c r="AM434">
        <v>0</v>
      </c>
      <c r="AN434">
        <v>0</v>
      </c>
      <c r="AO434">
        <v>0</v>
      </c>
      <c r="AP434">
        <v>0</v>
      </c>
    </row>
    <row r="435" spans="1:42" ht="18" hidden="1" outlineLevel="1" x14ac:dyDescent="0.35">
      <c r="A435" s="13" t="s">
        <v>184</v>
      </c>
      <c r="B435" s="35">
        <v>423</v>
      </c>
      <c r="C435" s="473"/>
      <c r="D435" s="474"/>
      <c r="E435" s="474"/>
      <c r="F435" s="475"/>
      <c r="G435" s="476">
        <v>0</v>
      </c>
      <c r="H435" s="477">
        <v>0.1</v>
      </c>
      <c r="I435" s="102">
        <v>0</v>
      </c>
      <c r="J435" s="475"/>
      <c r="K435" s="7"/>
      <c r="L435" s="61">
        <v>423</v>
      </c>
      <c r="M435" s="112" t="s">
        <v>489</v>
      </c>
      <c r="N435" s="241">
        <v>0</v>
      </c>
      <c r="O435" s="74"/>
      <c r="P435" s="75"/>
      <c r="Q435" s="81"/>
      <c r="R435" s="483"/>
      <c r="S435" s="483"/>
      <c r="T435" s="268" t="s">
        <v>489</v>
      </c>
      <c r="AM435">
        <v>0</v>
      </c>
      <c r="AN435">
        <v>0</v>
      </c>
      <c r="AO435">
        <v>0</v>
      </c>
      <c r="AP435">
        <v>0</v>
      </c>
    </row>
    <row r="436" spans="1:42" ht="18" hidden="1" outlineLevel="1" x14ac:dyDescent="0.35">
      <c r="A436" s="13" t="s">
        <v>184</v>
      </c>
      <c r="B436" s="35">
        <v>424</v>
      </c>
      <c r="C436" s="473"/>
      <c r="D436" s="474"/>
      <c r="E436" s="474"/>
      <c r="F436" s="475"/>
      <c r="G436" s="476">
        <v>0</v>
      </c>
      <c r="H436" s="477">
        <v>0.1</v>
      </c>
      <c r="I436" s="102">
        <v>0</v>
      </c>
      <c r="J436" s="475"/>
      <c r="K436" s="7"/>
      <c r="L436" s="61">
        <v>424</v>
      </c>
      <c r="M436" s="112" t="s">
        <v>489</v>
      </c>
      <c r="N436" s="241">
        <v>0</v>
      </c>
      <c r="O436" s="74"/>
      <c r="P436" s="75"/>
      <c r="Q436" s="81"/>
      <c r="R436" s="483"/>
      <c r="S436" s="483"/>
      <c r="T436" s="268" t="s">
        <v>489</v>
      </c>
      <c r="AM436">
        <v>0</v>
      </c>
      <c r="AN436">
        <v>0</v>
      </c>
      <c r="AO436">
        <v>0</v>
      </c>
      <c r="AP436">
        <v>0</v>
      </c>
    </row>
    <row r="437" spans="1:42" ht="18" hidden="1" outlineLevel="1" x14ac:dyDescent="0.35">
      <c r="A437" s="13" t="s">
        <v>184</v>
      </c>
      <c r="B437" s="35">
        <v>425</v>
      </c>
      <c r="C437" s="473"/>
      <c r="D437" s="474"/>
      <c r="E437" s="474"/>
      <c r="F437" s="475"/>
      <c r="G437" s="476">
        <v>0</v>
      </c>
      <c r="H437" s="477">
        <v>0.1</v>
      </c>
      <c r="I437" s="102">
        <v>0</v>
      </c>
      <c r="J437" s="475"/>
      <c r="K437" s="7"/>
      <c r="L437" s="61">
        <v>425</v>
      </c>
      <c r="M437" s="112" t="s">
        <v>489</v>
      </c>
      <c r="N437" s="241">
        <v>0</v>
      </c>
      <c r="O437" s="74"/>
      <c r="P437" s="75"/>
      <c r="Q437" s="81"/>
      <c r="R437" s="483"/>
      <c r="S437" s="483"/>
      <c r="T437" s="268" t="s">
        <v>489</v>
      </c>
      <c r="AM437">
        <v>0</v>
      </c>
      <c r="AN437">
        <v>0</v>
      </c>
      <c r="AO437">
        <v>0</v>
      </c>
      <c r="AP437">
        <v>0</v>
      </c>
    </row>
    <row r="438" spans="1:42" ht="18" hidden="1" outlineLevel="1" x14ac:dyDescent="0.35">
      <c r="A438" s="13" t="s">
        <v>184</v>
      </c>
      <c r="B438" s="35">
        <v>426</v>
      </c>
      <c r="C438" s="473"/>
      <c r="D438" s="474"/>
      <c r="E438" s="474"/>
      <c r="F438" s="475"/>
      <c r="G438" s="476">
        <v>0</v>
      </c>
      <c r="H438" s="477">
        <v>0.1</v>
      </c>
      <c r="I438" s="102">
        <v>0</v>
      </c>
      <c r="J438" s="475"/>
      <c r="K438" s="7"/>
      <c r="L438" s="61">
        <v>426</v>
      </c>
      <c r="M438" s="112" t="s">
        <v>489</v>
      </c>
      <c r="N438" s="241">
        <v>0</v>
      </c>
      <c r="O438" s="74"/>
      <c r="P438" s="75"/>
      <c r="Q438" s="81"/>
      <c r="R438" s="483"/>
      <c r="S438" s="483"/>
      <c r="T438" s="268" t="s">
        <v>489</v>
      </c>
      <c r="AM438">
        <v>0</v>
      </c>
      <c r="AN438">
        <v>0</v>
      </c>
      <c r="AO438">
        <v>0</v>
      </c>
      <c r="AP438">
        <v>0</v>
      </c>
    </row>
    <row r="439" spans="1:42" ht="18" hidden="1" outlineLevel="1" x14ac:dyDescent="0.35">
      <c r="A439" s="13" t="s">
        <v>184</v>
      </c>
      <c r="B439" s="35">
        <v>427</v>
      </c>
      <c r="C439" s="473"/>
      <c r="D439" s="474"/>
      <c r="E439" s="474"/>
      <c r="F439" s="475"/>
      <c r="G439" s="476">
        <v>0</v>
      </c>
      <c r="H439" s="477">
        <v>0.1</v>
      </c>
      <c r="I439" s="102">
        <v>0</v>
      </c>
      <c r="J439" s="475"/>
      <c r="K439" s="7"/>
      <c r="L439" s="61">
        <v>427</v>
      </c>
      <c r="M439" s="112" t="s">
        <v>489</v>
      </c>
      <c r="N439" s="241">
        <v>0</v>
      </c>
      <c r="O439" s="74"/>
      <c r="P439" s="75"/>
      <c r="Q439" s="81"/>
      <c r="R439" s="483"/>
      <c r="S439" s="483"/>
      <c r="T439" s="268" t="s">
        <v>489</v>
      </c>
      <c r="AM439">
        <v>0</v>
      </c>
      <c r="AN439">
        <v>0</v>
      </c>
      <c r="AO439">
        <v>0</v>
      </c>
      <c r="AP439">
        <v>0</v>
      </c>
    </row>
    <row r="440" spans="1:42" ht="18" hidden="1" outlineLevel="1" x14ac:dyDescent="0.35">
      <c r="A440" s="13" t="s">
        <v>184</v>
      </c>
      <c r="B440" s="35">
        <v>428</v>
      </c>
      <c r="C440" s="473"/>
      <c r="D440" s="474"/>
      <c r="E440" s="474"/>
      <c r="F440" s="475"/>
      <c r="G440" s="476">
        <v>0</v>
      </c>
      <c r="H440" s="477">
        <v>0.1</v>
      </c>
      <c r="I440" s="102">
        <v>0</v>
      </c>
      <c r="J440" s="475"/>
      <c r="K440" s="7"/>
      <c r="L440" s="61">
        <v>428</v>
      </c>
      <c r="M440" s="112" t="s">
        <v>489</v>
      </c>
      <c r="N440" s="241">
        <v>0</v>
      </c>
      <c r="O440" s="74"/>
      <c r="P440" s="75"/>
      <c r="Q440" s="81"/>
      <c r="R440" s="483"/>
      <c r="S440" s="483"/>
      <c r="T440" s="268" t="s">
        <v>489</v>
      </c>
      <c r="AM440">
        <v>0</v>
      </c>
      <c r="AN440">
        <v>0</v>
      </c>
      <c r="AO440">
        <v>0</v>
      </c>
      <c r="AP440">
        <v>0</v>
      </c>
    </row>
    <row r="441" spans="1:42" ht="18" hidden="1" outlineLevel="1" x14ac:dyDescent="0.35">
      <c r="A441" s="13" t="s">
        <v>184</v>
      </c>
      <c r="B441" s="35">
        <v>429</v>
      </c>
      <c r="C441" s="473"/>
      <c r="D441" s="474"/>
      <c r="E441" s="474"/>
      <c r="F441" s="475"/>
      <c r="G441" s="476">
        <v>0</v>
      </c>
      <c r="H441" s="477">
        <v>0.1</v>
      </c>
      <c r="I441" s="102">
        <v>0</v>
      </c>
      <c r="J441" s="475"/>
      <c r="K441" s="7"/>
      <c r="L441" s="61">
        <v>429</v>
      </c>
      <c r="M441" s="112" t="s">
        <v>489</v>
      </c>
      <c r="N441" s="241">
        <v>0</v>
      </c>
      <c r="O441" s="74"/>
      <c r="P441" s="75"/>
      <c r="Q441" s="81"/>
      <c r="R441" s="483"/>
      <c r="S441" s="483"/>
      <c r="T441" s="268" t="s">
        <v>489</v>
      </c>
      <c r="AM441">
        <v>0</v>
      </c>
      <c r="AN441">
        <v>0</v>
      </c>
      <c r="AO441">
        <v>0</v>
      </c>
      <c r="AP441">
        <v>0</v>
      </c>
    </row>
    <row r="442" spans="1:42" ht="18" hidden="1" outlineLevel="1" x14ac:dyDescent="0.35">
      <c r="A442" s="13" t="s">
        <v>184</v>
      </c>
      <c r="B442" s="35">
        <v>430</v>
      </c>
      <c r="C442" s="473"/>
      <c r="D442" s="474"/>
      <c r="E442" s="474"/>
      <c r="F442" s="475"/>
      <c r="G442" s="476">
        <v>0</v>
      </c>
      <c r="H442" s="477">
        <v>0.1</v>
      </c>
      <c r="I442" s="102">
        <v>0</v>
      </c>
      <c r="J442" s="475"/>
      <c r="K442" s="7"/>
      <c r="L442" s="61">
        <v>430</v>
      </c>
      <c r="M442" s="112" t="s">
        <v>489</v>
      </c>
      <c r="N442" s="241">
        <v>0</v>
      </c>
      <c r="O442" s="74"/>
      <c r="P442" s="75"/>
      <c r="Q442" s="81"/>
      <c r="R442" s="483"/>
      <c r="S442" s="483"/>
      <c r="T442" s="268" t="s">
        <v>489</v>
      </c>
      <c r="AM442">
        <v>0</v>
      </c>
      <c r="AN442">
        <v>0</v>
      </c>
      <c r="AO442">
        <v>0</v>
      </c>
      <c r="AP442">
        <v>0</v>
      </c>
    </row>
    <row r="443" spans="1:42" ht="18" hidden="1" outlineLevel="1" x14ac:dyDescent="0.35">
      <c r="A443" s="13" t="s">
        <v>184</v>
      </c>
      <c r="B443" s="35">
        <v>431</v>
      </c>
      <c r="C443" s="473"/>
      <c r="D443" s="474"/>
      <c r="E443" s="474"/>
      <c r="F443" s="475"/>
      <c r="G443" s="476">
        <v>0</v>
      </c>
      <c r="H443" s="477">
        <v>0.1</v>
      </c>
      <c r="I443" s="102">
        <v>0</v>
      </c>
      <c r="J443" s="475"/>
      <c r="K443" s="7"/>
      <c r="L443" s="61">
        <v>431</v>
      </c>
      <c r="M443" s="112" t="s">
        <v>489</v>
      </c>
      <c r="N443" s="241">
        <v>0</v>
      </c>
      <c r="O443" s="74"/>
      <c r="P443" s="75"/>
      <c r="Q443" s="81"/>
      <c r="R443" s="483"/>
      <c r="S443" s="483"/>
      <c r="T443" s="268" t="s">
        <v>489</v>
      </c>
      <c r="AM443">
        <v>0</v>
      </c>
      <c r="AN443">
        <v>0</v>
      </c>
      <c r="AO443">
        <v>0</v>
      </c>
      <c r="AP443">
        <v>0</v>
      </c>
    </row>
    <row r="444" spans="1:42" ht="18" hidden="1" outlineLevel="1" x14ac:dyDescent="0.35">
      <c r="A444" s="13" t="s">
        <v>184</v>
      </c>
      <c r="B444" s="35">
        <v>432</v>
      </c>
      <c r="C444" s="473"/>
      <c r="D444" s="474"/>
      <c r="E444" s="474"/>
      <c r="F444" s="475"/>
      <c r="G444" s="476">
        <v>0</v>
      </c>
      <c r="H444" s="477">
        <v>0.1</v>
      </c>
      <c r="I444" s="102">
        <v>0</v>
      </c>
      <c r="J444" s="475"/>
      <c r="K444" s="7"/>
      <c r="L444" s="61">
        <v>432</v>
      </c>
      <c r="M444" s="112" t="s">
        <v>489</v>
      </c>
      <c r="N444" s="241">
        <v>0</v>
      </c>
      <c r="O444" s="74"/>
      <c r="P444" s="75"/>
      <c r="Q444" s="81"/>
      <c r="R444" s="483"/>
      <c r="S444" s="483"/>
      <c r="T444" s="268" t="s">
        <v>489</v>
      </c>
      <c r="AM444">
        <v>0</v>
      </c>
      <c r="AN444">
        <v>0</v>
      </c>
      <c r="AO444">
        <v>0</v>
      </c>
      <c r="AP444">
        <v>0</v>
      </c>
    </row>
    <row r="445" spans="1:42" ht="18" hidden="1" outlineLevel="1" x14ac:dyDescent="0.35">
      <c r="A445" s="13" t="s">
        <v>184</v>
      </c>
      <c r="B445" s="35">
        <v>433</v>
      </c>
      <c r="C445" s="473"/>
      <c r="D445" s="474"/>
      <c r="E445" s="474"/>
      <c r="F445" s="475"/>
      <c r="G445" s="476">
        <v>0</v>
      </c>
      <c r="H445" s="477">
        <v>0.1</v>
      </c>
      <c r="I445" s="102">
        <v>0</v>
      </c>
      <c r="J445" s="475"/>
      <c r="K445" s="7"/>
      <c r="L445" s="61">
        <v>433</v>
      </c>
      <c r="M445" s="112" t="s">
        <v>489</v>
      </c>
      <c r="N445" s="241">
        <v>0</v>
      </c>
      <c r="O445" s="74"/>
      <c r="P445" s="75"/>
      <c r="Q445" s="81"/>
      <c r="R445" s="483"/>
      <c r="S445" s="483"/>
      <c r="T445" s="268" t="s">
        <v>489</v>
      </c>
      <c r="AM445">
        <v>0</v>
      </c>
      <c r="AN445">
        <v>0</v>
      </c>
      <c r="AO445">
        <v>0</v>
      </c>
      <c r="AP445">
        <v>0</v>
      </c>
    </row>
    <row r="446" spans="1:42" ht="18" hidden="1" outlineLevel="1" x14ac:dyDescent="0.35">
      <c r="A446" s="13" t="s">
        <v>184</v>
      </c>
      <c r="B446" s="35">
        <v>434</v>
      </c>
      <c r="C446" s="473"/>
      <c r="D446" s="474"/>
      <c r="E446" s="474"/>
      <c r="F446" s="475"/>
      <c r="G446" s="476">
        <v>0</v>
      </c>
      <c r="H446" s="477">
        <v>0.1</v>
      </c>
      <c r="I446" s="102">
        <v>0</v>
      </c>
      <c r="J446" s="475"/>
      <c r="K446" s="7"/>
      <c r="L446" s="61">
        <v>434</v>
      </c>
      <c r="M446" s="112" t="s">
        <v>489</v>
      </c>
      <c r="N446" s="241">
        <v>0</v>
      </c>
      <c r="O446" s="74"/>
      <c r="P446" s="75"/>
      <c r="Q446" s="81"/>
      <c r="R446" s="483"/>
      <c r="S446" s="483"/>
      <c r="T446" s="268" t="s">
        <v>489</v>
      </c>
      <c r="AM446">
        <v>0</v>
      </c>
      <c r="AN446">
        <v>0</v>
      </c>
      <c r="AO446">
        <v>0</v>
      </c>
      <c r="AP446">
        <v>0</v>
      </c>
    </row>
    <row r="447" spans="1:42" ht="18" hidden="1" outlineLevel="1" x14ac:dyDescent="0.35">
      <c r="A447" s="13" t="s">
        <v>184</v>
      </c>
      <c r="B447" s="35">
        <v>435</v>
      </c>
      <c r="C447" s="473"/>
      <c r="D447" s="474"/>
      <c r="E447" s="474"/>
      <c r="F447" s="475"/>
      <c r="G447" s="476">
        <v>0</v>
      </c>
      <c r="H447" s="477">
        <v>0.1</v>
      </c>
      <c r="I447" s="102">
        <v>0</v>
      </c>
      <c r="J447" s="475"/>
      <c r="K447" s="7"/>
      <c r="L447" s="61">
        <v>435</v>
      </c>
      <c r="M447" s="112" t="s">
        <v>489</v>
      </c>
      <c r="N447" s="241">
        <v>0</v>
      </c>
      <c r="O447" s="74"/>
      <c r="P447" s="75"/>
      <c r="Q447" s="81"/>
      <c r="R447" s="483"/>
      <c r="S447" s="483"/>
      <c r="T447" s="268" t="s">
        <v>489</v>
      </c>
      <c r="AM447">
        <v>0</v>
      </c>
      <c r="AN447">
        <v>0</v>
      </c>
      <c r="AO447">
        <v>0</v>
      </c>
      <c r="AP447">
        <v>0</v>
      </c>
    </row>
    <row r="448" spans="1:42" ht="18" hidden="1" outlineLevel="1" x14ac:dyDescent="0.35">
      <c r="A448" s="13" t="s">
        <v>184</v>
      </c>
      <c r="B448" s="35">
        <v>436</v>
      </c>
      <c r="C448" s="473"/>
      <c r="D448" s="474"/>
      <c r="E448" s="474"/>
      <c r="F448" s="475"/>
      <c r="G448" s="476">
        <v>0</v>
      </c>
      <c r="H448" s="477">
        <v>0.1</v>
      </c>
      <c r="I448" s="102">
        <v>0</v>
      </c>
      <c r="J448" s="475"/>
      <c r="K448" s="7"/>
      <c r="L448" s="61">
        <v>436</v>
      </c>
      <c r="M448" s="112" t="s">
        <v>489</v>
      </c>
      <c r="N448" s="241">
        <v>0</v>
      </c>
      <c r="O448" s="74"/>
      <c r="P448" s="75"/>
      <c r="Q448" s="81"/>
      <c r="R448" s="483"/>
      <c r="S448" s="483"/>
      <c r="T448" s="268" t="s">
        <v>489</v>
      </c>
      <c r="AM448">
        <v>0</v>
      </c>
      <c r="AN448">
        <v>0</v>
      </c>
      <c r="AO448">
        <v>0</v>
      </c>
      <c r="AP448">
        <v>0</v>
      </c>
    </row>
    <row r="449" spans="1:42" ht="18" hidden="1" outlineLevel="1" x14ac:dyDescent="0.35">
      <c r="A449" s="13" t="s">
        <v>184</v>
      </c>
      <c r="B449" s="35">
        <v>437</v>
      </c>
      <c r="C449" s="473"/>
      <c r="D449" s="474"/>
      <c r="E449" s="474"/>
      <c r="F449" s="475"/>
      <c r="G449" s="476">
        <v>0</v>
      </c>
      <c r="H449" s="477">
        <v>0.1</v>
      </c>
      <c r="I449" s="102">
        <v>0</v>
      </c>
      <c r="J449" s="475"/>
      <c r="K449" s="7"/>
      <c r="L449" s="61">
        <v>437</v>
      </c>
      <c r="M449" s="112" t="s">
        <v>489</v>
      </c>
      <c r="N449" s="241">
        <v>0</v>
      </c>
      <c r="O449" s="74"/>
      <c r="P449" s="75"/>
      <c r="Q449" s="81"/>
      <c r="R449" s="483"/>
      <c r="S449" s="483"/>
      <c r="T449" s="268" t="s">
        <v>489</v>
      </c>
      <c r="AM449">
        <v>0</v>
      </c>
      <c r="AN449">
        <v>0</v>
      </c>
      <c r="AO449">
        <v>0</v>
      </c>
      <c r="AP449">
        <v>0</v>
      </c>
    </row>
    <row r="450" spans="1:42" ht="18" hidden="1" outlineLevel="1" x14ac:dyDescent="0.35">
      <c r="A450" s="13" t="s">
        <v>184</v>
      </c>
      <c r="B450" s="35">
        <v>438</v>
      </c>
      <c r="C450" s="473"/>
      <c r="D450" s="474"/>
      <c r="E450" s="474"/>
      <c r="F450" s="475"/>
      <c r="G450" s="476">
        <v>0</v>
      </c>
      <c r="H450" s="477">
        <v>0.1</v>
      </c>
      <c r="I450" s="102">
        <v>0</v>
      </c>
      <c r="J450" s="475"/>
      <c r="K450" s="7"/>
      <c r="L450" s="61">
        <v>438</v>
      </c>
      <c r="M450" s="112" t="s">
        <v>489</v>
      </c>
      <c r="N450" s="241">
        <v>0</v>
      </c>
      <c r="O450" s="74"/>
      <c r="P450" s="75"/>
      <c r="Q450" s="81"/>
      <c r="R450" s="483"/>
      <c r="S450" s="483"/>
      <c r="T450" s="268" t="s">
        <v>489</v>
      </c>
      <c r="AM450">
        <v>0</v>
      </c>
      <c r="AN450">
        <v>0</v>
      </c>
      <c r="AO450">
        <v>0</v>
      </c>
      <c r="AP450">
        <v>0</v>
      </c>
    </row>
    <row r="451" spans="1:42" ht="18" hidden="1" outlineLevel="1" x14ac:dyDescent="0.35">
      <c r="A451" s="13" t="s">
        <v>184</v>
      </c>
      <c r="B451" s="35">
        <v>439</v>
      </c>
      <c r="C451" s="473"/>
      <c r="D451" s="474"/>
      <c r="E451" s="474"/>
      <c r="F451" s="475"/>
      <c r="G451" s="476">
        <v>0</v>
      </c>
      <c r="H451" s="477">
        <v>0.1</v>
      </c>
      <c r="I451" s="102">
        <v>0</v>
      </c>
      <c r="J451" s="475"/>
      <c r="K451" s="7"/>
      <c r="L451" s="61">
        <v>439</v>
      </c>
      <c r="M451" s="112" t="s">
        <v>489</v>
      </c>
      <c r="N451" s="241">
        <v>0</v>
      </c>
      <c r="O451" s="74"/>
      <c r="P451" s="75"/>
      <c r="Q451" s="81"/>
      <c r="R451" s="483"/>
      <c r="S451" s="483"/>
      <c r="T451" s="268" t="s">
        <v>489</v>
      </c>
      <c r="AM451">
        <v>0</v>
      </c>
      <c r="AN451">
        <v>0</v>
      </c>
      <c r="AO451">
        <v>0</v>
      </c>
      <c r="AP451">
        <v>0</v>
      </c>
    </row>
    <row r="452" spans="1:42" ht="18" hidden="1" outlineLevel="1" x14ac:dyDescent="0.35">
      <c r="A452" s="13" t="s">
        <v>184</v>
      </c>
      <c r="B452" s="35">
        <v>440</v>
      </c>
      <c r="C452" s="473"/>
      <c r="D452" s="474"/>
      <c r="E452" s="474"/>
      <c r="F452" s="475"/>
      <c r="G452" s="476">
        <v>0</v>
      </c>
      <c r="H452" s="477">
        <v>0.1</v>
      </c>
      <c r="I452" s="102">
        <v>0</v>
      </c>
      <c r="J452" s="475"/>
      <c r="K452" s="7"/>
      <c r="L452" s="61">
        <v>440</v>
      </c>
      <c r="M452" s="112" t="s">
        <v>489</v>
      </c>
      <c r="N452" s="241">
        <v>0</v>
      </c>
      <c r="O452" s="74"/>
      <c r="P452" s="75"/>
      <c r="Q452" s="81"/>
      <c r="R452" s="483"/>
      <c r="S452" s="483"/>
      <c r="T452" s="268" t="s">
        <v>489</v>
      </c>
      <c r="AM452">
        <v>0</v>
      </c>
      <c r="AN452">
        <v>0</v>
      </c>
      <c r="AO452">
        <v>0</v>
      </c>
      <c r="AP452">
        <v>0</v>
      </c>
    </row>
    <row r="453" spans="1:42" ht="18" hidden="1" outlineLevel="1" x14ac:dyDescent="0.35">
      <c r="A453" s="13" t="s">
        <v>184</v>
      </c>
      <c r="B453" s="35">
        <v>441</v>
      </c>
      <c r="C453" s="473"/>
      <c r="D453" s="474"/>
      <c r="E453" s="474"/>
      <c r="F453" s="475"/>
      <c r="G453" s="476">
        <v>0</v>
      </c>
      <c r="H453" s="477">
        <v>0.1</v>
      </c>
      <c r="I453" s="102">
        <v>0</v>
      </c>
      <c r="J453" s="475"/>
      <c r="K453" s="7"/>
      <c r="L453" s="61">
        <v>441</v>
      </c>
      <c r="M453" s="112" t="s">
        <v>489</v>
      </c>
      <c r="N453" s="241">
        <v>0</v>
      </c>
      <c r="O453" s="74"/>
      <c r="P453" s="75"/>
      <c r="Q453" s="81"/>
      <c r="R453" s="483"/>
      <c r="S453" s="483"/>
      <c r="T453" s="268" t="s">
        <v>489</v>
      </c>
      <c r="AM453">
        <v>0</v>
      </c>
      <c r="AN453">
        <v>0</v>
      </c>
      <c r="AO453">
        <v>0</v>
      </c>
      <c r="AP453">
        <v>0</v>
      </c>
    </row>
    <row r="454" spans="1:42" ht="18" hidden="1" outlineLevel="1" x14ac:dyDescent="0.35">
      <c r="A454" s="13" t="s">
        <v>184</v>
      </c>
      <c r="B454" s="35">
        <v>442</v>
      </c>
      <c r="C454" s="473"/>
      <c r="D454" s="474"/>
      <c r="E454" s="474"/>
      <c r="F454" s="475"/>
      <c r="G454" s="476">
        <v>0</v>
      </c>
      <c r="H454" s="477">
        <v>0.1</v>
      </c>
      <c r="I454" s="102">
        <v>0</v>
      </c>
      <c r="J454" s="475"/>
      <c r="K454" s="7"/>
      <c r="L454" s="61">
        <v>442</v>
      </c>
      <c r="M454" s="112" t="s">
        <v>489</v>
      </c>
      <c r="N454" s="241">
        <v>0</v>
      </c>
      <c r="O454" s="74"/>
      <c r="P454" s="75"/>
      <c r="Q454" s="81"/>
      <c r="R454" s="483"/>
      <c r="S454" s="483"/>
      <c r="T454" s="268" t="s">
        <v>489</v>
      </c>
      <c r="AM454">
        <v>0</v>
      </c>
      <c r="AN454">
        <v>0</v>
      </c>
      <c r="AO454">
        <v>0</v>
      </c>
      <c r="AP454">
        <v>0</v>
      </c>
    </row>
    <row r="455" spans="1:42" ht="18" hidden="1" outlineLevel="1" x14ac:dyDescent="0.35">
      <c r="A455" s="13" t="s">
        <v>184</v>
      </c>
      <c r="B455" s="35">
        <v>443</v>
      </c>
      <c r="C455" s="473"/>
      <c r="D455" s="474"/>
      <c r="E455" s="474"/>
      <c r="F455" s="475"/>
      <c r="G455" s="476">
        <v>0</v>
      </c>
      <c r="H455" s="477">
        <v>0.1</v>
      </c>
      <c r="I455" s="102">
        <v>0</v>
      </c>
      <c r="J455" s="475"/>
      <c r="K455" s="7"/>
      <c r="L455" s="61">
        <v>443</v>
      </c>
      <c r="M455" s="112" t="s">
        <v>489</v>
      </c>
      <c r="N455" s="241">
        <v>0</v>
      </c>
      <c r="O455" s="74"/>
      <c r="P455" s="75"/>
      <c r="Q455" s="81"/>
      <c r="R455" s="483"/>
      <c r="S455" s="483"/>
      <c r="T455" s="268" t="s">
        <v>489</v>
      </c>
      <c r="AM455">
        <v>0</v>
      </c>
      <c r="AN455">
        <v>0</v>
      </c>
      <c r="AO455">
        <v>0</v>
      </c>
      <c r="AP455">
        <v>0</v>
      </c>
    </row>
    <row r="456" spans="1:42" ht="18" hidden="1" outlineLevel="1" x14ac:dyDescent="0.35">
      <c r="A456" s="13" t="s">
        <v>184</v>
      </c>
      <c r="B456" s="35">
        <v>444</v>
      </c>
      <c r="C456" s="473"/>
      <c r="D456" s="474"/>
      <c r="E456" s="474"/>
      <c r="F456" s="475"/>
      <c r="G456" s="476">
        <v>0</v>
      </c>
      <c r="H456" s="477">
        <v>0.1</v>
      </c>
      <c r="I456" s="102">
        <v>0</v>
      </c>
      <c r="J456" s="475"/>
      <c r="K456" s="7"/>
      <c r="L456" s="61">
        <v>444</v>
      </c>
      <c r="M456" s="112" t="s">
        <v>489</v>
      </c>
      <c r="N456" s="241">
        <v>0</v>
      </c>
      <c r="O456" s="74"/>
      <c r="P456" s="75"/>
      <c r="Q456" s="81"/>
      <c r="R456" s="483"/>
      <c r="S456" s="483"/>
      <c r="T456" s="268" t="s">
        <v>489</v>
      </c>
      <c r="AM456">
        <v>0</v>
      </c>
      <c r="AN456">
        <v>0</v>
      </c>
      <c r="AO456">
        <v>0</v>
      </c>
      <c r="AP456">
        <v>0</v>
      </c>
    </row>
    <row r="457" spans="1:42" ht="18" hidden="1" outlineLevel="1" x14ac:dyDescent="0.35">
      <c r="A457" s="13" t="s">
        <v>184</v>
      </c>
      <c r="B457" s="35">
        <v>445</v>
      </c>
      <c r="C457" s="473"/>
      <c r="D457" s="474"/>
      <c r="E457" s="474"/>
      <c r="F457" s="475"/>
      <c r="G457" s="476">
        <v>0</v>
      </c>
      <c r="H457" s="477">
        <v>0.1</v>
      </c>
      <c r="I457" s="102">
        <v>0</v>
      </c>
      <c r="J457" s="475"/>
      <c r="K457" s="7"/>
      <c r="L457" s="61">
        <v>445</v>
      </c>
      <c r="M457" s="112" t="s">
        <v>489</v>
      </c>
      <c r="N457" s="241">
        <v>0</v>
      </c>
      <c r="O457" s="74"/>
      <c r="P457" s="75"/>
      <c r="Q457" s="81"/>
      <c r="R457" s="483"/>
      <c r="S457" s="483"/>
      <c r="T457" s="268" t="s">
        <v>489</v>
      </c>
      <c r="AM457">
        <v>0</v>
      </c>
      <c r="AN457">
        <v>0</v>
      </c>
      <c r="AO457">
        <v>0</v>
      </c>
      <c r="AP457">
        <v>0</v>
      </c>
    </row>
    <row r="458" spans="1:42" ht="18" hidden="1" outlineLevel="1" x14ac:dyDescent="0.35">
      <c r="A458" s="13" t="s">
        <v>184</v>
      </c>
      <c r="B458" s="35">
        <v>446</v>
      </c>
      <c r="C458" s="473"/>
      <c r="D458" s="474"/>
      <c r="E458" s="474"/>
      <c r="F458" s="475"/>
      <c r="G458" s="476">
        <v>0</v>
      </c>
      <c r="H458" s="477">
        <v>0.1</v>
      </c>
      <c r="I458" s="102">
        <v>0</v>
      </c>
      <c r="J458" s="475"/>
      <c r="K458" s="7"/>
      <c r="L458" s="61">
        <v>446</v>
      </c>
      <c r="M458" s="112" t="s">
        <v>489</v>
      </c>
      <c r="N458" s="241">
        <v>0</v>
      </c>
      <c r="O458" s="74"/>
      <c r="P458" s="75"/>
      <c r="Q458" s="81"/>
      <c r="R458" s="483"/>
      <c r="S458" s="483"/>
      <c r="T458" s="268" t="s">
        <v>489</v>
      </c>
      <c r="AM458">
        <v>0</v>
      </c>
      <c r="AN458">
        <v>0</v>
      </c>
      <c r="AO458">
        <v>0</v>
      </c>
      <c r="AP458">
        <v>0</v>
      </c>
    </row>
    <row r="459" spans="1:42" ht="18" hidden="1" outlineLevel="1" x14ac:dyDescent="0.35">
      <c r="A459" s="13" t="s">
        <v>184</v>
      </c>
      <c r="B459" s="35">
        <v>447</v>
      </c>
      <c r="C459" s="473"/>
      <c r="D459" s="474"/>
      <c r="E459" s="474"/>
      <c r="F459" s="475"/>
      <c r="G459" s="476">
        <v>0</v>
      </c>
      <c r="H459" s="477">
        <v>0.1</v>
      </c>
      <c r="I459" s="102">
        <v>0</v>
      </c>
      <c r="J459" s="475"/>
      <c r="K459" s="7"/>
      <c r="L459" s="61">
        <v>447</v>
      </c>
      <c r="M459" s="112" t="s">
        <v>489</v>
      </c>
      <c r="N459" s="241">
        <v>0</v>
      </c>
      <c r="O459" s="74"/>
      <c r="P459" s="75"/>
      <c r="Q459" s="81"/>
      <c r="R459" s="483"/>
      <c r="S459" s="483"/>
      <c r="T459" s="268" t="s">
        <v>489</v>
      </c>
      <c r="AM459">
        <v>0</v>
      </c>
      <c r="AN459">
        <v>0</v>
      </c>
      <c r="AO459">
        <v>0</v>
      </c>
      <c r="AP459">
        <v>0</v>
      </c>
    </row>
    <row r="460" spans="1:42" ht="18" hidden="1" outlineLevel="1" x14ac:dyDescent="0.35">
      <c r="A460" s="13" t="s">
        <v>184</v>
      </c>
      <c r="B460" s="35">
        <v>448</v>
      </c>
      <c r="C460" s="473"/>
      <c r="D460" s="474"/>
      <c r="E460" s="474"/>
      <c r="F460" s="475"/>
      <c r="G460" s="476">
        <v>0</v>
      </c>
      <c r="H460" s="477">
        <v>0.1</v>
      </c>
      <c r="I460" s="102">
        <v>0</v>
      </c>
      <c r="J460" s="475"/>
      <c r="K460" s="7"/>
      <c r="L460" s="61">
        <v>448</v>
      </c>
      <c r="M460" s="112" t="s">
        <v>489</v>
      </c>
      <c r="N460" s="241">
        <v>0</v>
      </c>
      <c r="O460" s="74"/>
      <c r="P460" s="75"/>
      <c r="Q460" s="81"/>
      <c r="R460" s="483"/>
      <c r="S460" s="483"/>
      <c r="T460" s="268" t="s">
        <v>489</v>
      </c>
      <c r="AM460">
        <v>0</v>
      </c>
      <c r="AN460">
        <v>0</v>
      </c>
      <c r="AO460">
        <v>0</v>
      </c>
      <c r="AP460">
        <v>0</v>
      </c>
    </row>
    <row r="461" spans="1:42" ht="18" hidden="1" outlineLevel="1" x14ac:dyDescent="0.35">
      <c r="A461" s="13" t="s">
        <v>184</v>
      </c>
      <c r="B461" s="35">
        <v>449</v>
      </c>
      <c r="C461" s="473"/>
      <c r="D461" s="474"/>
      <c r="E461" s="474"/>
      <c r="F461" s="475"/>
      <c r="G461" s="476">
        <v>0</v>
      </c>
      <c r="H461" s="477">
        <v>0.1</v>
      </c>
      <c r="I461" s="102">
        <v>0</v>
      </c>
      <c r="J461" s="475"/>
      <c r="K461" s="7"/>
      <c r="L461" s="61">
        <v>449</v>
      </c>
      <c r="M461" s="112" t="s">
        <v>489</v>
      </c>
      <c r="N461" s="241">
        <v>0</v>
      </c>
      <c r="O461" s="74"/>
      <c r="P461" s="75"/>
      <c r="Q461" s="81"/>
      <c r="R461" s="483"/>
      <c r="S461" s="483"/>
      <c r="T461" s="268" t="s">
        <v>489</v>
      </c>
      <c r="AM461">
        <v>0</v>
      </c>
      <c r="AN461">
        <v>0</v>
      </c>
      <c r="AO461">
        <v>0</v>
      </c>
      <c r="AP461">
        <v>0</v>
      </c>
    </row>
    <row r="462" spans="1:42" ht="18" hidden="1" outlineLevel="1" x14ac:dyDescent="0.35">
      <c r="A462" s="13" t="s">
        <v>184</v>
      </c>
      <c r="B462" s="35">
        <v>450</v>
      </c>
      <c r="C462" s="473"/>
      <c r="D462" s="474"/>
      <c r="E462" s="474"/>
      <c r="F462" s="475"/>
      <c r="G462" s="476">
        <v>0</v>
      </c>
      <c r="H462" s="477">
        <v>0.1</v>
      </c>
      <c r="I462" s="102">
        <v>0</v>
      </c>
      <c r="J462" s="475"/>
      <c r="K462" s="7"/>
      <c r="L462" s="61">
        <v>450</v>
      </c>
      <c r="M462" s="112" t="s">
        <v>489</v>
      </c>
      <c r="N462" s="241">
        <v>0</v>
      </c>
      <c r="O462" s="74"/>
      <c r="P462" s="75"/>
      <c r="Q462" s="81"/>
      <c r="R462" s="483"/>
      <c r="S462" s="483"/>
      <c r="T462" s="268" t="s">
        <v>489</v>
      </c>
      <c r="AM462">
        <v>0</v>
      </c>
      <c r="AN462">
        <v>0</v>
      </c>
      <c r="AO462">
        <v>0</v>
      </c>
      <c r="AP462">
        <v>0</v>
      </c>
    </row>
    <row r="463" spans="1:42" ht="18" hidden="1" outlineLevel="1" x14ac:dyDescent="0.35">
      <c r="A463" s="13" t="s">
        <v>184</v>
      </c>
      <c r="B463" s="35">
        <v>451</v>
      </c>
      <c r="C463" s="473"/>
      <c r="D463" s="474"/>
      <c r="E463" s="474"/>
      <c r="F463" s="475"/>
      <c r="G463" s="476">
        <v>0</v>
      </c>
      <c r="H463" s="477">
        <v>0.1</v>
      </c>
      <c r="I463" s="102">
        <v>0</v>
      </c>
      <c r="J463" s="475"/>
      <c r="K463" s="7"/>
      <c r="L463" s="61">
        <v>451</v>
      </c>
      <c r="M463" s="112" t="s">
        <v>489</v>
      </c>
      <c r="N463" s="241">
        <v>0</v>
      </c>
      <c r="O463" s="74"/>
      <c r="P463" s="75"/>
      <c r="Q463" s="81"/>
      <c r="R463" s="483"/>
      <c r="S463" s="483"/>
      <c r="T463" s="268" t="s">
        <v>489</v>
      </c>
      <c r="AM463">
        <v>0</v>
      </c>
      <c r="AN463">
        <v>0</v>
      </c>
      <c r="AO463">
        <v>0</v>
      </c>
      <c r="AP463">
        <v>0</v>
      </c>
    </row>
    <row r="464" spans="1:42" ht="18" hidden="1" outlineLevel="1" x14ac:dyDescent="0.35">
      <c r="A464" s="13" t="s">
        <v>184</v>
      </c>
      <c r="B464" s="35">
        <v>452</v>
      </c>
      <c r="C464" s="473"/>
      <c r="D464" s="474"/>
      <c r="E464" s="474"/>
      <c r="F464" s="475"/>
      <c r="G464" s="476">
        <v>0</v>
      </c>
      <c r="H464" s="477">
        <v>0.1</v>
      </c>
      <c r="I464" s="102">
        <v>0</v>
      </c>
      <c r="J464" s="475"/>
      <c r="K464" s="7"/>
      <c r="L464" s="61">
        <v>452</v>
      </c>
      <c r="M464" s="112" t="s">
        <v>489</v>
      </c>
      <c r="N464" s="241">
        <v>0</v>
      </c>
      <c r="O464" s="74"/>
      <c r="P464" s="75"/>
      <c r="Q464" s="81"/>
      <c r="R464" s="483"/>
      <c r="S464" s="483"/>
      <c r="T464" s="268" t="s">
        <v>489</v>
      </c>
      <c r="AM464">
        <v>0</v>
      </c>
      <c r="AN464">
        <v>0</v>
      </c>
      <c r="AO464">
        <v>0</v>
      </c>
      <c r="AP464">
        <v>0</v>
      </c>
    </row>
    <row r="465" spans="1:42" ht="18" hidden="1" outlineLevel="1" x14ac:dyDescent="0.35">
      <c r="A465" s="13" t="s">
        <v>184</v>
      </c>
      <c r="B465" s="35">
        <v>453</v>
      </c>
      <c r="C465" s="473"/>
      <c r="D465" s="474"/>
      <c r="E465" s="474"/>
      <c r="F465" s="475"/>
      <c r="G465" s="476">
        <v>0</v>
      </c>
      <c r="H465" s="477">
        <v>0.1</v>
      </c>
      <c r="I465" s="102">
        <v>0</v>
      </c>
      <c r="J465" s="475"/>
      <c r="K465" s="7"/>
      <c r="L465" s="61">
        <v>453</v>
      </c>
      <c r="M465" s="112" t="s">
        <v>489</v>
      </c>
      <c r="N465" s="241">
        <v>0</v>
      </c>
      <c r="O465" s="74"/>
      <c r="P465" s="75"/>
      <c r="Q465" s="81"/>
      <c r="R465" s="483"/>
      <c r="S465" s="483"/>
      <c r="T465" s="268" t="s">
        <v>489</v>
      </c>
      <c r="AM465">
        <v>0</v>
      </c>
      <c r="AN465">
        <v>0</v>
      </c>
      <c r="AO465">
        <v>0</v>
      </c>
      <c r="AP465">
        <v>0</v>
      </c>
    </row>
    <row r="466" spans="1:42" ht="18" hidden="1" outlineLevel="1" x14ac:dyDescent="0.35">
      <c r="A466" s="13" t="s">
        <v>184</v>
      </c>
      <c r="B466" s="35">
        <v>454</v>
      </c>
      <c r="C466" s="473"/>
      <c r="D466" s="474"/>
      <c r="E466" s="474"/>
      <c r="F466" s="475"/>
      <c r="G466" s="476">
        <v>0</v>
      </c>
      <c r="H466" s="477">
        <v>0.1</v>
      </c>
      <c r="I466" s="102">
        <v>0</v>
      </c>
      <c r="J466" s="475"/>
      <c r="K466" s="7"/>
      <c r="L466" s="61">
        <v>454</v>
      </c>
      <c r="M466" s="112" t="s">
        <v>489</v>
      </c>
      <c r="N466" s="241">
        <v>0</v>
      </c>
      <c r="O466" s="74"/>
      <c r="P466" s="75"/>
      <c r="Q466" s="81"/>
      <c r="R466" s="483"/>
      <c r="S466" s="483"/>
      <c r="T466" s="268" t="s">
        <v>489</v>
      </c>
      <c r="AM466">
        <v>0</v>
      </c>
      <c r="AN466">
        <v>0</v>
      </c>
      <c r="AO466">
        <v>0</v>
      </c>
      <c r="AP466">
        <v>0</v>
      </c>
    </row>
    <row r="467" spans="1:42" ht="18" hidden="1" outlineLevel="1" x14ac:dyDescent="0.35">
      <c r="A467" s="13" t="s">
        <v>184</v>
      </c>
      <c r="B467" s="35">
        <v>455</v>
      </c>
      <c r="C467" s="473"/>
      <c r="D467" s="474"/>
      <c r="E467" s="474"/>
      <c r="F467" s="475"/>
      <c r="G467" s="476">
        <v>0</v>
      </c>
      <c r="H467" s="477">
        <v>0.1</v>
      </c>
      <c r="I467" s="102">
        <v>0</v>
      </c>
      <c r="J467" s="475"/>
      <c r="K467" s="7"/>
      <c r="L467" s="61">
        <v>455</v>
      </c>
      <c r="M467" s="112" t="s">
        <v>489</v>
      </c>
      <c r="N467" s="241">
        <v>0</v>
      </c>
      <c r="O467" s="74"/>
      <c r="P467" s="75"/>
      <c r="Q467" s="81"/>
      <c r="R467" s="483"/>
      <c r="S467" s="483"/>
      <c r="T467" s="268" t="s">
        <v>489</v>
      </c>
      <c r="AM467">
        <v>0</v>
      </c>
      <c r="AN467">
        <v>0</v>
      </c>
      <c r="AO467">
        <v>0</v>
      </c>
      <c r="AP467">
        <v>0</v>
      </c>
    </row>
    <row r="468" spans="1:42" ht="18" hidden="1" outlineLevel="1" x14ac:dyDescent="0.35">
      <c r="A468" s="13" t="s">
        <v>184</v>
      </c>
      <c r="B468" s="35">
        <v>456</v>
      </c>
      <c r="C468" s="473"/>
      <c r="D468" s="474"/>
      <c r="E468" s="474"/>
      <c r="F468" s="475"/>
      <c r="G468" s="476">
        <v>0</v>
      </c>
      <c r="H468" s="477">
        <v>0.1</v>
      </c>
      <c r="I468" s="102">
        <v>0</v>
      </c>
      <c r="J468" s="475"/>
      <c r="K468" s="7"/>
      <c r="L468" s="61">
        <v>456</v>
      </c>
      <c r="M468" s="112" t="s">
        <v>489</v>
      </c>
      <c r="N468" s="241">
        <v>0</v>
      </c>
      <c r="O468" s="74"/>
      <c r="P468" s="75"/>
      <c r="Q468" s="81"/>
      <c r="R468" s="483"/>
      <c r="S468" s="483"/>
      <c r="T468" s="268" t="s">
        <v>489</v>
      </c>
      <c r="AM468">
        <v>0</v>
      </c>
      <c r="AN468">
        <v>0</v>
      </c>
      <c r="AO468">
        <v>0</v>
      </c>
      <c r="AP468">
        <v>0</v>
      </c>
    </row>
    <row r="469" spans="1:42" ht="18" hidden="1" outlineLevel="1" x14ac:dyDescent="0.35">
      <c r="A469" s="13" t="s">
        <v>184</v>
      </c>
      <c r="B469" s="35">
        <v>457</v>
      </c>
      <c r="C469" s="473"/>
      <c r="D469" s="474"/>
      <c r="E469" s="474"/>
      <c r="F469" s="475"/>
      <c r="G469" s="476">
        <v>0</v>
      </c>
      <c r="H469" s="477">
        <v>0.1</v>
      </c>
      <c r="I469" s="102">
        <v>0</v>
      </c>
      <c r="J469" s="475"/>
      <c r="K469" s="7"/>
      <c r="L469" s="61">
        <v>457</v>
      </c>
      <c r="M469" s="112" t="s">
        <v>489</v>
      </c>
      <c r="N469" s="241">
        <v>0</v>
      </c>
      <c r="O469" s="74"/>
      <c r="P469" s="75"/>
      <c r="Q469" s="81"/>
      <c r="R469" s="483"/>
      <c r="S469" s="483"/>
      <c r="T469" s="268" t="s">
        <v>489</v>
      </c>
      <c r="AM469">
        <v>0</v>
      </c>
      <c r="AN469">
        <v>0</v>
      </c>
      <c r="AO469">
        <v>0</v>
      </c>
      <c r="AP469">
        <v>0</v>
      </c>
    </row>
    <row r="470" spans="1:42" ht="18" hidden="1" outlineLevel="1" x14ac:dyDescent="0.35">
      <c r="A470" s="13" t="s">
        <v>184</v>
      </c>
      <c r="B470" s="35">
        <v>458</v>
      </c>
      <c r="C470" s="473"/>
      <c r="D470" s="474"/>
      <c r="E470" s="474"/>
      <c r="F470" s="475"/>
      <c r="G470" s="476">
        <v>0</v>
      </c>
      <c r="H470" s="477">
        <v>0.1</v>
      </c>
      <c r="I470" s="102">
        <v>0</v>
      </c>
      <c r="J470" s="475"/>
      <c r="K470" s="7"/>
      <c r="L470" s="61">
        <v>458</v>
      </c>
      <c r="M470" s="112" t="s">
        <v>489</v>
      </c>
      <c r="N470" s="241">
        <v>0</v>
      </c>
      <c r="O470" s="74"/>
      <c r="P470" s="75"/>
      <c r="Q470" s="81"/>
      <c r="R470" s="483"/>
      <c r="S470" s="483"/>
      <c r="T470" s="268" t="s">
        <v>489</v>
      </c>
      <c r="AM470">
        <v>0</v>
      </c>
      <c r="AN470">
        <v>0</v>
      </c>
      <c r="AO470">
        <v>0</v>
      </c>
      <c r="AP470">
        <v>0</v>
      </c>
    </row>
    <row r="471" spans="1:42" ht="18" hidden="1" outlineLevel="1" x14ac:dyDescent="0.35">
      <c r="A471" s="13" t="s">
        <v>184</v>
      </c>
      <c r="B471" s="35">
        <v>459</v>
      </c>
      <c r="C471" s="473"/>
      <c r="D471" s="474"/>
      <c r="E471" s="474"/>
      <c r="F471" s="475"/>
      <c r="G471" s="476">
        <v>0</v>
      </c>
      <c r="H471" s="477">
        <v>0.1</v>
      </c>
      <c r="I471" s="102">
        <v>0</v>
      </c>
      <c r="J471" s="475"/>
      <c r="K471" s="7"/>
      <c r="L471" s="61">
        <v>459</v>
      </c>
      <c r="M471" s="112" t="s">
        <v>489</v>
      </c>
      <c r="N471" s="241">
        <v>0</v>
      </c>
      <c r="O471" s="74"/>
      <c r="P471" s="75"/>
      <c r="Q471" s="81"/>
      <c r="R471" s="483"/>
      <c r="S471" s="483"/>
      <c r="T471" s="268" t="s">
        <v>489</v>
      </c>
      <c r="AM471">
        <v>0</v>
      </c>
      <c r="AN471">
        <v>0</v>
      </c>
      <c r="AO471">
        <v>0</v>
      </c>
      <c r="AP471">
        <v>0</v>
      </c>
    </row>
    <row r="472" spans="1:42" ht="18" hidden="1" outlineLevel="1" x14ac:dyDescent="0.35">
      <c r="A472" s="13" t="s">
        <v>184</v>
      </c>
      <c r="B472" s="35">
        <v>460</v>
      </c>
      <c r="C472" s="473"/>
      <c r="D472" s="474"/>
      <c r="E472" s="474"/>
      <c r="F472" s="475"/>
      <c r="G472" s="476">
        <v>0</v>
      </c>
      <c r="H472" s="477">
        <v>0.1</v>
      </c>
      <c r="I472" s="102">
        <v>0</v>
      </c>
      <c r="J472" s="475"/>
      <c r="K472" s="7"/>
      <c r="L472" s="61">
        <v>460</v>
      </c>
      <c r="M472" s="112" t="s">
        <v>489</v>
      </c>
      <c r="N472" s="241">
        <v>0</v>
      </c>
      <c r="O472" s="74"/>
      <c r="P472" s="75"/>
      <c r="Q472" s="81"/>
      <c r="R472" s="483"/>
      <c r="S472" s="483"/>
      <c r="T472" s="268" t="s">
        <v>489</v>
      </c>
      <c r="AM472">
        <v>0</v>
      </c>
      <c r="AN472">
        <v>0</v>
      </c>
      <c r="AO472">
        <v>0</v>
      </c>
      <c r="AP472">
        <v>0</v>
      </c>
    </row>
    <row r="473" spans="1:42" ht="18" hidden="1" outlineLevel="1" x14ac:dyDescent="0.35">
      <c r="A473" s="13" t="s">
        <v>184</v>
      </c>
      <c r="B473" s="35">
        <v>461</v>
      </c>
      <c r="C473" s="473"/>
      <c r="D473" s="474"/>
      <c r="E473" s="474"/>
      <c r="F473" s="475"/>
      <c r="G473" s="476">
        <v>0</v>
      </c>
      <c r="H473" s="477">
        <v>0.1</v>
      </c>
      <c r="I473" s="102">
        <v>0</v>
      </c>
      <c r="J473" s="475"/>
      <c r="K473" s="7"/>
      <c r="L473" s="61">
        <v>461</v>
      </c>
      <c r="M473" s="112" t="s">
        <v>489</v>
      </c>
      <c r="N473" s="241">
        <v>0</v>
      </c>
      <c r="O473" s="74"/>
      <c r="P473" s="75"/>
      <c r="Q473" s="81"/>
      <c r="R473" s="483"/>
      <c r="S473" s="483"/>
      <c r="T473" s="268" t="s">
        <v>489</v>
      </c>
      <c r="AM473">
        <v>0</v>
      </c>
      <c r="AN473">
        <v>0</v>
      </c>
      <c r="AO473">
        <v>0</v>
      </c>
      <c r="AP473">
        <v>0</v>
      </c>
    </row>
    <row r="474" spans="1:42" ht="18" hidden="1" outlineLevel="1" x14ac:dyDescent="0.35">
      <c r="A474" s="13" t="s">
        <v>184</v>
      </c>
      <c r="B474" s="35">
        <v>462</v>
      </c>
      <c r="C474" s="473"/>
      <c r="D474" s="474"/>
      <c r="E474" s="474"/>
      <c r="F474" s="475"/>
      <c r="G474" s="476">
        <v>0</v>
      </c>
      <c r="H474" s="477">
        <v>0.1</v>
      </c>
      <c r="I474" s="102">
        <v>0</v>
      </c>
      <c r="J474" s="475"/>
      <c r="K474" s="7"/>
      <c r="L474" s="61">
        <v>462</v>
      </c>
      <c r="M474" s="112" t="s">
        <v>489</v>
      </c>
      <c r="N474" s="241">
        <v>0</v>
      </c>
      <c r="O474" s="74"/>
      <c r="P474" s="75"/>
      <c r="Q474" s="81"/>
      <c r="R474" s="483"/>
      <c r="S474" s="483"/>
      <c r="T474" s="268" t="s">
        <v>489</v>
      </c>
      <c r="AM474">
        <v>0</v>
      </c>
      <c r="AN474">
        <v>0</v>
      </c>
      <c r="AO474">
        <v>0</v>
      </c>
      <c r="AP474">
        <v>0</v>
      </c>
    </row>
    <row r="475" spans="1:42" ht="18" hidden="1" outlineLevel="1" x14ac:dyDescent="0.35">
      <c r="A475" s="13" t="s">
        <v>184</v>
      </c>
      <c r="B475" s="35">
        <v>463</v>
      </c>
      <c r="C475" s="473"/>
      <c r="D475" s="474"/>
      <c r="E475" s="474"/>
      <c r="F475" s="475"/>
      <c r="G475" s="476">
        <v>0</v>
      </c>
      <c r="H475" s="477">
        <v>0.1</v>
      </c>
      <c r="I475" s="102">
        <v>0</v>
      </c>
      <c r="J475" s="475"/>
      <c r="K475" s="7"/>
      <c r="L475" s="61">
        <v>463</v>
      </c>
      <c r="M475" s="112" t="s">
        <v>489</v>
      </c>
      <c r="N475" s="241">
        <v>0</v>
      </c>
      <c r="O475" s="74"/>
      <c r="P475" s="75"/>
      <c r="Q475" s="81"/>
      <c r="R475" s="483"/>
      <c r="S475" s="483"/>
      <c r="T475" s="268" t="s">
        <v>489</v>
      </c>
      <c r="AM475">
        <v>0</v>
      </c>
      <c r="AN475">
        <v>0</v>
      </c>
      <c r="AO475">
        <v>0</v>
      </c>
      <c r="AP475">
        <v>0</v>
      </c>
    </row>
    <row r="476" spans="1:42" ht="18" hidden="1" outlineLevel="1" x14ac:dyDescent="0.35">
      <c r="A476" s="13" t="s">
        <v>184</v>
      </c>
      <c r="B476" s="35">
        <v>464</v>
      </c>
      <c r="C476" s="473"/>
      <c r="D476" s="474"/>
      <c r="E476" s="474"/>
      <c r="F476" s="475"/>
      <c r="G476" s="476">
        <v>0</v>
      </c>
      <c r="H476" s="477">
        <v>0.1</v>
      </c>
      <c r="I476" s="102">
        <v>0</v>
      </c>
      <c r="J476" s="475"/>
      <c r="K476" s="7"/>
      <c r="L476" s="61">
        <v>464</v>
      </c>
      <c r="M476" s="112" t="s">
        <v>489</v>
      </c>
      <c r="N476" s="241">
        <v>0</v>
      </c>
      <c r="O476" s="74"/>
      <c r="P476" s="75"/>
      <c r="Q476" s="81"/>
      <c r="R476" s="483"/>
      <c r="S476" s="483"/>
      <c r="T476" s="268" t="s">
        <v>489</v>
      </c>
      <c r="AM476">
        <v>0</v>
      </c>
      <c r="AN476">
        <v>0</v>
      </c>
      <c r="AO476">
        <v>0</v>
      </c>
      <c r="AP476">
        <v>0</v>
      </c>
    </row>
    <row r="477" spans="1:42" ht="18" hidden="1" outlineLevel="1" x14ac:dyDescent="0.35">
      <c r="A477" s="13" t="s">
        <v>184</v>
      </c>
      <c r="B477" s="35">
        <v>465</v>
      </c>
      <c r="C477" s="473"/>
      <c r="D477" s="474"/>
      <c r="E477" s="474"/>
      <c r="F477" s="475"/>
      <c r="G477" s="476">
        <v>0</v>
      </c>
      <c r="H477" s="477">
        <v>0.1</v>
      </c>
      <c r="I477" s="102">
        <v>0</v>
      </c>
      <c r="J477" s="475"/>
      <c r="K477" s="7"/>
      <c r="L477" s="61">
        <v>465</v>
      </c>
      <c r="M477" s="112" t="s">
        <v>489</v>
      </c>
      <c r="N477" s="241">
        <v>0</v>
      </c>
      <c r="O477" s="74"/>
      <c r="P477" s="75"/>
      <c r="Q477" s="81"/>
      <c r="R477" s="483"/>
      <c r="S477" s="483"/>
      <c r="T477" s="268" t="s">
        <v>489</v>
      </c>
      <c r="AM477">
        <v>0</v>
      </c>
      <c r="AN477">
        <v>0</v>
      </c>
      <c r="AO477">
        <v>0</v>
      </c>
      <c r="AP477">
        <v>0</v>
      </c>
    </row>
    <row r="478" spans="1:42" ht="18" hidden="1" outlineLevel="1" x14ac:dyDescent="0.35">
      <c r="A478" s="13" t="s">
        <v>184</v>
      </c>
      <c r="B478" s="35">
        <v>466</v>
      </c>
      <c r="C478" s="473"/>
      <c r="D478" s="474"/>
      <c r="E478" s="474"/>
      <c r="F478" s="475"/>
      <c r="G478" s="476">
        <v>0</v>
      </c>
      <c r="H478" s="477">
        <v>0.1</v>
      </c>
      <c r="I478" s="102">
        <v>0</v>
      </c>
      <c r="J478" s="475"/>
      <c r="K478" s="7"/>
      <c r="L478" s="61">
        <v>466</v>
      </c>
      <c r="M478" s="112" t="s">
        <v>489</v>
      </c>
      <c r="N478" s="241">
        <v>0</v>
      </c>
      <c r="O478" s="74"/>
      <c r="P478" s="75"/>
      <c r="Q478" s="81"/>
      <c r="R478" s="483"/>
      <c r="S478" s="483"/>
      <c r="T478" s="268" t="s">
        <v>489</v>
      </c>
      <c r="AM478">
        <v>0</v>
      </c>
      <c r="AN478">
        <v>0</v>
      </c>
      <c r="AO478">
        <v>0</v>
      </c>
      <c r="AP478">
        <v>0</v>
      </c>
    </row>
    <row r="479" spans="1:42" ht="18" hidden="1" outlineLevel="1" x14ac:dyDescent="0.35">
      <c r="A479" s="13" t="s">
        <v>184</v>
      </c>
      <c r="B479" s="35">
        <v>467</v>
      </c>
      <c r="C479" s="473"/>
      <c r="D479" s="474"/>
      <c r="E479" s="474"/>
      <c r="F479" s="475"/>
      <c r="G479" s="476">
        <v>0</v>
      </c>
      <c r="H479" s="477">
        <v>0.1</v>
      </c>
      <c r="I479" s="102">
        <v>0</v>
      </c>
      <c r="J479" s="475"/>
      <c r="K479" s="7"/>
      <c r="L479" s="61">
        <v>467</v>
      </c>
      <c r="M479" s="112" t="s">
        <v>489</v>
      </c>
      <c r="N479" s="241">
        <v>0</v>
      </c>
      <c r="O479" s="74"/>
      <c r="P479" s="75"/>
      <c r="Q479" s="81"/>
      <c r="R479" s="483"/>
      <c r="S479" s="483"/>
      <c r="T479" s="268" t="s">
        <v>489</v>
      </c>
      <c r="AM479">
        <v>0</v>
      </c>
      <c r="AN479">
        <v>0</v>
      </c>
      <c r="AO479">
        <v>0</v>
      </c>
      <c r="AP479">
        <v>0</v>
      </c>
    </row>
    <row r="480" spans="1:42" ht="18" hidden="1" outlineLevel="1" x14ac:dyDescent="0.35">
      <c r="A480" s="13" t="s">
        <v>184</v>
      </c>
      <c r="B480" s="35">
        <v>468</v>
      </c>
      <c r="C480" s="473"/>
      <c r="D480" s="474"/>
      <c r="E480" s="474"/>
      <c r="F480" s="475"/>
      <c r="G480" s="476">
        <v>0</v>
      </c>
      <c r="H480" s="477">
        <v>0.1</v>
      </c>
      <c r="I480" s="102">
        <v>0</v>
      </c>
      <c r="J480" s="475"/>
      <c r="K480" s="7"/>
      <c r="L480" s="61">
        <v>468</v>
      </c>
      <c r="M480" s="112" t="s">
        <v>489</v>
      </c>
      <c r="N480" s="241">
        <v>0</v>
      </c>
      <c r="O480" s="74"/>
      <c r="P480" s="75"/>
      <c r="Q480" s="81"/>
      <c r="R480" s="483"/>
      <c r="S480" s="483"/>
      <c r="T480" s="268" t="s">
        <v>489</v>
      </c>
      <c r="AM480">
        <v>0</v>
      </c>
      <c r="AN480">
        <v>0</v>
      </c>
      <c r="AO480">
        <v>0</v>
      </c>
      <c r="AP480">
        <v>0</v>
      </c>
    </row>
    <row r="481" spans="1:42" ht="18" hidden="1" outlineLevel="1" x14ac:dyDescent="0.35">
      <c r="A481" s="13" t="s">
        <v>184</v>
      </c>
      <c r="B481" s="35">
        <v>469</v>
      </c>
      <c r="C481" s="473"/>
      <c r="D481" s="474"/>
      <c r="E481" s="474"/>
      <c r="F481" s="475"/>
      <c r="G481" s="476">
        <v>0</v>
      </c>
      <c r="H481" s="477">
        <v>0.1</v>
      </c>
      <c r="I481" s="102">
        <v>0</v>
      </c>
      <c r="J481" s="475"/>
      <c r="K481" s="7"/>
      <c r="L481" s="61">
        <v>469</v>
      </c>
      <c r="M481" s="112" t="s">
        <v>489</v>
      </c>
      <c r="N481" s="241">
        <v>0</v>
      </c>
      <c r="O481" s="74"/>
      <c r="P481" s="75"/>
      <c r="Q481" s="81"/>
      <c r="R481" s="483"/>
      <c r="S481" s="483"/>
      <c r="T481" s="268" t="s">
        <v>489</v>
      </c>
      <c r="AM481">
        <v>0</v>
      </c>
      <c r="AN481">
        <v>0</v>
      </c>
      <c r="AO481">
        <v>0</v>
      </c>
      <c r="AP481">
        <v>0</v>
      </c>
    </row>
    <row r="482" spans="1:42" ht="18" hidden="1" outlineLevel="1" x14ac:dyDescent="0.35">
      <c r="A482" s="13" t="s">
        <v>184</v>
      </c>
      <c r="B482" s="35">
        <v>470</v>
      </c>
      <c r="C482" s="473"/>
      <c r="D482" s="474"/>
      <c r="E482" s="474"/>
      <c r="F482" s="475"/>
      <c r="G482" s="476">
        <v>0</v>
      </c>
      <c r="H482" s="477">
        <v>0.1</v>
      </c>
      <c r="I482" s="102">
        <v>0</v>
      </c>
      <c r="J482" s="475"/>
      <c r="K482" s="7"/>
      <c r="L482" s="61">
        <v>470</v>
      </c>
      <c r="M482" s="112" t="s">
        <v>489</v>
      </c>
      <c r="N482" s="241">
        <v>0</v>
      </c>
      <c r="O482" s="74"/>
      <c r="P482" s="75"/>
      <c r="Q482" s="81"/>
      <c r="R482" s="483"/>
      <c r="S482" s="483"/>
      <c r="T482" s="268" t="s">
        <v>489</v>
      </c>
      <c r="AM482">
        <v>0</v>
      </c>
      <c r="AN482">
        <v>0</v>
      </c>
      <c r="AO482">
        <v>0</v>
      </c>
      <c r="AP482">
        <v>0</v>
      </c>
    </row>
    <row r="483" spans="1:42" ht="18" hidden="1" outlineLevel="1" x14ac:dyDescent="0.35">
      <c r="A483" s="13" t="s">
        <v>184</v>
      </c>
      <c r="B483" s="35">
        <v>471</v>
      </c>
      <c r="C483" s="473"/>
      <c r="D483" s="474"/>
      <c r="E483" s="474"/>
      <c r="F483" s="475"/>
      <c r="G483" s="476">
        <v>0</v>
      </c>
      <c r="H483" s="477">
        <v>0.1</v>
      </c>
      <c r="I483" s="102">
        <v>0</v>
      </c>
      <c r="J483" s="475"/>
      <c r="K483" s="7"/>
      <c r="L483" s="61">
        <v>471</v>
      </c>
      <c r="M483" s="112" t="s">
        <v>489</v>
      </c>
      <c r="N483" s="241">
        <v>0</v>
      </c>
      <c r="O483" s="74"/>
      <c r="P483" s="75"/>
      <c r="Q483" s="81"/>
      <c r="R483" s="483"/>
      <c r="S483" s="483"/>
      <c r="T483" s="268" t="s">
        <v>489</v>
      </c>
      <c r="AM483">
        <v>0</v>
      </c>
      <c r="AN483">
        <v>0</v>
      </c>
      <c r="AO483">
        <v>0</v>
      </c>
      <c r="AP483">
        <v>0</v>
      </c>
    </row>
    <row r="484" spans="1:42" ht="18" hidden="1" outlineLevel="1" x14ac:dyDescent="0.35">
      <c r="A484" s="13" t="s">
        <v>184</v>
      </c>
      <c r="B484" s="35">
        <v>472</v>
      </c>
      <c r="C484" s="473"/>
      <c r="D484" s="474"/>
      <c r="E484" s="474"/>
      <c r="F484" s="475"/>
      <c r="G484" s="476">
        <v>0</v>
      </c>
      <c r="H484" s="477">
        <v>0.1</v>
      </c>
      <c r="I484" s="102">
        <v>0</v>
      </c>
      <c r="J484" s="475"/>
      <c r="K484" s="7"/>
      <c r="L484" s="61">
        <v>472</v>
      </c>
      <c r="M484" s="112" t="s">
        <v>489</v>
      </c>
      <c r="N484" s="241">
        <v>0</v>
      </c>
      <c r="O484" s="74"/>
      <c r="P484" s="75"/>
      <c r="Q484" s="81"/>
      <c r="R484" s="483"/>
      <c r="S484" s="483"/>
      <c r="T484" s="268" t="s">
        <v>489</v>
      </c>
      <c r="AM484">
        <v>0</v>
      </c>
      <c r="AN484">
        <v>0</v>
      </c>
      <c r="AO484">
        <v>0</v>
      </c>
      <c r="AP484">
        <v>0</v>
      </c>
    </row>
    <row r="485" spans="1:42" ht="18" hidden="1" outlineLevel="1" x14ac:dyDescent="0.35">
      <c r="A485" s="13" t="s">
        <v>184</v>
      </c>
      <c r="B485" s="35">
        <v>473</v>
      </c>
      <c r="C485" s="473"/>
      <c r="D485" s="474"/>
      <c r="E485" s="474"/>
      <c r="F485" s="475"/>
      <c r="G485" s="476">
        <v>0</v>
      </c>
      <c r="H485" s="477">
        <v>0.1</v>
      </c>
      <c r="I485" s="102">
        <v>0</v>
      </c>
      <c r="J485" s="475"/>
      <c r="K485" s="7"/>
      <c r="L485" s="61">
        <v>473</v>
      </c>
      <c r="M485" s="112" t="s">
        <v>489</v>
      </c>
      <c r="N485" s="241">
        <v>0</v>
      </c>
      <c r="O485" s="74"/>
      <c r="P485" s="75"/>
      <c r="Q485" s="81"/>
      <c r="R485" s="483"/>
      <c r="S485" s="483"/>
      <c r="T485" s="268" t="s">
        <v>489</v>
      </c>
      <c r="AM485">
        <v>0</v>
      </c>
      <c r="AN485">
        <v>0</v>
      </c>
      <c r="AO485">
        <v>0</v>
      </c>
      <c r="AP485">
        <v>0</v>
      </c>
    </row>
    <row r="486" spans="1:42" ht="18" hidden="1" outlineLevel="1" x14ac:dyDescent="0.35">
      <c r="A486" s="13" t="s">
        <v>184</v>
      </c>
      <c r="B486" s="35">
        <v>474</v>
      </c>
      <c r="C486" s="473"/>
      <c r="D486" s="474"/>
      <c r="E486" s="474"/>
      <c r="F486" s="475"/>
      <c r="G486" s="476">
        <v>0</v>
      </c>
      <c r="H486" s="477">
        <v>0.1</v>
      </c>
      <c r="I486" s="102">
        <v>0</v>
      </c>
      <c r="J486" s="475"/>
      <c r="K486" s="7"/>
      <c r="L486" s="61">
        <v>474</v>
      </c>
      <c r="M486" s="112" t="s">
        <v>489</v>
      </c>
      <c r="N486" s="241">
        <v>0</v>
      </c>
      <c r="O486" s="74"/>
      <c r="P486" s="75"/>
      <c r="Q486" s="81"/>
      <c r="R486" s="483"/>
      <c r="S486" s="483"/>
      <c r="T486" s="268" t="s">
        <v>489</v>
      </c>
      <c r="AM486">
        <v>0</v>
      </c>
      <c r="AN486">
        <v>0</v>
      </c>
      <c r="AO486">
        <v>0</v>
      </c>
      <c r="AP486">
        <v>0</v>
      </c>
    </row>
    <row r="487" spans="1:42" ht="18" hidden="1" outlineLevel="1" x14ac:dyDescent="0.35">
      <c r="A487" s="13" t="s">
        <v>184</v>
      </c>
      <c r="B487" s="35">
        <v>475</v>
      </c>
      <c r="C487" s="473"/>
      <c r="D487" s="474"/>
      <c r="E487" s="474"/>
      <c r="F487" s="475"/>
      <c r="G487" s="476">
        <v>0</v>
      </c>
      <c r="H487" s="477">
        <v>0.1</v>
      </c>
      <c r="I487" s="102">
        <v>0</v>
      </c>
      <c r="J487" s="475"/>
      <c r="K487" s="7"/>
      <c r="L487" s="61">
        <v>475</v>
      </c>
      <c r="M487" s="112" t="s">
        <v>489</v>
      </c>
      <c r="N487" s="241">
        <v>0</v>
      </c>
      <c r="O487" s="74"/>
      <c r="P487" s="75"/>
      <c r="Q487" s="81"/>
      <c r="R487" s="483"/>
      <c r="S487" s="483"/>
      <c r="T487" s="268" t="s">
        <v>489</v>
      </c>
      <c r="AM487">
        <v>0</v>
      </c>
      <c r="AN487">
        <v>0</v>
      </c>
      <c r="AO487">
        <v>0</v>
      </c>
      <c r="AP487">
        <v>0</v>
      </c>
    </row>
    <row r="488" spans="1:42" ht="18" hidden="1" outlineLevel="1" x14ac:dyDescent="0.35">
      <c r="A488" s="13" t="s">
        <v>184</v>
      </c>
      <c r="B488" s="35">
        <v>476</v>
      </c>
      <c r="C488" s="473"/>
      <c r="D488" s="474"/>
      <c r="E488" s="474"/>
      <c r="F488" s="475"/>
      <c r="G488" s="476">
        <v>0</v>
      </c>
      <c r="H488" s="477">
        <v>0.1</v>
      </c>
      <c r="I488" s="102">
        <v>0</v>
      </c>
      <c r="J488" s="475"/>
      <c r="K488" s="7"/>
      <c r="L488" s="61">
        <v>476</v>
      </c>
      <c r="M488" s="112" t="s">
        <v>489</v>
      </c>
      <c r="N488" s="241">
        <v>0</v>
      </c>
      <c r="O488" s="74"/>
      <c r="P488" s="75"/>
      <c r="Q488" s="81"/>
      <c r="R488" s="483"/>
      <c r="S488" s="483"/>
      <c r="T488" s="268" t="s">
        <v>489</v>
      </c>
      <c r="AM488">
        <v>0</v>
      </c>
      <c r="AN488">
        <v>0</v>
      </c>
      <c r="AO488">
        <v>0</v>
      </c>
      <c r="AP488">
        <v>0</v>
      </c>
    </row>
    <row r="489" spans="1:42" ht="18" hidden="1" outlineLevel="1" x14ac:dyDescent="0.35">
      <c r="A489" s="13" t="s">
        <v>184</v>
      </c>
      <c r="B489" s="35">
        <v>477</v>
      </c>
      <c r="C489" s="473"/>
      <c r="D489" s="474"/>
      <c r="E489" s="474"/>
      <c r="F489" s="475"/>
      <c r="G489" s="476">
        <v>0</v>
      </c>
      <c r="H489" s="477">
        <v>0.1</v>
      </c>
      <c r="I489" s="102">
        <v>0</v>
      </c>
      <c r="J489" s="475"/>
      <c r="K489" s="7"/>
      <c r="L489" s="61">
        <v>477</v>
      </c>
      <c r="M489" s="112" t="s">
        <v>489</v>
      </c>
      <c r="N489" s="241">
        <v>0</v>
      </c>
      <c r="O489" s="74"/>
      <c r="P489" s="75"/>
      <c r="Q489" s="81"/>
      <c r="R489" s="483"/>
      <c r="S489" s="483"/>
      <c r="T489" s="268" t="s">
        <v>489</v>
      </c>
      <c r="AM489">
        <v>0</v>
      </c>
      <c r="AN489">
        <v>0</v>
      </c>
      <c r="AO489">
        <v>0</v>
      </c>
      <c r="AP489">
        <v>0</v>
      </c>
    </row>
    <row r="490" spans="1:42" ht="18" hidden="1" outlineLevel="1" x14ac:dyDescent="0.35">
      <c r="A490" s="13" t="s">
        <v>184</v>
      </c>
      <c r="B490" s="35">
        <v>478</v>
      </c>
      <c r="C490" s="473"/>
      <c r="D490" s="474"/>
      <c r="E490" s="474"/>
      <c r="F490" s="475"/>
      <c r="G490" s="476">
        <v>0</v>
      </c>
      <c r="H490" s="477">
        <v>0.1</v>
      </c>
      <c r="I490" s="102">
        <v>0</v>
      </c>
      <c r="J490" s="475"/>
      <c r="K490" s="7"/>
      <c r="L490" s="61">
        <v>478</v>
      </c>
      <c r="M490" s="112" t="s">
        <v>489</v>
      </c>
      <c r="N490" s="241">
        <v>0</v>
      </c>
      <c r="O490" s="74"/>
      <c r="P490" s="75"/>
      <c r="Q490" s="81"/>
      <c r="R490" s="483"/>
      <c r="S490" s="483"/>
      <c r="T490" s="268" t="s">
        <v>489</v>
      </c>
      <c r="AM490">
        <v>0</v>
      </c>
      <c r="AN490">
        <v>0</v>
      </c>
      <c r="AO490">
        <v>0</v>
      </c>
      <c r="AP490">
        <v>0</v>
      </c>
    </row>
    <row r="491" spans="1:42" ht="18" hidden="1" outlineLevel="1" x14ac:dyDescent="0.35">
      <c r="A491" s="13" t="s">
        <v>184</v>
      </c>
      <c r="B491" s="35">
        <v>479</v>
      </c>
      <c r="C491" s="473"/>
      <c r="D491" s="474"/>
      <c r="E491" s="474"/>
      <c r="F491" s="475"/>
      <c r="G491" s="476">
        <v>0</v>
      </c>
      <c r="H491" s="477">
        <v>0.1</v>
      </c>
      <c r="I491" s="102">
        <v>0</v>
      </c>
      <c r="J491" s="475"/>
      <c r="K491" s="7"/>
      <c r="L491" s="61">
        <v>479</v>
      </c>
      <c r="M491" s="112" t="s">
        <v>489</v>
      </c>
      <c r="N491" s="241">
        <v>0</v>
      </c>
      <c r="O491" s="74"/>
      <c r="P491" s="75"/>
      <c r="Q491" s="81"/>
      <c r="R491" s="483"/>
      <c r="S491" s="483"/>
      <c r="T491" s="268" t="s">
        <v>489</v>
      </c>
      <c r="AM491">
        <v>0</v>
      </c>
      <c r="AN491">
        <v>0</v>
      </c>
      <c r="AO491">
        <v>0</v>
      </c>
      <c r="AP491">
        <v>0</v>
      </c>
    </row>
    <row r="492" spans="1:42" ht="18" hidden="1" outlineLevel="1" x14ac:dyDescent="0.35">
      <c r="A492" s="13" t="s">
        <v>184</v>
      </c>
      <c r="B492" s="35">
        <v>480</v>
      </c>
      <c r="C492" s="473"/>
      <c r="D492" s="474"/>
      <c r="E492" s="474"/>
      <c r="F492" s="475"/>
      <c r="G492" s="476">
        <v>0</v>
      </c>
      <c r="H492" s="477">
        <v>0.1</v>
      </c>
      <c r="I492" s="102">
        <v>0</v>
      </c>
      <c r="J492" s="475"/>
      <c r="K492" s="7"/>
      <c r="L492" s="61">
        <v>480</v>
      </c>
      <c r="M492" s="112" t="s">
        <v>489</v>
      </c>
      <c r="N492" s="241">
        <v>0</v>
      </c>
      <c r="O492" s="74"/>
      <c r="P492" s="75"/>
      <c r="Q492" s="81"/>
      <c r="R492" s="483"/>
      <c r="S492" s="483"/>
      <c r="T492" s="268" t="s">
        <v>489</v>
      </c>
      <c r="AM492">
        <v>0</v>
      </c>
      <c r="AN492">
        <v>0</v>
      </c>
      <c r="AO492">
        <v>0</v>
      </c>
      <c r="AP492">
        <v>0</v>
      </c>
    </row>
    <row r="493" spans="1:42" ht="18" hidden="1" outlineLevel="1" x14ac:dyDescent="0.35">
      <c r="A493" s="13" t="s">
        <v>184</v>
      </c>
      <c r="B493" s="35">
        <v>481</v>
      </c>
      <c r="C493" s="473"/>
      <c r="D493" s="474"/>
      <c r="E493" s="474"/>
      <c r="F493" s="475"/>
      <c r="G493" s="476">
        <v>0</v>
      </c>
      <c r="H493" s="477">
        <v>0.1</v>
      </c>
      <c r="I493" s="102">
        <v>0</v>
      </c>
      <c r="J493" s="475"/>
      <c r="K493" s="7"/>
      <c r="L493" s="61">
        <v>481</v>
      </c>
      <c r="M493" s="112" t="s">
        <v>489</v>
      </c>
      <c r="N493" s="241">
        <v>0</v>
      </c>
      <c r="O493" s="74"/>
      <c r="P493" s="75"/>
      <c r="Q493" s="81"/>
      <c r="R493" s="483"/>
      <c r="S493" s="483"/>
      <c r="T493" s="268" t="s">
        <v>489</v>
      </c>
      <c r="AM493">
        <v>0</v>
      </c>
      <c r="AN493">
        <v>0</v>
      </c>
      <c r="AO493">
        <v>0</v>
      </c>
      <c r="AP493">
        <v>0</v>
      </c>
    </row>
    <row r="494" spans="1:42" ht="18" hidden="1" outlineLevel="1" x14ac:dyDescent="0.35">
      <c r="A494" s="13" t="s">
        <v>184</v>
      </c>
      <c r="B494" s="35">
        <v>482</v>
      </c>
      <c r="C494" s="473"/>
      <c r="D494" s="474"/>
      <c r="E494" s="474"/>
      <c r="F494" s="475"/>
      <c r="G494" s="476">
        <v>0</v>
      </c>
      <c r="H494" s="477">
        <v>0.1</v>
      </c>
      <c r="I494" s="102">
        <v>0</v>
      </c>
      <c r="J494" s="475"/>
      <c r="K494" s="7"/>
      <c r="L494" s="61">
        <v>482</v>
      </c>
      <c r="M494" s="112" t="s">
        <v>489</v>
      </c>
      <c r="N494" s="241">
        <v>0</v>
      </c>
      <c r="O494" s="74"/>
      <c r="P494" s="75"/>
      <c r="Q494" s="81"/>
      <c r="R494" s="483"/>
      <c r="S494" s="483"/>
      <c r="T494" s="268" t="s">
        <v>489</v>
      </c>
      <c r="AM494">
        <v>0</v>
      </c>
      <c r="AN494">
        <v>0</v>
      </c>
      <c r="AO494">
        <v>0</v>
      </c>
      <c r="AP494">
        <v>0</v>
      </c>
    </row>
    <row r="495" spans="1:42" ht="18" hidden="1" outlineLevel="1" x14ac:dyDescent="0.35">
      <c r="A495" s="13" t="s">
        <v>184</v>
      </c>
      <c r="B495" s="35">
        <v>483</v>
      </c>
      <c r="C495" s="473"/>
      <c r="D495" s="474"/>
      <c r="E495" s="474"/>
      <c r="F495" s="475"/>
      <c r="G495" s="476">
        <v>0</v>
      </c>
      <c r="H495" s="477">
        <v>0.1</v>
      </c>
      <c r="I495" s="102">
        <v>0</v>
      </c>
      <c r="J495" s="475"/>
      <c r="K495" s="7"/>
      <c r="L495" s="61">
        <v>483</v>
      </c>
      <c r="M495" s="112" t="s">
        <v>489</v>
      </c>
      <c r="N495" s="241">
        <v>0</v>
      </c>
      <c r="O495" s="74"/>
      <c r="P495" s="75"/>
      <c r="Q495" s="81"/>
      <c r="R495" s="483"/>
      <c r="S495" s="483"/>
      <c r="T495" s="268" t="s">
        <v>489</v>
      </c>
      <c r="AM495">
        <v>0</v>
      </c>
      <c r="AN495">
        <v>0</v>
      </c>
      <c r="AO495">
        <v>0</v>
      </c>
      <c r="AP495">
        <v>0</v>
      </c>
    </row>
    <row r="496" spans="1:42" ht="18" hidden="1" outlineLevel="1" x14ac:dyDescent="0.35">
      <c r="A496" s="13" t="s">
        <v>184</v>
      </c>
      <c r="B496" s="35">
        <v>484</v>
      </c>
      <c r="C496" s="473"/>
      <c r="D496" s="474"/>
      <c r="E496" s="474"/>
      <c r="F496" s="475"/>
      <c r="G496" s="476">
        <v>0</v>
      </c>
      <c r="H496" s="477">
        <v>0.1</v>
      </c>
      <c r="I496" s="102">
        <v>0</v>
      </c>
      <c r="J496" s="475"/>
      <c r="K496" s="7"/>
      <c r="L496" s="61">
        <v>484</v>
      </c>
      <c r="M496" s="112" t="s">
        <v>489</v>
      </c>
      <c r="N496" s="241">
        <v>0</v>
      </c>
      <c r="O496" s="74"/>
      <c r="P496" s="75"/>
      <c r="Q496" s="81"/>
      <c r="R496" s="483"/>
      <c r="S496" s="483"/>
      <c r="T496" s="268" t="s">
        <v>489</v>
      </c>
      <c r="AM496">
        <v>0</v>
      </c>
      <c r="AN496">
        <v>0</v>
      </c>
      <c r="AO496">
        <v>0</v>
      </c>
      <c r="AP496">
        <v>0</v>
      </c>
    </row>
    <row r="497" spans="1:42" ht="18" hidden="1" outlineLevel="1" x14ac:dyDescent="0.35">
      <c r="A497" s="13" t="s">
        <v>184</v>
      </c>
      <c r="B497" s="35">
        <v>485</v>
      </c>
      <c r="C497" s="473"/>
      <c r="D497" s="474"/>
      <c r="E497" s="474"/>
      <c r="F497" s="475"/>
      <c r="G497" s="476">
        <v>0</v>
      </c>
      <c r="H497" s="477">
        <v>0.1</v>
      </c>
      <c r="I497" s="102">
        <v>0</v>
      </c>
      <c r="J497" s="475"/>
      <c r="K497" s="7"/>
      <c r="L497" s="61">
        <v>485</v>
      </c>
      <c r="M497" s="112" t="s">
        <v>489</v>
      </c>
      <c r="N497" s="241">
        <v>0</v>
      </c>
      <c r="O497" s="74"/>
      <c r="P497" s="75"/>
      <c r="Q497" s="81"/>
      <c r="R497" s="483"/>
      <c r="S497" s="483"/>
      <c r="T497" s="268" t="s">
        <v>489</v>
      </c>
      <c r="AM497">
        <v>0</v>
      </c>
      <c r="AN497">
        <v>0</v>
      </c>
      <c r="AO497">
        <v>0</v>
      </c>
      <c r="AP497">
        <v>0</v>
      </c>
    </row>
    <row r="498" spans="1:42" ht="18" hidden="1" outlineLevel="1" x14ac:dyDescent="0.35">
      <c r="A498" s="13" t="s">
        <v>184</v>
      </c>
      <c r="B498" s="35">
        <v>486</v>
      </c>
      <c r="C498" s="473"/>
      <c r="D498" s="474"/>
      <c r="E498" s="474"/>
      <c r="F498" s="475"/>
      <c r="G498" s="476">
        <v>0</v>
      </c>
      <c r="H498" s="477">
        <v>0.1</v>
      </c>
      <c r="I498" s="102">
        <v>0</v>
      </c>
      <c r="J498" s="475"/>
      <c r="K498" s="7"/>
      <c r="L498" s="61">
        <v>486</v>
      </c>
      <c r="M498" s="112" t="s">
        <v>489</v>
      </c>
      <c r="N498" s="241">
        <v>0</v>
      </c>
      <c r="O498" s="74"/>
      <c r="P498" s="75"/>
      <c r="Q498" s="81"/>
      <c r="R498" s="483"/>
      <c r="S498" s="483"/>
      <c r="T498" s="268" t="s">
        <v>489</v>
      </c>
      <c r="AM498">
        <v>0</v>
      </c>
      <c r="AN498">
        <v>0</v>
      </c>
      <c r="AO498">
        <v>0</v>
      </c>
      <c r="AP498">
        <v>0</v>
      </c>
    </row>
    <row r="499" spans="1:42" ht="18" hidden="1" outlineLevel="1" x14ac:dyDescent="0.35">
      <c r="A499" s="13" t="s">
        <v>184</v>
      </c>
      <c r="B499" s="35">
        <v>487</v>
      </c>
      <c r="C499" s="473"/>
      <c r="D499" s="474"/>
      <c r="E499" s="474"/>
      <c r="F499" s="475"/>
      <c r="G499" s="476">
        <v>0</v>
      </c>
      <c r="H499" s="477">
        <v>0.1</v>
      </c>
      <c r="I499" s="102">
        <v>0</v>
      </c>
      <c r="J499" s="475"/>
      <c r="K499" s="7"/>
      <c r="L499" s="61">
        <v>487</v>
      </c>
      <c r="M499" s="112" t="s">
        <v>489</v>
      </c>
      <c r="N499" s="241">
        <v>0</v>
      </c>
      <c r="O499" s="74"/>
      <c r="P499" s="75"/>
      <c r="Q499" s="81"/>
      <c r="R499" s="483"/>
      <c r="S499" s="483"/>
      <c r="T499" s="268" t="s">
        <v>489</v>
      </c>
      <c r="AM499">
        <v>0</v>
      </c>
      <c r="AN499">
        <v>0</v>
      </c>
      <c r="AO499">
        <v>0</v>
      </c>
      <c r="AP499">
        <v>0</v>
      </c>
    </row>
    <row r="500" spans="1:42" ht="18" hidden="1" outlineLevel="1" x14ac:dyDescent="0.35">
      <c r="A500" s="13" t="s">
        <v>184</v>
      </c>
      <c r="B500" s="35">
        <v>488</v>
      </c>
      <c r="C500" s="473"/>
      <c r="D500" s="474"/>
      <c r="E500" s="474"/>
      <c r="F500" s="475"/>
      <c r="G500" s="476">
        <v>0</v>
      </c>
      <c r="H500" s="477">
        <v>0.1</v>
      </c>
      <c r="I500" s="102">
        <v>0</v>
      </c>
      <c r="J500" s="475"/>
      <c r="K500" s="7"/>
      <c r="L500" s="61">
        <v>488</v>
      </c>
      <c r="M500" s="112" t="s">
        <v>489</v>
      </c>
      <c r="N500" s="241">
        <v>0</v>
      </c>
      <c r="O500" s="74"/>
      <c r="P500" s="75"/>
      <c r="Q500" s="81"/>
      <c r="R500" s="483"/>
      <c r="S500" s="483"/>
      <c r="T500" s="268" t="s">
        <v>489</v>
      </c>
      <c r="AM500">
        <v>0</v>
      </c>
      <c r="AN500">
        <v>0</v>
      </c>
      <c r="AO500">
        <v>0</v>
      </c>
      <c r="AP500">
        <v>0</v>
      </c>
    </row>
    <row r="501" spans="1:42" ht="18" hidden="1" outlineLevel="1" x14ac:dyDescent="0.35">
      <c r="A501" s="13" t="s">
        <v>184</v>
      </c>
      <c r="B501" s="35">
        <v>489</v>
      </c>
      <c r="C501" s="473"/>
      <c r="D501" s="474"/>
      <c r="E501" s="474"/>
      <c r="F501" s="475"/>
      <c r="G501" s="476">
        <v>0</v>
      </c>
      <c r="H501" s="477">
        <v>0.1</v>
      </c>
      <c r="I501" s="102">
        <v>0</v>
      </c>
      <c r="J501" s="475"/>
      <c r="K501" s="7"/>
      <c r="L501" s="61">
        <v>489</v>
      </c>
      <c r="M501" s="112" t="s">
        <v>489</v>
      </c>
      <c r="N501" s="241">
        <v>0</v>
      </c>
      <c r="O501" s="74"/>
      <c r="P501" s="75"/>
      <c r="Q501" s="81"/>
      <c r="R501" s="483"/>
      <c r="S501" s="483"/>
      <c r="T501" s="268" t="s">
        <v>489</v>
      </c>
      <c r="AM501">
        <v>0</v>
      </c>
      <c r="AN501">
        <v>0</v>
      </c>
      <c r="AO501">
        <v>0</v>
      </c>
      <c r="AP501">
        <v>0</v>
      </c>
    </row>
    <row r="502" spans="1:42" ht="18" hidden="1" outlineLevel="1" x14ac:dyDescent="0.35">
      <c r="A502" s="13" t="s">
        <v>184</v>
      </c>
      <c r="B502" s="35">
        <v>490</v>
      </c>
      <c r="C502" s="473"/>
      <c r="D502" s="474"/>
      <c r="E502" s="474"/>
      <c r="F502" s="475"/>
      <c r="G502" s="476">
        <v>0</v>
      </c>
      <c r="H502" s="477">
        <v>0.1</v>
      </c>
      <c r="I502" s="102">
        <v>0</v>
      </c>
      <c r="J502" s="475"/>
      <c r="K502" s="7"/>
      <c r="L502" s="61">
        <v>490</v>
      </c>
      <c r="M502" s="112" t="s">
        <v>489</v>
      </c>
      <c r="N502" s="241">
        <v>0</v>
      </c>
      <c r="O502" s="74"/>
      <c r="P502" s="75"/>
      <c r="Q502" s="81"/>
      <c r="R502" s="483"/>
      <c r="S502" s="483"/>
      <c r="T502" s="268" t="s">
        <v>489</v>
      </c>
      <c r="AM502">
        <v>0</v>
      </c>
      <c r="AN502">
        <v>0</v>
      </c>
      <c r="AO502">
        <v>0</v>
      </c>
      <c r="AP502">
        <v>0</v>
      </c>
    </row>
    <row r="503" spans="1:42" ht="18" hidden="1" outlineLevel="1" x14ac:dyDescent="0.35">
      <c r="A503" s="13" t="s">
        <v>184</v>
      </c>
      <c r="B503" s="35">
        <v>491</v>
      </c>
      <c r="C503" s="473"/>
      <c r="D503" s="474"/>
      <c r="E503" s="474"/>
      <c r="F503" s="475"/>
      <c r="G503" s="476">
        <v>0</v>
      </c>
      <c r="H503" s="477">
        <v>0.1</v>
      </c>
      <c r="I503" s="102">
        <v>0</v>
      </c>
      <c r="J503" s="475"/>
      <c r="K503" s="7"/>
      <c r="L503" s="61">
        <v>491</v>
      </c>
      <c r="M503" s="112" t="s">
        <v>489</v>
      </c>
      <c r="N503" s="241">
        <v>0</v>
      </c>
      <c r="O503" s="74"/>
      <c r="P503" s="75"/>
      <c r="Q503" s="81"/>
      <c r="R503" s="483"/>
      <c r="S503" s="483"/>
      <c r="T503" s="268" t="s">
        <v>489</v>
      </c>
      <c r="AM503">
        <v>0</v>
      </c>
      <c r="AN503">
        <v>0</v>
      </c>
      <c r="AO503">
        <v>0</v>
      </c>
      <c r="AP503">
        <v>0</v>
      </c>
    </row>
    <row r="504" spans="1:42" ht="18" hidden="1" outlineLevel="1" x14ac:dyDescent="0.35">
      <c r="A504" s="13" t="s">
        <v>184</v>
      </c>
      <c r="B504" s="35">
        <v>492</v>
      </c>
      <c r="C504" s="473"/>
      <c r="D504" s="474"/>
      <c r="E504" s="474"/>
      <c r="F504" s="475"/>
      <c r="G504" s="476">
        <v>0</v>
      </c>
      <c r="H504" s="477">
        <v>0.1</v>
      </c>
      <c r="I504" s="102">
        <v>0</v>
      </c>
      <c r="J504" s="475"/>
      <c r="K504" s="7"/>
      <c r="L504" s="61">
        <v>492</v>
      </c>
      <c r="M504" s="112" t="s">
        <v>489</v>
      </c>
      <c r="N504" s="241">
        <v>0</v>
      </c>
      <c r="O504" s="74"/>
      <c r="P504" s="75"/>
      <c r="Q504" s="81"/>
      <c r="R504" s="483"/>
      <c r="S504" s="483"/>
      <c r="T504" s="268" t="s">
        <v>489</v>
      </c>
      <c r="AM504">
        <v>0</v>
      </c>
      <c r="AN504">
        <v>0</v>
      </c>
      <c r="AO504">
        <v>0</v>
      </c>
      <c r="AP504">
        <v>0</v>
      </c>
    </row>
    <row r="505" spans="1:42" ht="18" hidden="1" outlineLevel="1" x14ac:dyDescent="0.35">
      <c r="A505" s="13" t="s">
        <v>184</v>
      </c>
      <c r="B505" s="35">
        <v>493</v>
      </c>
      <c r="C505" s="473"/>
      <c r="D505" s="474"/>
      <c r="E505" s="474"/>
      <c r="F505" s="475"/>
      <c r="G505" s="476">
        <v>0</v>
      </c>
      <c r="H505" s="477">
        <v>0.1</v>
      </c>
      <c r="I505" s="102">
        <v>0</v>
      </c>
      <c r="J505" s="475"/>
      <c r="K505" s="7"/>
      <c r="L505" s="61">
        <v>493</v>
      </c>
      <c r="M505" s="112" t="s">
        <v>489</v>
      </c>
      <c r="N505" s="241">
        <v>0</v>
      </c>
      <c r="O505" s="74"/>
      <c r="P505" s="75"/>
      <c r="Q505" s="81"/>
      <c r="R505" s="483"/>
      <c r="S505" s="483"/>
      <c r="T505" s="268" t="s">
        <v>489</v>
      </c>
      <c r="AM505">
        <v>0</v>
      </c>
      <c r="AN505">
        <v>0</v>
      </c>
      <c r="AO505">
        <v>0</v>
      </c>
      <c r="AP505">
        <v>0</v>
      </c>
    </row>
    <row r="506" spans="1:42" ht="18" hidden="1" outlineLevel="1" x14ac:dyDescent="0.35">
      <c r="A506" s="13" t="s">
        <v>184</v>
      </c>
      <c r="B506" s="35">
        <v>494</v>
      </c>
      <c r="C506" s="473"/>
      <c r="D506" s="474"/>
      <c r="E506" s="474"/>
      <c r="F506" s="475"/>
      <c r="G506" s="476">
        <v>0</v>
      </c>
      <c r="H506" s="477">
        <v>0.1</v>
      </c>
      <c r="I506" s="102">
        <v>0</v>
      </c>
      <c r="J506" s="475"/>
      <c r="K506" s="7"/>
      <c r="L506" s="61">
        <v>494</v>
      </c>
      <c r="M506" s="112" t="s">
        <v>489</v>
      </c>
      <c r="N506" s="241">
        <v>0</v>
      </c>
      <c r="O506" s="74"/>
      <c r="P506" s="75"/>
      <c r="Q506" s="81"/>
      <c r="R506" s="483"/>
      <c r="S506" s="483"/>
      <c r="T506" s="268" t="s">
        <v>489</v>
      </c>
      <c r="AM506">
        <v>0</v>
      </c>
      <c r="AN506">
        <v>0</v>
      </c>
      <c r="AO506">
        <v>0</v>
      </c>
      <c r="AP506">
        <v>0</v>
      </c>
    </row>
    <row r="507" spans="1:42" ht="18" hidden="1" outlineLevel="1" x14ac:dyDescent="0.35">
      <c r="A507" s="13" t="s">
        <v>184</v>
      </c>
      <c r="B507" s="35">
        <v>495</v>
      </c>
      <c r="C507" s="473"/>
      <c r="D507" s="474"/>
      <c r="E507" s="474"/>
      <c r="F507" s="475"/>
      <c r="G507" s="476">
        <v>0</v>
      </c>
      <c r="H507" s="477">
        <v>0.1</v>
      </c>
      <c r="I507" s="102">
        <v>0</v>
      </c>
      <c r="J507" s="475"/>
      <c r="K507" s="7"/>
      <c r="L507" s="61">
        <v>495</v>
      </c>
      <c r="M507" s="112" t="s">
        <v>489</v>
      </c>
      <c r="N507" s="241">
        <v>0</v>
      </c>
      <c r="O507" s="74"/>
      <c r="P507" s="75"/>
      <c r="Q507" s="81"/>
      <c r="R507" s="483"/>
      <c r="S507" s="483"/>
      <c r="T507" s="268" t="s">
        <v>489</v>
      </c>
      <c r="AM507">
        <v>0</v>
      </c>
      <c r="AN507">
        <v>0</v>
      </c>
      <c r="AO507">
        <v>0</v>
      </c>
      <c r="AP507">
        <v>0</v>
      </c>
    </row>
    <row r="508" spans="1:42" ht="18" hidden="1" outlineLevel="1" x14ac:dyDescent="0.35">
      <c r="A508" s="13" t="s">
        <v>184</v>
      </c>
      <c r="B508" s="35">
        <v>496</v>
      </c>
      <c r="C508" s="473"/>
      <c r="D508" s="474"/>
      <c r="E508" s="474"/>
      <c r="F508" s="475"/>
      <c r="G508" s="476">
        <v>0</v>
      </c>
      <c r="H508" s="477">
        <v>0.1</v>
      </c>
      <c r="I508" s="102">
        <v>0</v>
      </c>
      <c r="J508" s="475"/>
      <c r="K508" s="7"/>
      <c r="L508" s="61">
        <v>496</v>
      </c>
      <c r="M508" s="112" t="s">
        <v>489</v>
      </c>
      <c r="N508" s="241">
        <v>0</v>
      </c>
      <c r="O508" s="74"/>
      <c r="P508" s="75"/>
      <c r="Q508" s="81"/>
      <c r="R508" s="483"/>
      <c r="S508" s="483"/>
      <c r="T508" s="268" t="s">
        <v>489</v>
      </c>
      <c r="AM508">
        <v>0</v>
      </c>
      <c r="AN508">
        <v>0</v>
      </c>
      <c r="AO508">
        <v>0</v>
      </c>
      <c r="AP508">
        <v>0</v>
      </c>
    </row>
    <row r="509" spans="1:42" ht="18" hidden="1" outlineLevel="1" x14ac:dyDescent="0.35">
      <c r="A509" s="13" t="s">
        <v>184</v>
      </c>
      <c r="B509" s="35">
        <v>497</v>
      </c>
      <c r="C509" s="473"/>
      <c r="D509" s="474"/>
      <c r="E509" s="474"/>
      <c r="F509" s="475"/>
      <c r="G509" s="476">
        <v>0</v>
      </c>
      <c r="H509" s="477">
        <v>0.1</v>
      </c>
      <c r="I509" s="102">
        <v>0</v>
      </c>
      <c r="J509" s="475"/>
      <c r="K509" s="7"/>
      <c r="L509" s="61">
        <v>497</v>
      </c>
      <c r="M509" s="112" t="s">
        <v>489</v>
      </c>
      <c r="N509" s="241">
        <v>0</v>
      </c>
      <c r="O509" s="74"/>
      <c r="P509" s="75"/>
      <c r="Q509" s="81"/>
      <c r="R509" s="483"/>
      <c r="S509" s="483"/>
      <c r="T509" s="268" t="s">
        <v>489</v>
      </c>
      <c r="AM509">
        <v>0</v>
      </c>
      <c r="AN509">
        <v>0</v>
      </c>
      <c r="AO509">
        <v>0</v>
      </c>
      <c r="AP509">
        <v>0</v>
      </c>
    </row>
    <row r="510" spans="1:42" ht="18" hidden="1" outlineLevel="1" x14ac:dyDescent="0.35">
      <c r="A510" s="13" t="s">
        <v>184</v>
      </c>
      <c r="B510" s="35">
        <v>498</v>
      </c>
      <c r="C510" s="473"/>
      <c r="D510" s="474"/>
      <c r="E510" s="474"/>
      <c r="F510" s="475"/>
      <c r="G510" s="476">
        <v>0</v>
      </c>
      <c r="H510" s="477">
        <v>0.1</v>
      </c>
      <c r="I510" s="102">
        <v>0</v>
      </c>
      <c r="J510" s="475"/>
      <c r="K510" s="7"/>
      <c r="L510" s="61">
        <v>498</v>
      </c>
      <c r="M510" s="112" t="s">
        <v>489</v>
      </c>
      <c r="N510" s="241">
        <v>0</v>
      </c>
      <c r="O510" s="74"/>
      <c r="P510" s="75"/>
      <c r="Q510" s="81"/>
      <c r="R510" s="483"/>
      <c r="S510" s="483"/>
      <c r="T510" s="268" t="s">
        <v>489</v>
      </c>
      <c r="AM510">
        <v>0</v>
      </c>
      <c r="AN510">
        <v>0</v>
      </c>
      <c r="AO510">
        <v>0</v>
      </c>
      <c r="AP510">
        <v>0</v>
      </c>
    </row>
    <row r="511" spans="1:42" ht="18" hidden="1" outlineLevel="1" x14ac:dyDescent="0.35">
      <c r="A511" s="13" t="s">
        <v>184</v>
      </c>
      <c r="B511" s="35">
        <v>499</v>
      </c>
      <c r="C511" s="473"/>
      <c r="D511" s="474"/>
      <c r="E511" s="474"/>
      <c r="F511" s="475"/>
      <c r="G511" s="476">
        <v>0</v>
      </c>
      <c r="H511" s="477">
        <v>0.1</v>
      </c>
      <c r="I511" s="102">
        <v>0</v>
      </c>
      <c r="J511" s="475"/>
      <c r="K511" s="7"/>
      <c r="L511" s="61">
        <v>499</v>
      </c>
      <c r="M511" s="112" t="s">
        <v>489</v>
      </c>
      <c r="N511" s="241">
        <v>0</v>
      </c>
      <c r="O511" s="74"/>
      <c r="P511" s="75"/>
      <c r="Q511" s="81"/>
      <c r="R511" s="483"/>
      <c r="S511" s="483"/>
      <c r="T511" s="268" t="s">
        <v>489</v>
      </c>
      <c r="AM511">
        <v>0</v>
      </c>
      <c r="AN511">
        <v>0</v>
      </c>
      <c r="AO511">
        <v>0</v>
      </c>
      <c r="AP511">
        <v>0</v>
      </c>
    </row>
    <row r="512" spans="1:42" ht="18" hidden="1" outlineLevel="1" x14ac:dyDescent="0.35">
      <c r="A512" s="13" t="s">
        <v>184</v>
      </c>
      <c r="B512" s="35">
        <v>500</v>
      </c>
      <c r="C512" s="473"/>
      <c r="D512" s="474"/>
      <c r="E512" s="474"/>
      <c r="F512" s="475"/>
      <c r="G512" s="476">
        <v>0</v>
      </c>
      <c r="H512" s="477">
        <v>0.1</v>
      </c>
      <c r="I512" s="102">
        <v>0</v>
      </c>
      <c r="J512" s="475"/>
      <c r="K512" s="7"/>
      <c r="L512" s="61">
        <v>500</v>
      </c>
      <c r="M512" s="112" t="s">
        <v>489</v>
      </c>
      <c r="N512" s="241">
        <v>0</v>
      </c>
      <c r="O512" s="74"/>
      <c r="P512" s="75"/>
      <c r="Q512" s="81"/>
      <c r="R512" s="483"/>
      <c r="S512" s="483"/>
      <c r="T512" s="268" t="s">
        <v>489</v>
      </c>
      <c r="AM512">
        <v>0</v>
      </c>
      <c r="AN512">
        <v>0</v>
      </c>
      <c r="AO512">
        <v>0</v>
      </c>
      <c r="AP512">
        <v>0</v>
      </c>
    </row>
    <row r="513" spans="1:42" ht="15" customHeight="1" collapsed="1" x14ac:dyDescent="0.35">
      <c r="A513" s="103"/>
      <c r="B513" s="104" t="s">
        <v>243</v>
      </c>
      <c r="C513" s="275"/>
      <c r="D513" s="484"/>
      <c r="E513" s="484"/>
      <c r="F513" s="259"/>
      <c r="G513" s="259"/>
      <c r="H513" s="259"/>
      <c r="I513" s="259"/>
      <c r="J513" s="259"/>
      <c r="K513" s="105"/>
      <c r="L513" s="61"/>
      <c r="M513" s="112"/>
      <c r="N513" s="241"/>
      <c r="O513" s="74"/>
      <c r="P513" s="75"/>
      <c r="Q513" s="81"/>
      <c r="R513" s="483"/>
      <c r="S513" s="483"/>
      <c r="T513" s="268" t="s">
        <v>489</v>
      </c>
      <c r="AM513">
        <v>0</v>
      </c>
      <c r="AN513">
        <v>0</v>
      </c>
      <c r="AO513">
        <v>0</v>
      </c>
      <c r="AP513">
        <v>0</v>
      </c>
    </row>
    <row r="514" spans="1:42" ht="18" hidden="1" outlineLevel="1" x14ac:dyDescent="0.35">
      <c r="A514" s="13" t="s">
        <v>184</v>
      </c>
      <c r="B514" s="35">
        <v>501</v>
      </c>
      <c r="C514" s="473"/>
      <c r="D514" s="474"/>
      <c r="E514" s="474"/>
      <c r="F514" s="475"/>
      <c r="G514" s="476">
        <v>0</v>
      </c>
      <c r="H514" s="477">
        <v>0.1</v>
      </c>
      <c r="I514" s="102">
        <v>0</v>
      </c>
      <c r="J514" s="475"/>
      <c r="K514" s="7"/>
      <c r="L514" s="61">
        <v>501</v>
      </c>
      <c r="M514" s="112" t="s">
        <v>489</v>
      </c>
      <c r="N514" s="73">
        <v>0</v>
      </c>
      <c r="O514" s="74"/>
      <c r="P514" s="75"/>
      <c r="R514" s="483"/>
      <c r="S514" s="483"/>
      <c r="T514" s="268" t="s">
        <v>489</v>
      </c>
      <c r="AM514">
        <v>0</v>
      </c>
      <c r="AN514">
        <v>0</v>
      </c>
      <c r="AO514">
        <v>0</v>
      </c>
      <c r="AP514">
        <v>0</v>
      </c>
    </row>
    <row r="515" spans="1:42" ht="18" hidden="1" outlineLevel="1" x14ac:dyDescent="0.35">
      <c r="A515" s="13" t="s">
        <v>184</v>
      </c>
      <c r="B515" s="35">
        <v>502</v>
      </c>
      <c r="C515" s="473"/>
      <c r="D515" s="474"/>
      <c r="E515" s="474"/>
      <c r="F515" s="475"/>
      <c r="G515" s="476">
        <v>0</v>
      </c>
      <c r="H515" s="477">
        <v>0.1</v>
      </c>
      <c r="I515" s="102">
        <v>0</v>
      </c>
      <c r="J515" s="475"/>
      <c r="K515" s="7"/>
      <c r="L515" s="61">
        <v>502</v>
      </c>
      <c r="M515" s="112" t="s">
        <v>489</v>
      </c>
      <c r="N515" s="73">
        <v>0</v>
      </c>
      <c r="O515" s="74"/>
      <c r="P515" s="75"/>
      <c r="R515" s="483"/>
      <c r="S515" s="483"/>
      <c r="T515" s="268" t="s">
        <v>489</v>
      </c>
      <c r="AM515">
        <v>0</v>
      </c>
      <c r="AN515">
        <v>0</v>
      </c>
      <c r="AO515">
        <v>0</v>
      </c>
      <c r="AP515">
        <v>0</v>
      </c>
    </row>
    <row r="516" spans="1:42" ht="18" hidden="1" outlineLevel="1" x14ac:dyDescent="0.35">
      <c r="A516" s="13" t="s">
        <v>184</v>
      </c>
      <c r="B516" s="35">
        <v>503</v>
      </c>
      <c r="C516" s="473"/>
      <c r="D516" s="474"/>
      <c r="E516" s="474"/>
      <c r="F516" s="475"/>
      <c r="G516" s="476">
        <v>0</v>
      </c>
      <c r="H516" s="477">
        <v>0.1</v>
      </c>
      <c r="I516" s="102">
        <v>0</v>
      </c>
      <c r="J516" s="475"/>
      <c r="K516" s="7"/>
      <c r="L516" s="61">
        <v>503</v>
      </c>
      <c r="M516" s="112" t="s">
        <v>489</v>
      </c>
      <c r="N516" s="73">
        <v>0</v>
      </c>
      <c r="O516" s="74"/>
      <c r="P516" s="75"/>
      <c r="R516" s="483"/>
      <c r="S516" s="483"/>
      <c r="T516" s="268" t="s">
        <v>489</v>
      </c>
      <c r="AM516">
        <v>0</v>
      </c>
      <c r="AN516">
        <v>0</v>
      </c>
      <c r="AO516">
        <v>0</v>
      </c>
      <c r="AP516">
        <v>0</v>
      </c>
    </row>
    <row r="517" spans="1:42" ht="18" hidden="1" outlineLevel="1" x14ac:dyDescent="0.35">
      <c r="A517" s="13" t="s">
        <v>184</v>
      </c>
      <c r="B517" s="35">
        <v>504</v>
      </c>
      <c r="C517" s="473"/>
      <c r="D517" s="474"/>
      <c r="E517" s="474"/>
      <c r="F517" s="475"/>
      <c r="G517" s="476">
        <v>0</v>
      </c>
      <c r="H517" s="477">
        <v>0.1</v>
      </c>
      <c r="I517" s="102">
        <v>0</v>
      </c>
      <c r="J517" s="475"/>
      <c r="K517" s="7"/>
      <c r="L517" s="61">
        <v>504</v>
      </c>
      <c r="M517" s="112" t="s">
        <v>489</v>
      </c>
      <c r="N517" s="73">
        <v>0</v>
      </c>
      <c r="O517" s="74"/>
      <c r="P517" s="75"/>
      <c r="R517" s="483"/>
      <c r="S517" s="483"/>
      <c r="T517" s="268" t="s">
        <v>489</v>
      </c>
      <c r="AM517">
        <v>0</v>
      </c>
      <c r="AN517">
        <v>0</v>
      </c>
      <c r="AO517">
        <v>0</v>
      </c>
      <c r="AP517">
        <v>0</v>
      </c>
    </row>
    <row r="518" spans="1:42" ht="18" hidden="1" outlineLevel="1" x14ac:dyDescent="0.35">
      <c r="A518" s="13" t="s">
        <v>184</v>
      </c>
      <c r="B518" s="35">
        <v>505</v>
      </c>
      <c r="C518" s="473"/>
      <c r="D518" s="474"/>
      <c r="E518" s="474"/>
      <c r="F518" s="475"/>
      <c r="G518" s="476">
        <v>0</v>
      </c>
      <c r="H518" s="477">
        <v>0.1</v>
      </c>
      <c r="I518" s="102">
        <v>0</v>
      </c>
      <c r="J518" s="475"/>
      <c r="K518" s="7"/>
      <c r="L518" s="61">
        <v>505</v>
      </c>
      <c r="M518" s="112" t="s">
        <v>489</v>
      </c>
      <c r="N518" s="73">
        <v>0</v>
      </c>
      <c r="O518" s="74"/>
      <c r="P518" s="75"/>
      <c r="R518" s="483"/>
      <c r="S518" s="483"/>
      <c r="T518" s="268" t="s">
        <v>489</v>
      </c>
      <c r="AM518">
        <v>0</v>
      </c>
      <c r="AN518">
        <v>0</v>
      </c>
      <c r="AO518">
        <v>0</v>
      </c>
      <c r="AP518">
        <v>0</v>
      </c>
    </row>
    <row r="519" spans="1:42" ht="18" hidden="1" outlineLevel="1" x14ac:dyDescent="0.35">
      <c r="A519" s="13" t="s">
        <v>184</v>
      </c>
      <c r="B519" s="35">
        <v>506</v>
      </c>
      <c r="C519" s="473"/>
      <c r="D519" s="474"/>
      <c r="E519" s="474"/>
      <c r="F519" s="475"/>
      <c r="G519" s="476">
        <v>0</v>
      </c>
      <c r="H519" s="477">
        <v>0.1</v>
      </c>
      <c r="I519" s="102">
        <v>0</v>
      </c>
      <c r="J519" s="475"/>
      <c r="K519" s="7"/>
      <c r="L519" s="61">
        <v>506</v>
      </c>
      <c r="M519" s="112" t="s">
        <v>489</v>
      </c>
      <c r="N519" s="73">
        <v>0</v>
      </c>
      <c r="O519" s="74"/>
      <c r="P519" s="75"/>
      <c r="R519" s="483"/>
      <c r="S519" s="483"/>
      <c r="T519" s="268" t="s">
        <v>489</v>
      </c>
      <c r="AM519">
        <v>0</v>
      </c>
      <c r="AN519">
        <v>0</v>
      </c>
      <c r="AO519">
        <v>0</v>
      </c>
      <c r="AP519">
        <v>0</v>
      </c>
    </row>
    <row r="520" spans="1:42" ht="18" hidden="1" outlineLevel="1" x14ac:dyDescent="0.35">
      <c r="A520" s="13" t="s">
        <v>184</v>
      </c>
      <c r="B520" s="35">
        <v>507</v>
      </c>
      <c r="C520" s="473"/>
      <c r="D520" s="474"/>
      <c r="E520" s="474"/>
      <c r="F520" s="475"/>
      <c r="G520" s="476">
        <v>0</v>
      </c>
      <c r="H520" s="477">
        <v>0.1</v>
      </c>
      <c r="I520" s="102">
        <v>0</v>
      </c>
      <c r="J520" s="475"/>
      <c r="K520" s="7"/>
      <c r="L520" s="61">
        <v>507</v>
      </c>
      <c r="M520" s="112" t="s">
        <v>489</v>
      </c>
      <c r="N520" s="73">
        <v>0</v>
      </c>
      <c r="O520" s="74"/>
      <c r="P520" s="75"/>
      <c r="R520" s="483"/>
      <c r="S520" s="483"/>
      <c r="T520" s="268" t="s">
        <v>489</v>
      </c>
      <c r="AM520">
        <v>0</v>
      </c>
      <c r="AN520">
        <v>0</v>
      </c>
      <c r="AO520">
        <v>0</v>
      </c>
      <c r="AP520">
        <v>0</v>
      </c>
    </row>
    <row r="521" spans="1:42" ht="18" hidden="1" outlineLevel="1" x14ac:dyDescent="0.35">
      <c r="A521" s="13" t="s">
        <v>184</v>
      </c>
      <c r="B521" s="35">
        <v>508</v>
      </c>
      <c r="C521" s="473"/>
      <c r="D521" s="474"/>
      <c r="E521" s="474"/>
      <c r="F521" s="475"/>
      <c r="G521" s="476">
        <v>0</v>
      </c>
      <c r="H521" s="477">
        <v>0.1</v>
      </c>
      <c r="I521" s="102">
        <v>0</v>
      </c>
      <c r="J521" s="475"/>
      <c r="K521" s="7"/>
      <c r="L521" s="61">
        <v>508</v>
      </c>
      <c r="M521" s="112" t="s">
        <v>489</v>
      </c>
      <c r="N521" s="73">
        <v>0</v>
      </c>
      <c r="O521" s="74"/>
      <c r="P521" s="75"/>
      <c r="R521" s="483"/>
      <c r="S521" s="483"/>
      <c r="T521" s="268" t="s">
        <v>489</v>
      </c>
      <c r="AM521">
        <v>0</v>
      </c>
      <c r="AN521">
        <v>0</v>
      </c>
      <c r="AO521">
        <v>0</v>
      </c>
      <c r="AP521">
        <v>0</v>
      </c>
    </row>
    <row r="522" spans="1:42" ht="18" hidden="1" outlineLevel="1" x14ac:dyDescent="0.35">
      <c r="A522" s="13" t="s">
        <v>184</v>
      </c>
      <c r="B522" s="35">
        <v>509</v>
      </c>
      <c r="C522" s="473"/>
      <c r="D522" s="474"/>
      <c r="E522" s="474"/>
      <c r="F522" s="475"/>
      <c r="G522" s="476">
        <v>0</v>
      </c>
      <c r="H522" s="477">
        <v>0.1</v>
      </c>
      <c r="I522" s="102">
        <v>0</v>
      </c>
      <c r="J522" s="475"/>
      <c r="K522" s="7"/>
      <c r="L522" s="61">
        <v>509</v>
      </c>
      <c r="M522" s="112" t="s">
        <v>489</v>
      </c>
      <c r="N522" s="73">
        <v>0</v>
      </c>
      <c r="O522" s="74"/>
      <c r="P522" s="75"/>
      <c r="R522" s="483"/>
      <c r="S522" s="483"/>
      <c r="T522" s="268" t="s">
        <v>489</v>
      </c>
      <c r="AM522">
        <v>0</v>
      </c>
      <c r="AN522">
        <v>0</v>
      </c>
      <c r="AO522">
        <v>0</v>
      </c>
      <c r="AP522">
        <v>0</v>
      </c>
    </row>
    <row r="523" spans="1:42" ht="18" hidden="1" outlineLevel="1" x14ac:dyDescent="0.35">
      <c r="A523" s="13" t="s">
        <v>184</v>
      </c>
      <c r="B523" s="35">
        <v>510</v>
      </c>
      <c r="C523" s="473"/>
      <c r="D523" s="474"/>
      <c r="E523" s="474"/>
      <c r="F523" s="475"/>
      <c r="G523" s="476">
        <v>0</v>
      </c>
      <c r="H523" s="477">
        <v>0.1</v>
      </c>
      <c r="I523" s="102">
        <v>0</v>
      </c>
      <c r="J523" s="475"/>
      <c r="K523" s="7"/>
      <c r="L523" s="61">
        <v>510</v>
      </c>
      <c r="M523" s="112" t="s">
        <v>489</v>
      </c>
      <c r="N523" s="73">
        <v>0</v>
      </c>
      <c r="O523" s="74"/>
      <c r="P523" s="75"/>
      <c r="R523" s="483"/>
      <c r="S523" s="483"/>
      <c r="T523" s="268" t="s">
        <v>489</v>
      </c>
      <c r="AM523">
        <v>0</v>
      </c>
      <c r="AN523">
        <v>0</v>
      </c>
      <c r="AO523">
        <v>0</v>
      </c>
      <c r="AP523">
        <v>0</v>
      </c>
    </row>
    <row r="524" spans="1:42" ht="18" hidden="1" outlineLevel="1" x14ac:dyDescent="0.35">
      <c r="A524" s="13" t="s">
        <v>184</v>
      </c>
      <c r="B524" s="35">
        <v>511</v>
      </c>
      <c r="C524" s="473"/>
      <c r="D524" s="474"/>
      <c r="E524" s="474"/>
      <c r="F524" s="475"/>
      <c r="G524" s="476">
        <v>0</v>
      </c>
      <c r="H524" s="477">
        <v>0.1</v>
      </c>
      <c r="I524" s="102">
        <v>0</v>
      </c>
      <c r="J524" s="475"/>
      <c r="K524" s="7"/>
      <c r="L524" s="61">
        <v>511</v>
      </c>
      <c r="M524" s="112" t="s">
        <v>489</v>
      </c>
      <c r="N524" s="73">
        <v>0</v>
      </c>
      <c r="O524" s="74"/>
      <c r="P524" s="75"/>
      <c r="R524" s="483"/>
      <c r="S524" s="483"/>
      <c r="T524" s="268" t="s">
        <v>489</v>
      </c>
      <c r="AM524">
        <v>0</v>
      </c>
      <c r="AN524">
        <v>0</v>
      </c>
      <c r="AO524">
        <v>0</v>
      </c>
      <c r="AP524">
        <v>0</v>
      </c>
    </row>
    <row r="525" spans="1:42" ht="18" hidden="1" outlineLevel="1" x14ac:dyDescent="0.35">
      <c r="A525" s="13" t="s">
        <v>184</v>
      </c>
      <c r="B525" s="35">
        <v>512</v>
      </c>
      <c r="C525" s="473"/>
      <c r="D525" s="474"/>
      <c r="E525" s="474"/>
      <c r="F525" s="475"/>
      <c r="G525" s="476">
        <v>0</v>
      </c>
      <c r="H525" s="477">
        <v>0.1</v>
      </c>
      <c r="I525" s="102">
        <v>0</v>
      </c>
      <c r="J525" s="475"/>
      <c r="K525" s="7"/>
      <c r="L525" s="61">
        <v>512</v>
      </c>
      <c r="M525" s="112" t="s">
        <v>489</v>
      </c>
      <c r="N525" s="73">
        <v>0</v>
      </c>
      <c r="O525" s="74"/>
      <c r="P525" s="75"/>
      <c r="R525" s="483"/>
      <c r="S525" s="483"/>
      <c r="T525" s="268" t="s">
        <v>489</v>
      </c>
      <c r="AM525">
        <v>0</v>
      </c>
      <c r="AN525">
        <v>0</v>
      </c>
      <c r="AO525">
        <v>0</v>
      </c>
      <c r="AP525">
        <v>0</v>
      </c>
    </row>
    <row r="526" spans="1:42" ht="18" hidden="1" outlineLevel="1" x14ac:dyDescent="0.35">
      <c r="A526" s="13" t="s">
        <v>184</v>
      </c>
      <c r="B526" s="35">
        <v>513</v>
      </c>
      <c r="C526" s="473"/>
      <c r="D526" s="474"/>
      <c r="E526" s="474"/>
      <c r="F526" s="475"/>
      <c r="G526" s="476">
        <v>0</v>
      </c>
      <c r="H526" s="477">
        <v>0.1</v>
      </c>
      <c r="I526" s="102">
        <v>0</v>
      </c>
      <c r="J526" s="475"/>
      <c r="K526" s="7"/>
      <c r="L526" s="61">
        <v>513</v>
      </c>
      <c r="M526" s="112" t="s">
        <v>489</v>
      </c>
      <c r="N526" s="73">
        <v>0</v>
      </c>
      <c r="O526" s="74"/>
      <c r="P526" s="75"/>
      <c r="R526" s="483"/>
      <c r="S526" s="483"/>
      <c r="T526" s="268" t="s">
        <v>489</v>
      </c>
      <c r="AM526">
        <v>0</v>
      </c>
      <c r="AN526">
        <v>0</v>
      </c>
      <c r="AO526">
        <v>0</v>
      </c>
      <c r="AP526">
        <v>0</v>
      </c>
    </row>
    <row r="527" spans="1:42" ht="18" hidden="1" outlineLevel="1" x14ac:dyDescent="0.35">
      <c r="A527" s="13" t="s">
        <v>184</v>
      </c>
      <c r="B527" s="35">
        <v>514</v>
      </c>
      <c r="C527" s="473"/>
      <c r="D527" s="474"/>
      <c r="E527" s="474"/>
      <c r="F527" s="475"/>
      <c r="G527" s="476">
        <v>0</v>
      </c>
      <c r="H527" s="477">
        <v>0.1</v>
      </c>
      <c r="I527" s="102">
        <v>0</v>
      </c>
      <c r="J527" s="475"/>
      <c r="K527" s="7"/>
      <c r="L527" s="61">
        <v>514</v>
      </c>
      <c r="M527" s="112" t="s">
        <v>489</v>
      </c>
      <c r="N527" s="73">
        <v>0</v>
      </c>
      <c r="O527" s="74"/>
      <c r="P527" s="75"/>
      <c r="R527" s="483"/>
      <c r="S527" s="483"/>
      <c r="T527" s="268" t="s">
        <v>489</v>
      </c>
      <c r="AM527">
        <v>0</v>
      </c>
      <c r="AN527">
        <v>0</v>
      </c>
      <c r="AO527">
        <v>0</v>
      </c>
      <c r="AP527">
        <v>0</v>
      </c>
    </row>
    <row r="528" spans="1:42" ht="18" hidden="1" outlineLevel="1" x14ac:dyDescent="0.35">
      <c r="A528" s="13" t="s">
        <v>184</v>
      </c>
      <c r="B528" s="35">
        <v>515</v>
      </c>
      <c r="C528" s="473"/>
      <c r="D528" s="474"/>
      <c r="E528" s="474"/>
      <c r="F528" s="475"/>
      <c r="G528" s="476">
        <v>0</v>
      </c>
      <c r="H528" s="477">
        <v>0.1</v>
      </c>
      <c r="I528" s="102">
        <v>0</v>
      </c>
      <c r="J528" s="475"/>
      <c r="K528" s="7"/>
      <c r="L528" s="61">
        <v>515</v>
      </c>
      <c r="M528" s="112" t="s">
        <v>489</v>
      </c>
      <c r="N528" s="73">
        <v>0</v>
      </c>
      <c r="O528" s="74"/>
      <c r="P528" s="75"/>
      <c r="R528" s="483"/>
      <c r="S528" s="483"/>
      <c r="T528" s="268" t="s">
        <v>489</v>
      </c>
      <c r="AM528">
        <v>0</v>
      </c>
      <c r="AN528">
        <v>0</v>
      </c>
      <c r="AO528">
        <v>0</v>
      </c>
      <c r="AP528">
        <v>0</v>
      </c>
    </row>
    <row r="529" spans="1:42" ht="18" hidden="1" outlineLevel="1" x14ac:dyDescent="0.35">
      <c r="A529" s="13" t="s">
        <v>184</v>
      </c>
      <c r="B529" s="35">
        <v>516</v>
      </c>
      <c r="C529" s="473"/>
      <c r="D529" s="474"/>
      <c r="E529" s="474"/>
      <c r="F529" s="475"/>
      <c r="G529" s="476">
        <v>0</v>
      </c>
      <c r="H529" s="477">
        <v>0.1</v>
      </c>
      <c r="I529" s="102">
        <v>0</v>
      </c>
      <c r="J529" s="475"/>
      <c r="K529" s="7"/>
      <c r="L529" s="61">
        <v>516</v>
      </c>
      <c r="M529" s="112" t="s">
        <v>489</v>
      </c>
      <c r="N529" s="73">
        <v>0</v>
      </c>
      <c r="O529" s="74"/>
      <c r="P529" s="75"/>
      <c r="R529" s="483"/>
      <c r="S529" s="483"/>
      <c r="T529" s="268" t="s">
        <v>489</v>
      </c>
      <c r="AM529">
        <v>0</v>
      </c>
      <c r="AN529">
        <v>0</v>
      </c>
      <c r="AO529">
        <v>0</v>
      </c>
      <c r="AP529">
        <v>0</v>
      </c>
    </row>
    <row r="530" spans="1:42" ht="18" hidden="1" outlineLevel="1" x14ac:dyDescent="0.35">
      <c r="A530" s="13" t="s">
        <v>184</v>
      </c>
      <c r="B530" s="35">
        <v>517</v>
      </c>
      <c r="C530" s="473"/>
      <c r="D530" s="474"/>
      <c r="E530" s="474"/>
      <c r="F530" s="475"/>
      <c r="G530" s="476">
        <v>0</v>
      </c>
      <c r="H530" s="477">
        <v>0.1</v>
      </c>
      <c r="I530" s="102">
        <v>0</v>
      </c>
      <c r="J530" s="475"/>
      <c r="K530" s="7"/>
      <c r="L530" s="61">
        <v>517</v>
      </c>
      <c r="M530" s="112" t="s">
        <v>489</v>
      </c>
      <c r="N530" s="73">
        <v>0</v>
      </c>
      <c r="O530" s="74"/>
      <c r="P530" s="75"/>
      <c r="R530" s="483"/>
      <c r="S530" s="483"/>
      <c r="T530" s="268" t="s">
        <v>489</v>
      </c>
      <c r="AM530">
        <v>0</v>
      </c>
      <c r="AN530">
        <v>0</v>
      </c>
      <c r="AO530">
        <v>0</v>
      </c>
      <c r="AP530">
        <v>0</v>
      </c>
    </row>
    <row r="531" spans="1:42" ht="18" hidden="1" outlineLevel="1" x14ac:dyDescent="0.35">
      <c r="A531" s="13" t="s">
        <v>184</v>
      </c>
      <c r="B531" s="35">
        <v>518</v>
      </c>
      <c r="C531" s="473"/>
      <c r="D531" s="474"/>
      <c r="E531" s="474"/>
      <c r="F531" s="475"/>
      <c r="G531" s="476">
        <v>0</v>
      </c>
      <c r="H531" s="477">
        <v>0.1</v>
      </c>
      <c r="I531" s="102">
        <v>0</v>
      </c>
      <c r="J531" s="475"/>
      <c r="K531" s="7"/>
      <c r="L531" s="61">
        <v>518</v>
      </c>
      <c r="M531" s="112" t="s">
        <v>489</v>
      </c>
      <c r="N531" s="73">
        <v>0</v>
      </c>
      <c r="O531" s="74"/>
      <c r="P531" s="75"/>
      <c r="R531" s="483"/>
      <c r="S531" s="483"/>
      <c r="T531" s="268" t="s">
        <v>489</v>
      </c>
      <c r="AM531">
        <v>0</v>
      </c>
      <c r="AN531">
        <v>0</v>
      </c>
      <c r="AO531">
        <v>0</v>
      </c>
      <c r="AP531">
        <v>0</v>
      </c>
    </row>
    <row r="532" spans="1:42" ht="18" hidden="1" outlineLevel="1" x14ac:dyDescent="0.35">
      <c r="A532" s="13" t="s">
        <v>184</v>
      </c>
      <c r="B532" s="35">
        <v>519</v>
      </c>
      <c r="C532" s="473"/>
      <c r="D532" s="474"/>
      <c r="E532" s="474"/>
      <c r="F532" s="475"/>
      <c r="G532" s="476">
        <v>0</v>
      </c>
      <c r="H532" s="477">
        <v>0.1</v>
      </c>
      <c r="I532" s="102">
        <v>0</v>
      </c>
      <c r="J532" s="475"/>
      <c r="K532" s="7"/>
      <c r="L532" s="61">
        <v>519</v>
      </c>
      <c r="M532" s="112" t="s">
        <v>489</v>
      </c>
      <c r="N532" s="73">
        <v>0</v>
      </c>
      <c r="O532" s="74"/>
      <c r="P532" s="75"/>
      <c r="R532" s="483"/>
      <c r="S532" s="483"/>
      <c r="T532" s="268" t="s">
        <v>489</v>
      </c>
      <c r="AM532">
        <v>0</v>
      </c>
      <c r="AN532">
        <v>0</v>
      </c>
      <c r="AO532">
        <v>0</v>
      </c>
      <c r="AP532">
        <v>0</v>
      </c>
    </row>
    <row r="533" spans="1:42" ht="18" hidden="1" outlineLevel="1" x14ac:dyDescent="0.35">
      <c r="A533" s="13" t="s">
        <v>184</v>
      </c>
      <c r="B533" s="35">
        <v>520</v>
      </c>
      <c r="C533" s="473"/>
      <c r="D533" s="474"/>
      <c r="E533" s="474"/>
      <c r="F533" s="475"/>
      <c r="G533" s="476">
        <v>0</v>
      </c>
      <c r="H533" s="477">
        <v>0.1</v>
      </c>
      <c r="I533" s="102">
        <v>0</v>
      </c>
      <c r="J533" s="475"/>
      <c r="K533" s="7"/>
      <c r="L533" s="61">
        <v>520</v>
      </c>
      <c r="M533" s="112" t="s">
        <v>489</v>
      </c>
      <c r="N533" s="73">
        <v>0</v>
      </c>
      <c r="O533" s="74"/>
      <c r="P533" s="75"/>
      <c r="R533" s="483"/>
      <c r="S533" s="483"/>
      <c r="T533" s="268" t="s">
        <v>489</v>
      </c>
      <c r="AM533">
        <v>0</v>
      </c>
      <c r="AN533">
        <v>0</v>
      </c>
      <c r="AO533">
        <v>0</v>
      </c>
      <c r="AP533">
        <v>0</v>
      </c>
    </row>
    <row r="534" spans="1:42" ht="18" hidden="1" outlineLevel="1" x14ac:dyDescent="0.35">
      <c r="A534" s="13" t="s">
        <v>184</v>
      </c>
      <c r="B534" s="35">
        <v>521</v>
      </c>
      <c r="C534" s="473"/>
      <c r="D534" s="474"/>
      <c r="E534" s="474"/>
      <c r="F534" s="475"/>
      <c r="G534" s="476">
        <v>0</v>
      </c>
      <c r="H534" s="477">
        <v>0.1</v>
      </c>
      <c r="I534" s="102">
        <v>0</v>
      </c>
      <c r="J534" s="475"/>
      <c r="K534" s="7"/>
      <c r="L534" s="61">
        <v>521</v>
      </c>
      <c r="M534" s="112" t="s">
        <v>489</v>
      </c>
      <c r="N534" s="73">
        <v>0</v>
      </c>
      <c r="O534" s="74"/>
      <c r="P534" s="75"/>
      <c r="R534" s="483"/>
      <c r="S534" s="483"/>
      <c r="T534" s="268" t="s">
        <v>489</v>
      </c>
      <c r="AM534">
        <v>0</v>
      </c>
      <c r="AN534">
        <v>0</v>
      </c>
      <c r="AO534">
        <v>0</v>
      </c>
      <c r="AP534">
        <v>0</v>
      </c>
    </row>
    <row r="535" spans="1:42" ht="18" hidden="1" outlineLevel="1" x14ac:dyDescent="0.35">
      <c r="A535" s="13" t="s">
        <v>184</v>
      </c>
      <c r="B535" s="35">
        <v>522</v>
      </c>
      <c r="C535" s="473"/>
      <c r="D535" s="474"/>
      <c r="E535" s="474"/>
      <c r="F535" s="475"/>
      <c r="G535" s="476">
        <v>0</v>
      </c>
      <c r="H535" s="477">
        <v>0.1</v>
      </c>
      <c r="I535" s="102">
        <v>0</v>
      </c>
      <c r="J535" s="475"/>
      <c r="K535" s="7"/>
      <c r="L535" s="61">
        <v>522</v>
      </c>
      <c r="M535" s="112" t="s">
        <v>489</v>
      </c>
      <c r="N535" s="73">
        <v>0</v>
      </c>
      <c r="O535" s="74"/>
      <c r="P535" s="75"/>
      <c r="R535" s="483"/>
      <c r="S535" s="483"/>
      <c r="T535" s="268" t="s">
        <v>489</v>
      </c>
      <c r="AM535">
        <v>0</v>
      </c>
      <c r="AN535">
        <v>0</v>
      </c>
      <c r="AO535">
        <v>0</v>
      </c>
      <c r="AP535">
        <v>0</v>
      </c>
    </row>
    <row r="536" spans="1:42" ht="18" hidden="1" outlineLevel="1" x14ac:dyDescent="0.35">
      <c r="A536" s="13" t="s">
        <v>184</v>
      </c>
      <c r="B536" s="35">
        <v>523</v>
      </c>
      <c r="C536" s="473"/>
      <c r="D536" s="474"/>
      <c r="E536" s="474"/>
      <c r="F536" s="475"/>
      <c r="G536" s="476">
        <v>0</v>
      </c>
      <c r="H536" s="477">
        <v>0.1</v>
      </c>
      <c r="I536" s="102">
        <v>0</v>
      </c>
      <c r="J536" s="475"/>
      <c r="K536" s="7"/>
      <c r="L536" s="61">
        <v>523</v>
      </c>
      <c r="M536" s="112" t="s">
        <v>489</v>
      </c>
      <c r="N536" s="73">
        <v>0</v>
      </c>
      <c r="O536" s="74"/>
      <c r="P536" s="75"/>
      <c r="R536" s="483"/>
      <c r="S536" s="483"/>
      <c r="T536" s="268" t="s">
        <v>489</v>
      </c>
      <c r="AM536">
        <v>0</v>
      </c>
      <c r="AN536">
        <v>0</v>
      </c>
      <c r="AO536">
        <v>0</v>
      </c>
      <c r="AP536">
        <v>0</v>
      </c>
    </row>
    <row r="537" spans="1:42" ht="18" hidden="1" outlineLevel="1" x14ac:dyDescent="0.35">
      <c r="A537" s="13" t="s">
        <v>184</v>
      </c>
      <c r="B537" s="35">
        <v>524</v>
      </c>
      <c r="C537" s="473"/>
      <c r="D537" s="474"/>
      <c r="E537" s="474"/>
      <c r="F537" s="475"/>
      <c r="G537" s="476">
        <v>0</v>
      </c>
      <c r="H537" s="477">
        <v>0.1</v>
      </c>
      <c r="I537" s="102">
        <v>0</v>
      </c>
      <c r="J537" s="475"/>
      <c r="K537" s="7"/>
      <c r="L537" s="61">
        <v>524</v>
      </c>
      <c r="M537" s="112" t="s">
        <v>489</v>
      </c>
      <c r="N537" s="73">
        <v>0</v>
      </c>
      <c r="O537" s="74"/>
      <c r="P537" s="75"/>
      <c r="R537" s="483"/>
      <c r="S537" s="483"/>
      <c r="T537" s="268" t="s">
        <v>489</v>
      </c>
      <c r="AM537">
        <v>0</v>
      </c>
      <c r="AN537">
        <v>0</v>
      </c>
      <c r="AO537">
        <v>0</v>
      </c>
      <c r="AP537">
        <v>0</v>
      </c>
    </row>
    <row r="538" spans="1:42" ht="18" hidden="1" outlineLevel="1" x14ac:dyDescent="0.35">
      <c r="A538" s="13" t="s">
        <v>184</v>
      </c>
      <c r="B538" s="35">
        <v>525</v>
      </c>
      <c r="C538" s="473"/>
      <c r="D538" s="474"/>
      <c r="E538" s="474"/>
      <c r="F538" s="475"/>
      <c r="G538" s="476">
        <v>0</v>
      </c>
      <c r="H538" s="477">
        <v>0.1</v>
      </c>
      <c r="I538" s="102">
        <v>0</v>
      </c>
      <c r="J538" s="475"/>
      <c r="K538" s="7"/>
      <c r="L538" s="61">
        <v>525</v>
      </c>
      <c r="M538" s="112" t="s">
        <v>489</v>
      </c>
      <c r="N538" s="73">
        <v>0</v>
      </c>
      <c r="O538" s="74"/>
      <c r="P538" s="75"/>
      <c r="R538" s="483"/>
      <c r="S538" s="483"/>
      <c r="T538" s="268" t="s">
        <v>489</v>
      </c>
      <c r="AM538">
        <v>0</v>
      </c>
      <c r="AN538">
        <v>0</v>
      </c>
      <c r="AO538">
        <v>0</v>
      </c>
      <c r="AP538">
        <v>0</v>
      </c>
    </row>
    <row r="539" spans="1:42" ht="18" hidden="1" outlineLevel="1" x14ac:dyDescent="0.35">
      <c r="A539" s="13" t="s">
        <v>184</v>
      </c>
      <c r="B539" s="35">
        <v>526</v>
      </c>
      <c r="C539" s="473"/>
      <c r="D539" s="474"/>
      <c r="E539" s="474"/>
      <c r="F539" s="475"/>
      <c r="G539" s="476">
        <v>0</v>
      </c>
      <c r="H539" s="477">
        <v>0.1</v>
      </c>
      <c r="I539" s="102">
        <v>0</v>
      </c>
      <c r="J539" s="475"/>
      <c r="K539" s="7"/>
      <c r="L539" s="61">
        <v>526</v>
      </c>
      <c r="M539" s="112" t="s">
        <v>489</v>
      </c>
      <c r="N539" s="73">
        <v>0</v>
      </c>
      <c r="O539" s="74"/>
      <c r="P539" s="75"/>
      <c r="R539" s="483"/>
      <c r="S539" s="483"/>
      <c r="T539" s="268" t="s">
        <v>489</v>
      </c>
      <c r="AM539">
        <v>0</v>
      </c>
      <c r="AN539">
        <v>0</v>
      </c>
      <c r="AO539">
        <v>0</v>
      </c>
      <c r="AP539">
        <v>0</v>
      </c>
    </row>
    <row r="540" spans="1:42" ht="18" hidden="1" outlineLevel="1" x14ac:dyDescent="0.35">
      <c r="A540" s="13" t="s">
        <v>184</v>
      </c>
      <c r="B540" s="35">
        <v>527</v>
      </c>
      <c r="C540" s="473"/>
      <c r="D540" s="474"/>
      <c r="E540" s="474"/>
      <c r="F540" s="475"/>
      <c r="G540" s="476">
        <v>0</v>
      </c>
      <c r="H540" s="477">
        <v>0.1</v>
      </c>
      <c r="I540" s="102">
        <v>0</v>
      </c>
      <c r="J540" s="475"/>
      <c r="K540" s="7"/>
      <c r="L540" s="61">
        <v>527</v>
      </c>
      <c r="M540" s="112" t="s">
        <v>489</v>
      </c>
      <c r="N540" s="73">
        <v>0</v>
      </c>
      <c r="O540" s="74"/>
      <c r="P540" s="75"/>
      <c r="R540" s="483"/>
      <c r="S540" s="483"/>
      <c r="T540" s="268" t="s">
        <v>489</v>
      </c>
      <c r="AM540">
        <v>0</v>
      </c>
      <c r="AN540">
        <v>0</v>
      </c>
      <c r="AO540">
        <v>0</v>
      </c>
      <c r="AP540">
        <v>0</v>
      </c>
    </row>
    <row r="541" spans="1:42" ht="18" hidden="1" outlineLevel="1" x14ac:dyDescent="0.35">
      <c r="A541" s="13" t="s">
        <v>184</v>
      </c>
      <c r="B541" s="35">
        <v>528</v>
      </c>
      <c r="C541" s="473"/>
      <c r="D541" s="474"/>
      <c r="E541" s="474"/>
      <c r="F541" s="475"/>
      <c r="G541" s="476">
        <v>0</v>
      </c>
      <c r="H541" s="477">
        <v>0.1</v>
      </c>
      <c r="I541" s="102">
        <v>0</v>
      </c>
      <c r="J541" s="475"/>
      <c r="K541" s="7"/>
      <c r="L541" s="61">
        <v>528</v>
      </c>
      <c r="M541" s="112" t="s">
        <v>489</v>
      </c>
      <c r="N541" s="73">
        <v>0</v>
      </c>
      <c r="O541" s="74"/>
      <c r="P541" s="75"/>
      <c r="R541" s="483"/>
      <c r="S541" s="483"/>
      <c r="T541" s="268" t="s">
        <v>489</v>
      </c>
      <c r="AM541">
        <v>0</v>
      </c>
      <c r="AN541">
        <v>0</v>
      </c>
      <c r="AO541">
        <v>0</v>
      </c>
      <c r="AP541">
        <v>0</v>
      </c>
    </row>
    <row r="542" spans="1:42" ht="18" hidden="1" outlineLevel="1" x14ac:dyDescent="0.35">
      <c r="A542" s="13" t="s">
        <v>184</v>
      </c>
      <c r="B542" s="35">
        <v>529</v>
      </c>
      <c r="C542" s="473"/>
      <c r="D542" s="474"/>
      <c r="E542" s="474"/>
      <c r="F542" s="475"/>
      <c r="G542" s="476">
        <v>0</v>
      </c>
      <c r="H542" s="477">
        <v>0.1</v>
      </c>
      <c r="I542" s="102">
        <v>0</v>
      </c>
      <c r="J542" s="475"/>
      <c r="K542" s="7"/>
      <c r="L542" s="61">
        <v>529</v>
      </c>
      <c r="M542" s="112" t="s">
        <v>489</v>
      </c>
      <c r="N542" s="73">
        <v>0</v>
      </c>
      <c r="O542" s="74"/>
      <c r="P542" s="75"/>
      <c r="R542" s="483"/>
      <c r="S542" s="483"/>
      <c r="T542" s="268" t="s">
        <v>489</v>
      </c>
      <c r="AM542">
        <v>0</v>
      </c>
      <c r="AN542">
        <v>0</v>
      </c>
      <c r="AO542">
        <v>0</v>
      </c>
      <c r="AP542">
        <v>0</v>
      </c>
    </row>
    <row r="543" spans="1:42" ht="18" hidden="1" outlineLevel="1" x14ac:dyDescent="0.35">
      <c r="A543" s="13" t="s">
        <v>184</v>
      </c>
      <c r="B543" s="35">
        <v>530</v>
      </c>
      <c r="C543" s="473"/>
      <c r="D543" s="474"/>
      <c r="E543" s="474"/>
      <c r="F543" s="475"/>
      <c r="G543" s="476">
        <v>0</v>
      </c>
      <c r="H543" s="477">
        <v>0.1</v>
      </c>
      <c r="I543" s="102">
        <v>0</v>
      </c>
      <c r="J543" s="475"/>
      <c r="K543" s="7"/>
      <c r="L543" s="61">
        <v>530</v>
      </c>
      <c r="M543" s="112" t="s">
        <v>489</v>
      </c>
      <c r="N543" s="73">
        <v>0</v>
      </c>
      <c r="O543" s="74"/>
      <c r="P543" s="75"/>
      <c r="R543" s="483"/>
      <c r="S543" s="483"/>
      <c r="T543" s="268" t="s">
        <v>489</v>
      </c>
      <c r="AM543">
        <v>0</v>
      </c>
      <c r="AN543">
        <v>0</v>
      </c>
      <c r="AO543">
        <v>0</v>
      </c>
      <c r="AP543">
        <v>0</v>
      </c>
    </row>
    <row r="544" spans="1:42" ht="18" hidden="1" outlineLevel="1" x14ac:dyDescent="0.35">
      <c r="A544" s="13" t="s">
        <v>184</v>
      </c>
      <c r="B544" s="35">
        <v>531</v>
      </c>
      <c r="C544" s="473"/>
      <c r="D544" s="474"/>
      <c r="E544" s="474"/>
      <c r="F544" s="475"/>
      <c r="G544" s="476">
        <v>0</v>
      </c>
      <c r="H544" s="477">
        <v>0.1</v>
      </c>
      <c r="I544" s="102">
        <v>0</v>
      </c>
      <c r="J544" s="475"/>
      <c r="K544" s="7"/>
      <c r="L544" s="61">
        <v>531</v>
      </c>
      <c r="M544" s="112" t="s">
        <v>489</v>
      </c>
      <c r="N544" s="73">
        <v>0</v>
      </c>
      <c r="O544" s="74"/>
      <c r="P544" s="75"/>
      <c r="R544" s="483"/>
      <c r="S544" s="483"/>
      <c r="T544" s="268" t="s">
        <v>489</v>
      </c>
      <c r="AM544">
        <v>0</v>
      </c>
      <c r="AN544">
        <v>0</v>
      </c>
      <c r="AO544">
        <v>0</v>
      </c>
      <c r="AP544">
        <v>0</v>
      </c>
    </row>
    <row r="545" spans="1:42" ht="18" hidden="1" outlineLevel="1" x14ac:dyDescent="0.35">
      <c r="A545" s="13" t="s">
        <v>184</v>
      </c>
      <c r="B545" s="35">
        <v>532</v>
      </c>
      <c r="C545" s="473"/>
      <c r="D545" s="474"/>
      <c r="E545" s="474"/>
      <c r="F545" s="475"/>
      <c r="G545" s="476">
        <v>0</v>
      </c>
      <c r="H545" s="477">
        <v>0.1</v>
      </c>
      <c r="I545" s="102">
        <v>0</v>
      </c>
      <c r="J545" s="475"/>
      <c r="K545" s="7"/>
      <c r="L545" s="61">
        <v>532</v>
      </c>
      <c r="M545" s="112" t="s">
        <v>489</v>
      </c>
      <c r="N545" s="73">
        <v>0</v>
      </c>
      <c r="O545" s="74"/>
      <c r="P545" s="75"/>
      <c r="R545" s="483"/>
      <c r="S545" s="483"/>
      <c r="T545" s="268" t="s">
        <v>489</v>
      </c>
      <c r="AM545">
        <v>0</v>
      </c>
      <c r="AN545">
        <v>0</v>
      </c>
      <c r="AO545">
        <v>0</v>
      </c>
      <c r="AP545">
        <v>0</v>
      </c>
    </row>
    <row r="546" spans="1:42" ht="18" hidden="1" outlineLevel="1" x14ac:dyDescent="0.35">
      <c r="A546" s="13" t="s">
        <v>184</v>
      </c>
      <c r="B546" s="35">
        <v>533</v>
      </c>
      <c r="C546" s="473"/>
      <c r="D546" s="474"/>
      <c r="E546" s="474"/>
      <c r="F546" s="475"/>
      <c r="G546" s="476">
        <v>0</v>
      </c>
      <c r="H546" s="477">
        <v>0.1</v>
      </c>
      <c r="I546" s="102">
        <v>0</v>
      </c>
      <c r="J546" s="475"/>
      <c r="K546" s="7"/>
      <c r="L546" s="61">
        <v>533</v>
      </c>
      <c r="M546" s="112" t="s">
        <v>489</v>
      </c>
      <c r="N546" s="73">
        <v>0</v>
      </c>
      <c r="O546" s="74"/>
      <c r="P546" s="75"/>
      <c r="R546" s="483"/>
      <c r="S546" s="483"/>
      <c r="T546" s="268" t="s">
        <v>489</v>
      </c>
      <c r="AM546">
        <v>0</v>
      </c>
      <c r="AN546">
        <v>0</v>
      </c>
      <c r="AO546">
        <v>0</v>
      </c>
      <c r="AP546">
        <v>0</v>
      </c>
    </row>
    <row r="547" spans="1:42" ht="18" hidden="1" outlineLevel="1" x14ac:dyDescent="0.35">
      <c r="A547" s="13" t="s">
        <v>184</v>
      </c>
      <c r="B547" s="35">
        <v>534</v>
      </c>
      <c r="C547" s="473"/>
      <c r="D547" s="474"/>
      <c r="E547" s="474"/>
      <c r="F547" s="475"/>
      <c r="G547" s="476">
        <v>0</v>
      </c>
      <c r="H547" s="477">
        <v>0.1</v>
      </c>
      <c r="I547" s="102">
        <v>0</v>
      </c>
      <c r="J547" s="475"/>
      <c r="K547" s="7"/>
      <c r="L547" s="61">
        <v>534</v>
      </c>
      <c r="M547" s="112" t="s">
        <v>489</v>
      </c>
      <c r="N547" s="73">
        <v>0</v>
      </c>
      <c r="O547" s="74"/>
      <c r="P547" s="75"/>
      <c r="R547" s="483"/>
      <c r="S547" s="483"/>
      <c r="T547" s="268" t="s">
        <v>489</v>
      </c>
      <c r="AM547">
        <v>0</v>
      </c>
      <c r="AN547">
        <v>0</v>
      </c>
      <c r="AO547">
        <v>0</v>
      </c>
      <c r="AP547">
        <v>0</v>
      </c>
    </row>
    <row r="548" spans="1:42" ht="18" hidden="1" outlineLevel="1" x14ac:dyDescent="0.35">
      <c r="A548" s="13" t="s">
        <v>184</v>
      </c>
      <c r="B548" s="35">
        <v>535</v>
      </c>
      <c r="C548" s="473"/>
      <c r="D548" s="474"/>
      <c r="E548" s="474"/>
      <c r="F548" s="475"/>
      <c r="G548" s="476">
        <v>0</v>
      </c>
      <c r="H548" s="477">
        <v>0.1</v>
      </c>
      <c r="I548" s="102">
        <v>0</v>
      </c>
      <c r="J548" s="475"/>
      <c r="K548" s="7"/>
      <c r="L548" s="61">
        <v>535</v>
      </c>
      <c r="M548" s="112" t="s">
        <v>489</v>
      </c>
      <c r="N548" s="73">
        <v>0</v>
      </c>
      <c r="O548" s="74"/>
      <c r="P548" s="75"/>
      <c r="R548" s="483"/>
      <c r="S548" s="483"/>
      <c r="T548" s="268" t="s">
        <v>489</v>
      </c>
      <c r="AM548">
        <v>0</v>
      </c>
      <c r="AN548">
        <v>0</v>
      </c>
      <c r="AO548">
        <v>0</v>
      </c>
      <c r="AP548">
        <v>0</v>
      </c>
    </row>
    <row r="549" spans="1:42" ht="18" hidden="1" outlineLevel="1" x14ac:dyDescent="0.35">
      <c r="A549" s="13" t="s">
        <v>184</v>
      </c>
      <c r="B549" s="35">
        <v>536</v>
      </c>
      <c r="C549" s="473"/>
      <c r="D549" s="474"/>
      <c r="E549" s="474"/>
      <c r="F549" s="475"/>
      <c r="G549" s="476">
        <v>0</v>
      </c>
      <c r="H549" s="477">
        <v>0.1</v>
      </c>
      <c r="I549" s="102">
        <v>0</v>
      </c>
      <c r="J549" s="475"/>
      <c r="K549" s="7"/>
      <c r="L549" s="61">
        <v>536</v>
      </c>
      <c r="M549" s="112" t="s">
        <v>489</v>
      </c>
      <c r="N549" s="73">
        <v>0</v>
      </c>
      <c r="O549" s="74"/>
      <c r="P549" s="75"/>
      <c r="R549" s="483"/>
      <c r="S549" s="483"/>
      <c r="T549" s="268" t="s">
        <v>489</v>
      </c>
      <c r="AM549">
        <v>0</v>
      </c>
      <c r="AN549">
        <v>0</v>
      </c>
      <c r="AO549">
        <v>0</v>
      </c>
      <c r="AP549">
        <v>0</v>
      </c>
    </row>
    <row r="550" spans="1:42" ht="18" hidden="1" outlineLevel="1" x14ac:dyDescent="0.35">
      <c r="A550" s="13" t="s">
        <v>184</v>
      </c>
      <c r="B550" s="35">
        <v>537</v>
      </c>
      <c r="C550" s="473"/>
      <c r="D550" s="474"/>
      <c r="E550" s="474"/>
      <c r="F550" s="475"/>
      <c r="G550" s="476">
        <v>0</v>
      </c>
      <c r="H550" s="477">
        <v>0.1</v>
      </c>
      <c r="I550" s="102">
        <v>0</v>
      </c>
      <c r="J550" s="475"/>
      <c r="K550" s="7"/>
      <c r="L550" s="61">
        <v>537</v>
      </c>
      <c r="M550" s="112" t="s">
        <v>489</v>
      </c>
      <c r="N550" s="73">
        <v>0</v>
      </c>
      <c r="O550" s="74"/>
      <c r="P550" s="75"/>
      <c r="R550" s="483"/>
      <c r="S550" s="483"/>
      <c r="T550" s="268" t="s">
        <v>489</v>
      </c>
      <c r="AM550">
        <v>0</v>
      </c>
      <c r="AN550">
        <v>0</v>
      </c>
      <c r="AO550">
        <v>0</v>
      </c>
      <c r="AP550">
        <v>0</v>
      </c>
    </row>
    <row r="551" spans="1:42" ht="18" hidden="1" outlineLevel="1" x14ac:dyDescent="0.35">
      <c r="A551" s="13" t="s">
        <v>184</v>
      </c>
      <c r="B551" s="35">
        <v>538</v>
      </c>
      <c r="C551" s="473"/>
      <c r="D551" s="474"/>
      <c r="E551" s="474"/>
      <c r="F551" s="475"/>
      <c r="G551" s="476">
        <v>0</v>
      </c>
      <c r="H551" s="477">
        <v>0.1</v>
      </c>
      <c r="I551" s="102">
        <v>0</v>
      </c>
      <c r="J551" s="475"/>
      <c r="K551" s="7"/>
      <c r="L551" s="61">
        <v>538</v>
      </c>
      <c r="M551" s="112" t="s">
        <v>489</v>
      </c>
      <c r="N551" s="73">
        <v>0</v>
      </c>
      <c r="O551" s="74"/>
      <c r="P551" s="75"/>
      <c r="R551" s="483"/>
      <c r="S551" s="483"/>
      <c r="T551" s="268" t="s">
        <v>489</v>
      </c>
      <c r="AM551">
        <v>0</v>
      </c>
      <c r="AN551">
        <v>0</v>
      </c>
      <c r="AO551">
        <v>0</v>
      </c>
      <c r="AP551">
        <v>0</v>
      </c>
    </row>
    <row r="552" spans="1:42" ht="18" hidden="1" outlineLevel="1" x14ac:dyDescent="0.35">
      <c r="A552" s="13" t="s">
        <v>184</v>
      </c>
      <c r="B552" s="35">
        <v>539</v>
      </c>
      <c r="C552" s="473"/>
      <c r="D552" s="474"/>
      <c r="E552" s="474"/>
      <c r="F552" s="475"/>
      <c r="G552" s="476">
        <v>0</v>
      </c>
      <c r="H552" s="477">
        <v>0.1</v>
      </c>
      <c r="I552" s="102">
        <v>0</v>
      </c>
      <c r="J552" s="475"/>
      <c r="K552" s="7"/>
      <c r="L552" s="61">
        <v>539</v>
      </c>
      <c r="M552" s="112" t="s">
        <v>489</v>
      </c>
      <c r="N552" s="73">
        <v>0</v>
      </c>
      <c r="O552" s="74"/>
      <c r="P552" s="75"/>
      <c r="R552" s="483"/>
      <c r="S552" s="483"/>
      <c r="T552" s="268" t="s">
        <v>489</v>
      </c>
      <c r="AM552">
        <v>0</v>
      </c>
      <c r="AN552">
        <v>0</v>
      </c>
      <c r="AO552">
        <v>0</v>
      </c>
      <c r="AP552">
        <v>0</v>
      </c>
    </row>
    <row r="553" spans="1:42" ht="18" hidden="1" outlineLevel="1" x14ac:dyDescent="0.35">
      <c r="A553" s="13" t="s">
        <v>184</v>
      </c>
      <c r="B553" s="35">
        <v>540</v>
      </c>
      <c r="C553" s="473"/>
      <c r="D553" s="474"/>
      <c r="E553" s="474"/>
      <c r="F553" s="475"/>
      <c r="G553" s="476">
        <v>0</v>
      </c>
      <c r="H553" s="477">
        <v>0.1</v>
      </c>
      <c r="I553" s="102">
        <v>0</v>
      </c>
      <c r="J553" s="475"/>
      <c r="K553" s="7"/>
      <c r="L553" s="61">
        <v>540</v>
      </c>
      <c r="M553" s="112" t="s">
        <v>489</v>
      </c>
      <c r="N553" s="73">
        <v>0</v>
      </c>
      <c r="O553" s="74"/>
      <c r="P553" s="75"/>
      <c r="R553" s="483"/>
      <c r="S553" s="483"/>
      <c r="T553" s="268" t="s">
        <v>489</v>
      </c>
      <c r="AM553">
        <v>0</v>
      </c>
      <c r="AN553">
        <v>0</v>
      </c>
      <c r="AO553">
        <v>0</v>
      </c>
      <c r="AP553">
        <v>0</v>
      </c>
    </row>
    <row r="554" spans="1:42" ht="18" hidden="1" outlineLevel="1" x14ac:dyDescent="0.35">
      <c r="A554" s="13" t="s">
        <v>184</v>
      </c>
      <c r="B554" s="35">
        <v>541</v>
      </c>
      <c r="C554" s="473"/>
      <c r="D554" s="474"/>
      <c r="E554" s="474"/>
      <c r="F554" s="475"/>
      <c r="G554" s="476">
        <v>0</v>
      </c>
      <c r="H554" s="477">
        <v>0.1</v>
      </c>
      <c r="I554" s="102">
        <v>0</v>
      </c>
      <c r="J554" s="475"/>
      <c r="K554" s="7"/>
      <c r="L554" s="61">
        <v>541</v>
      </c>
      <c r="M554" s="112" t="s">
        <v>489</v>
      </c>
      <c r="N554" s="73">
        <v>0</v>
      </c>
      <c r="O554" s="74"/>
      <c r="P554" s="75"/>
      <c r="R554" s="483"/>
      <c r="S554" s="483"/>
      <c r="T554" s="268" t="s">
        <v>489</v>
      </c>
      <c r="AM554">
        <v>0</v>
      </c>
      <c r="AN554">
        <v>0</v>
      </c>
      <c r="AO554">
        <v>0</v>
      </c>
      <c r="AP554">
        <v>0</v>
      </c>
    </row>
    <row r="555" spans="1:42" ht="18" hidden="1" outlineLevel="1" x14ac:dyDescent="0.35">
      <c r="A555" s="13" t="s">
        <v>184</v>
      </c>
      <c r="B555" s="35">
        <v>542</v>
      </c>
      <c r="C555" s="473"/>
      <c r="D555" s="474"/>
      <c r="E555" s="474"/>
      <c r="F555" s="475"/>
      <c r="G555" s="476">
        <v>0</v>
      </c>
      <c r="H555" s="477">
        <v>0.1</v>
      </c>
      <c r="I555" s="102">
        <v>0</v>
      </c>
      <c r="J555" s="475"/>
      <c r="K555" s="7"/>
      <c r="L555" s="61">
        <v>542</v>
      </c>
      <c r="M555" s="112" t="s">
        <v>489</v>
      </c>
      <c r="N555" s="73">
        <v>0</v>
      </c>
      <c r="O555" s="74"/>
      <c r="P555" s="75"/>
      <c r="R555" s="483"/>
      <c r="S555" s="483"/>
      <c r="T555" s="268" t="s">
        <v>489</v>
      </c>
      <c r="AM555">
        <v>0</v>
      </c>
      <c r="AN555">
        <v>0</v>
      </c>
      <c r="AO555">
        <v>0</v>
      </c>
      <c r="AP555">
        <v>0</v>
      </c>
    </row>
    <row r="556" spans="1:42" ht="18" hidden="1" outlineLevel="1" x14ac:dyDescent="0.35">
      <c r="A556" s="13" t="s">
        <v>184</v>
      </c>
      <c r="B556" s="35">
        <v>543</v>
      </c>
      <c r="C556" s="473"/>
      <c r="D556" s="474"/>
      <c r="E556" s="474"/>
      <c r="F556" s="475"/>
      <c r="G556" s="476">
        <v>0</v>
      </c>
      <c r="H556" s="477">
        <v>0.1</v>
      </c>
      <c r="I556" s="102">
        <v>0</v>
      </c>
      <c r="J556" s="475"/>
      <c r="K556" s="7"/>
      <c r="L556" s="61">
        <v>543</v>
      </c>
      <c r="M556" s="112" t="s">
        <v>489</v>
      </c>
      <c r="N556" s="73">
        <v>0</v>
      </c>
      <c r="O556" s="74"/>
      <c r="P556" s="75"/>
      <c r="R556" s="483"/>
      <c r="S556" s="483"/>
      <c r="T556" s="268" t="s">
        <v>489</v>
      </c>
      <c r="AM556">
        <v>0</v>
      </c>
      <c r="AN556">
        <v>0</v>
      </c>
      <c r="AO556">
        <v>0</v>
      </c>
      <c r="AP556">
        <v>0</v>
      </c>
    </row>
    <row r="557" spans="1:42" ht="18" hidden="1" outlineLevel="1" x14ac:dyDescent="0.35">
      <c r="A557" s="13" t="s">
        <v>184</v>
      </c>
      <c r="B557" s="35">
        <v>544</v>
      </c>
      <c r="C557" s="473"/>
      <c r="D557" s="474"/>
      <c r="E557" s="474"/>
      <c r="F557" s="475"/>
      <c r="G557" s="476">
        <v>0</v>
      </c>
      <c r="H557" s="477">
        <v>0.1</v>
      </c>
      <c r="I557" s="102">
        <v>0</v>
      </c>
      <c r="J557" s="475"/>
      <c r="K557" s="7"/>
      <c r="L557" s="61">
        <v>544</v>
      </c>
      <c r="M557" s="112" t="s">
        <v>489</v>
      </c>
      <c r="N557" s="73">
        <v>0</v>
      </c>
      <c r="O557" s="74"/>
      <c r="P557" s="75"/>
      <c r="R557" s="483"/>
      <c r="S557" s="483"/>
      <c r="T557" s="268" t="s">
        <v>489</v>
      </c>
      <c r="AM557">
        <v>0</v>
      </c>
      <c r="AN557">
        <v>0</v>
      </c>
      <c r="AO557">
        <v>0</v>
      </c>
      <c r="AP557">
        <v>0</v>
      </c>
    </row>
    <row r="558" spans="1:42" ht="18" hidden="1" outlineLevel="1" x14ac:dyDescent="0.35">
      <c r="A558" s="13" t="s">
        <v>184</v>
      </c>
      <c r="B558" s="35">
        <v>545</v>
      </c>
      <c r="C558" s="473"/>
      <c r="D558" s="474"/>
      <c r="E558" s="474"/>
      <c r="F558" s="475"/>
      <c r="G558" s="476">
        <v>0</v>
      </c>
      <c r="H558" s="477">
        <v>0.1</v>
      </c>
      <c r="I558" s="102">
        <v>0</v>
      </c>
      <c r="J558" s="475"/>
      <c r="K558" s="7"/>
      <c r="L558" s="61">
        <v>545</v>
      </c>
      <c r="M558" s="112" t="s">
        <v>489</v>
      </c>
      <c r="N558" s="73">
        <v>0</v>
      </c>
      <c r="O558" s="74"/>
      <c r="P558" s="75"/>
      <c r="R558" s="483"/>
      <c r="S558" s="483"/>
      <c r="T558" s="268" t="s">
        <v>489</v>
      </c>
      <c r="AM558">
        <v>0</v>
      </c>
      <c r="AN558">
        <v>0</v>
      </c>
      <c r="AO558">
        <v>0</v>
      </c>
      <c r="AP558">
        <v>0</v>
      </c>
    </row>
    <row r="559" spans="1:42" ht="18" hidden="1" outlineLevel="1" x14ac:dyDescent="0.35">
      <c r="A559" s="13" t="s">
        <v>184</v>
      </c>
      <c r="B559" s="35">
        <v>546</v>
      </c>
      <c r="C559" s="473"/>
      <c r="D559" s="474"/>
      <c r="E559" s="474"/>
      <c r="F559" s="475"/>
      <c r="G559" s="476">
        <v>0</v>
      </c>
      <c r="H559" s="477">
        <v>0.1</v>
      </c>
      <c r="I559" s="102">
        <v>0</v>
      </c>
      <c r="J559" s="475"/>
      <c r="K559" s="7"/>
      <c r="L559" s="61">
        <v>546</v>
      </c>
      <c r="M559" s="112" t="s">
        <v>489</v>
      </c>
      <c r="N559" s="73">
        <v>0</v>
      </c>
      <c r="O559" s="74"/>
      <c r="P559" s="75"/>
      <c r="R559" s="483"/>
      <c r="S559" s="483"/>
      <c r="T559" s="268" t="s">
        <v>489</v>
      </c>
      <c r="AM559">
        <v>0</v>
      </c>
      <c r="AN559">
        <v>0</v>
      </c>
      <c r="AO559">
        <v>0</v>
      </c>
      <c r="AP559">
        <v>0</v>
      </c>
    </row>
    <row r="560" spans="1:42" ht="18" hidden="1" outlineLevel="1" x14ac:dyDescent="0.35">
      <c r="A560" s="13" t="s">
        <v>184</v>
      </c>
      <c r="B560" s="35">
        <v>547</v>
      </c>
      <c r="C560" s="473"/>
      <c r="D560" s="474"/>
      <c r="E560" s="474"/>
      <c r="F560" s="475"/>
      <c r="G560" s="476">
        <v>0</v>
      </c>
      <c r="H560" s="477">
        <v>0.1</v>
      </c>
      <c r="I560" s="102">
        <v>0</v>
      </c>
      <c r="J560" s="475"/>
      <c r="K560" s="7"/>
      <c r="L560" s="61">
        <v>547</v>
      </c>
      <c r="M560" s="112" t="s">
        <v>489</v>
      </c>
      <c r="N560" s="73">
        <v>0</v>
      </c>
      <c r="O560" s="74"/>
      <c r="P560" s="75"/>
      <c r="R560" s="483"/>
      <c r="S560" s="483"/>
      <c r="T560" s="268" t="s">
        <v>489</v>
      </c>
      <c r="AM560">
        <v>0</v>
      </c>
      <c r="AN560">
        <v>0</v>
      </c>
      <c r="AO560">
        <v>0</v>
      </c>
      <c r="AP560">
        <v>0</v>
      </c>
    </row>
    <row r="561" spans="1:42" ht="18" hidden="1" outlineLevel="1" x14ac:dyDescent="0.35">
      <c r="A561" s="13" t="s">
        <v>184</v>
      </c>
      <c r="B561" s="35">
        <v>548</v>
      </c>
      <c r="C561" s="473"/>
      <c r="D561" s="474"/>
      <c r="E561" s="474"/>
      <c r="F561" s="475"/>
      <c r="G561" s="476">
        <v>0</v>
      </c>
      <c r="H561" s="477">
        <v>0.1</v>
      </c>
      <c r="I561" s="102">
        <v>0</v>
      </c>
      <c r="J561" s="475"/>
      <c r="K561" s="7"/>
      <c r="L561" s="61">
        <v>548</v>
      </c>
      <c r="M561" s="112" t="s">
        <v>489</v>
      </c>
      <c r="N561" s="73">
        <v>0</v>
      </c>
      <c r="O561" s="74"/>
      <c r="P561" s="75"/>
      <c r="R561" s="483"/>
      <c r="S561" s="483"/>
      <c r="T561" s="268" t="s">
        <v>489</v>
      </c>
      <c r="AM561">
        <v>0</v>
      </c>
      <c r="AN561">
        <v>0</v>
      </c>
      <c r="AO561">
        <v>0</v>
      </c>
      <c r="AP561">
        <v>0</v>
      </c>
    </row>
    <row r="562" spans="1:42" ht="18" hidden="1" outlineLevel="1" x14ac:dyDescent="0.35">
      <c r="A562" s="13" t="s">
        <v>184</v>
      </c>
      <c r="B562" s="35">
        <v>549</v>
      </c>
      <c r="C562" s="473"/>
      <c r="D562" s="474"/>
      <c r="E562" s="474"/>
      <c r="F562" s="475"/>
      <c r="G562" s="476">
        <v>0</v>
      </c>
      <c r="H562" s="477">
        <v>0.1</v>
      </c>
      <c r="I562" s="102">
        <v>0</v>
      </c>
      <c r="J562" s="475"/>
      <c r="K562" s="7"/>
      <c r="L562" s="61">
        <v>549</v>
      </c>
      <c r="M562" s="112" t="s">
        <v>489</v>
      </c>
      <c r="N562" s="73">
        <v>0</v>
      </c>
      <c r="O562" s="74"/>
      <c r="P562" s="75"/>
      <c r="R562" s="483"/>
      <c r="S562" s="483"/>
      <c r="T562" s="268" t="s">
        <v>489</v>
      </c>
      <c r="AM562">
        <v>0</v>
      </c>
      <c r="AN562">
        <v>0</v>
      </c>
      <c r="AO562">
        <v>0</v>
      </c>
      <c r="AP562">
        <v>0</v>
      </c>
    </row>
    <row r="563" spans="1:42" ht="18" hidden="1" outlineLevel="1" x14ac:dyDescent="0.35">
      <c r="A563" s="13" t="s">
        <v>184</v>
      </c>
      <c r="B563" s="35">
        <v>550</v>
      </c>
      <c r="C563" s="473"/>
      <c r="D563" s="474"/>
      <c r="E563" s="474"/>
      <c r="F563" s="475"/>
      <c r="G563" s="476">
        <v>0</v>
      </c>
      <c r="H563" s="477">
        <v>0.1</v>
      </c>
      <c r="I563" s="102">
        <v>0</v>
      </c>
      <c r="J563" s="475"/>
      <c r="K563" s="7"/>
      <c r="L563" s="61">
        <v>550</v>
      </c>
      <c r="M563" s="112" t="s">
        <v>489</v>
      </c>
      <c r="N563" s="73">
        <v>0</v>
      </c>
      <c r="O563" s="74"/>
      <c r="P563" s="75"/>
      <c r="R563" s="483"/>
      <c r="S563" s="483"/>
      <c r="T563" s="268" t="s">
        <v>489</v>
      </c>
      <c r="AM563">
        <v>0</v>
      </c>
      <c r="AN563">
        <v>0</v>
      </c>
      <c r="AO563">
        <v>0</v>
      </c>
      <c r="AP563">
        <v>0</v>
      </c>
    </row>
    <row r="564" spans="1:42" ht="18" hidden="1" outlineLevel="1" x14ac:dyDescent="0.35">
      <c r="A564" s="13" t="s">
        <v>184</v>
      </c>
      <c r="B564" s="35">
        <v>551</v>
      </c>
      <c r="C564" s="473"/>
      <c r="D564" s="474"/>
      <c r="E564" s="474"/>
      <c r="F564" s="475"/>
      <c r="G564" s="476">
        <v>0</v>
      </c>
      <c r="H564" s="477">
        <v>0.1</v>
      </c>
      <c r="I564" s="102">
        <v>0</v>
      </c>
      <c r="J564" s="475"/>
      <c r="K564" s="7"/>
      <c r="L564" s="61">
        <v>551</v>
      </c>
      <c r="M564" s="112" t="s">
        <v>489</v>
      </c>
      <c r="N564" s="73">
        <v>0</v>
      </c>
      <c r="O564" s="74"/>
      <c r="P564" s="75"/>
      <c r="R564" s="483"/>
      <c r="S564" s="483"/>
      <c r="T564" s="268" t="s">
        <v>489</v>
      </c>
      <c r="AM564">
        <v>0</v>
      </c>
      <c r="AN564">
        <v>0</v>
      </c>
      <c r="AO564">
        <v>0</v>
      </c>
      <c r="AP564">
        <v>0</v>
      </c>
    </row>
    <row r="565" spans="1:42" ht="18" hidden="1" outlineLevel="1" x14ac:dyDescent="0.35">
      <c r="A565" s="13" t="s">
        <v>184</v>
      </c>
      <c r="B565" s="35">
        <v>552</v>
      </c>
      <c r="C565" s="473"/>
      <c r="D565" s="474"/>
      <c r="E565" s="474"/>
      <c r="F565" s="475"/>
      <c r="G565" s="476">
        <v>0</v>
      </c>
      <c r="H565" s="477">
        <v>0.1</v>
      </c>
      <c r="I565" s="102">
        <v>0</v>
      </c>
      <c r="J565" s="475"/>
      <c r="K565" s="7"/>
      <c r="L565" s="61">
        <v>552</v>
      </c>
      <c r="M565" s="112" t="s">
        <v>489</v>
      </c>
      <c r="N565" s="73">
        <v>0</v>
      </c>
      <c r="O565" s="74"/>
      <c r="P565" s="75"/>
      <c r="R565" s="483"/>
      <c r="S565" s="483"/>
      <c r="T565" s="268" t="s">
        <v>489</v>
      </c>
      <c r="AM565">
        <v>0</v>
      </c>
      <c r="AN565">
        <v>0</v>
      </c>
      <c r="AO565">
        <v>0</v>
      </c>
      <c r="AP565">
        <v>0</v>
      </c>
    </row>
    <row r="566" spans="1:42" ht="18" hidden="1" outlineLevel="1" x14ac:dyDescent="0.35">
      <c r="A566" s="13" t="s">
        <v>184</v>
      </c>
      <c r="B566" s="35">
        <v>553</v>
      </c>
      <c r="C566" s="473"/>
      <c r="D566" s="474"/>
      <c r="E566" s="474"/>
      <c r="F566" s="475"/>
      <c r="G566" s="476">
        <v>0</v>
      </c>
      <c r="H566" s="477">
        <v>0.1</v>
      </c>
      <c r="I566" s="102">
        <v>0</v>
      </c>
      <c r="J566" s="475"/>
      <c r="K566" s="7"/>
      <c r="L566" s="61">
        <v>553</v>
      </c>
      <c r="M566" s="112" t="s">
        <v>489</v>
      </c>
      <c r="N566" s="73">
        <v>0</v>
      </c>
      <c r="O566" s="74"/>
      <c r="P566" s="75"/>
      <c r="R566" s="483"/>
      <c r="S566" s="483"/>
      <c r="T566" s="268" t="s">
        <v>489</v>
      </c>
      <c r="AM566">
        <v>0</v>
      </c>
      <c r="AN566">
        <v>0</v>
      </c>
      <c r="AO566">
        <v>0</v>
      </c>
      <c r="AP566">
        <v>0</v>
      </c>
    </row>
    <row r="567" spans="1:42" ht="18" hidden="1" outlineLevel="1" x14ac:dyDescent="0.35">
      <c r="A567" s="13" t="s">
        <v>184</v>
      </c>
      <c r="B567" s="35">
        <v>554</v>
      </c>
      <c r="C567" s="473"/>
      <c r="D567" s="474"/>
      <c r="E567" s="474"/>
      <c r="F567" s="475"/>
      <c r="G567" s="476">
        <v>0</v>
      </c>
      <c r="H567" s="477">
        <v>0.1</v>
      </c>
      <c r="I567" s="102">
        <v>0</v>
      </c>
      <c r="J567" s="475"/>
      <c r="K567" s="7"/>
      <c r="L567" s="61">
        <v>554</v>
      </c>
      <c r="M567" s="112" t="s">
        <v>489</v>
      </c>
      <c r="N567" s="73">
        <v>0</v>
      </c>
      <c r="O567" s="74"/>
      <c r="P567" s="75"/>
      <c r="R567" s="483"/>
      <c r="S567" s="483"/>
      <c r="T567" s="268" t="s">
        <v>489</v>
      </c>
      <c r="AM567">
        <v>0</v>
      </c>
      <c r="AN567">
        <v>0</v>
      </c>
      <c r="AO567">
        <v>0</v>
      </c>
      <c r="AP567">
        <v>0</v>
      </c>
    </row>
    <row r="568" spans="1:42" ht="18" hidden="1" outlineLevel="1" x14ac:dyDescent="0.35">
      <c r="A568" s="13" t="s">
        <v>184</v>
      </c>
      <c r="B568" s="35">
        <v>555</v>
      </c>
      <c r="C568" s="473"/>
      <c r="D568" s="474"/>
      <c r="E568" s="474"/>
      <c r="F568" s="475"/>
      <c r="G568" s="476">
        <v>0</v>
      </c>
      <c r="H568" s="477">
        <v>0.1</v>
      </c>
      <c r="I568" s="102">
        <v>0</v>
      </c>
      <c r="J568" s="475"/>
      <c r="K568" s="7"/>
      <c r="L568" s="61">
        <v>555</v>
      </c>
      <c r="M568" s="112" t="s">
        <v>489</v>
      </c>
      <c r="N568" s="73">
        <v>0</v>
      </c>
      <c r="O568" s="74"/>
      <c r="P568" s="75"/>
      <c r="R568" s="483"/>
      <c r="S568" s="483"/>
      <c r="T568" s="268" t="s">
        <v>489</v>
      </c>
      <c r="AM568">
        <v>0</v>
      </c>
      <c r="AN568">
        <v>0</v>
      </c>
      <c r="AO568">
        <v>0</v>
      </c>
      <c r="AP568">
        <v>0</v>
      </c>
    </row>
    <row r="569" spans="1:42" ht="18" hidden="1" outlineLevel="1" x14ac:dyDescent="0.35">
      <c r="A569" s="13" t="s">
        <v>184</v>
      </c>
      <c r="B569" s="35">
        <v>556</v>
      </c>
      <c r="C569" s="473"/>
      <c r="D569" s="474"/>
      <c r="E569" s="474"/>
      <c r="F569" s="475"/>
      <c r="G569" s="476">
        <v>0</v>
      </c>
      <c r="H569" s="477">
        <v>0.1</v>
      </c>
      <c r="I569" s="102">
        <v>0</v>
      </c>
      <c r="J569" s="475"/>
      <c r="K569" s="7"/>
      <c r="L569" s="61">
        <v>556</v>
      </c>
      <c r="M569" s="112" t="s">
        <v>489</v>
      </c>
      <c r="N569" s="73">
        <v>0</v>
      </c>
      <c r="O569" s="74"/>
      <c r="P569" s="75"/>
      <c r="R569" s="483"/>
      <c r="S569" s="483"/>
      <c r="T569" s="268" t="s">
        <v>489</v>
      </c>
      <c r="AM569">
        <v>0</v>
      </c>
      <c r="AN569">
        <v>0</v>
      </c>
      <c r="AO569">
        <v>0</v>
      </c>
      <c r="AP569">
        <v>0</v>
      </c>
    </row>
    <row r="570" spans="1:42" ht="18" hidden="1" outlineLevel="1" x14ac:dyDescent="0.35">
      <c r="A570" s="13" t="s">
        <v>184</v>
      </c>
      <c r="B570" s="35">
        <v>557</v>
      </c>
      <c r="C570" s="473"/>
      <c r="D570" s="474"/>
      <c r="E570" s="474"/>
      <c r="F570" s="475"/>
      <c r="G570" s="476">
        <v>0</v>
      </c>
      <c r="H570" s="477">
        <v>0.1</v>
      </c>
      <c r="I570" s="102">
        <v>0</v>
      </c>
      <c r="J570" s="475"/>
      <c r="K570" s="7"/>
      <c r="L570" s="61">
        <v>557</v>
      </c>
      <c r="M570" s="112" t="s">
        <v>489</v>
      </c>
      <c r="N570" s="73">
        <v>0</v>
      </c>
      <c r="O570" s="74"/>
      <c r="P570" s="75"/>
      <c r="R570" s="483"/>
      <c r="S570" s="483"/>
      <c r="T570" s="268" t="s">
        <v>489</v>
      </c>
      <c r="AM570">
        <v>0</v>
      </c>
      <c r="AN570">
        <v>0</v>
      </c>
      <c r="AO570">
        <v>0</v>
      </c>
      <c r="AP570">
        <v>0</v>
      </c>
    </row>
    <row r="571" spans="1:42" ht="18" hidden="1" outlineLevel="1" x14ac:dyDescent="0.35">
      <c r="A571" s="13" t="s">
        <v>184</v>
      </c>
      <c r="B571" s="35">
        <v>558</v>
      </c>
      <c r="C571" s="473"/>
      <c r="D571" s="474"/>
      <c r="E571" s="474"/>
      <c r="F571" s="475"/>
      <c r="G571" s="476">
        <v>0</v>
      </c>
      <c r="H571" s="477">
        <v>0.1</v>
      </c>
      <c r="I571" s="102">
        <v>0</v>
      </c>
      <c r="J571" s="475"/>
      <c r="K571" s="7"/>
      <c r="L571" s="61">
        <v>558</v>
      </c>
      <c r="M571" s="112" t="s">
        <v>489</v>
      </c>
      <c r="N571" s="73">
        <v>0</v>
      </c>
      <c r="O571" s="74"/>
      <c r="P571" s="75"/>
      <c r="R571" s="483"/>
      <c r="S571" s="483"/>
      <c r="T571" s="268" t="s">
        <v>489</v>
      </c>
      <c r="AM571">
        <v>0</v>
      </c>
      <c r="AN571">
        <v>0</v>
      </c>
      <c r="AO571">
        <v>0</v>
      </c>
      <c r="AP571">
        <v>0</v>
      </c>
    </row>
    <row r="572" spans="1:42" ht="18" hidden="1" outlineLevel="1" x14ac:dyDescent="0.35">
      <c r="A572" s="13" t="s">
        <v>184</v>
      </c>
      <c r="B572" s="35">
        <v>559</v>
      </c>
      <c r="C572" s="473"/>
      <c r="D572" s="474"/>
      <c r="E572" s="474"/>
      <c r="F572" s="475"/>
      <c r="G572" s="476">
        <v>0</v>
      </c>
      <c r="H572" s="477">
        <v>0.1</v>
      </c>
      <c r="I572" s="102">
        <v>0</v>
      </c>
      <c r="J572" s="475"/>
      <c r="K572" s="7"/>
      <c r="L572" s="61">
        <v>559</v>
      </c>
      <c r="M572" s="112" t="s">
        <v>489</v>
      </c>
      <c r="N572" s="73">
        <v>0</v>
      </c>
      <c r="O572" s="74"/>
      <c r="P572" s="75"/>
      <c r="R572" s="483"/>
      <c r="S572" s="483"/>
      <c r="T572" s="268" t="s">
        <v>489</v>
      </c>
      <c r="AM572">
        <v>0</v>
      </c>
      <c r="AN572">
        <v>0</v>
      </c>
      <c r="AO572">
        <v>0</v>
      </c>
      <c r="AP572">
        <v>0</v>
      </c>
    </row>
    <row r="573" spans="1:42" ht="18" hidden="1" outlineLevel="1" x14ac:dyDescent="0.35">
      <c r="A573" s="13" t="s">
        <v>184</v>
      </c>
      <c r="B573" s="35">
        <v>560</v>
      </c>
      <c r="C573" s="473"/>
      <c r="D573" s="474"/>
      <c r="E573" s="474"/>
      <c r="F573" s="475"/>
      <c r="G573" s="476">
        <v>0</v>
      </c>
      <c r="H573" s="477">
        <v>0.1</v>
      </c>
      <c r="I573" s="102">
        <v>0</v>
      </c>
      <c r="J573" s="475"/>
      <c r="K573" s="7"/>
      <c r="L573" s="61">
        <v>560</v>
      </c>
      <c r="M573" s="112" t="s">
        <v>489</v>
      </c>
      <c r="N573" s="73">
        <v>0</v>
      </c>
      <c r="O573" s="74"/>
      <c r="P573" s="75"/>
      <c r="R573" s="483"/>
      <c r="S573" s="483"/>
      <c r="T573" s="268" t="s">
        <v>489</v>
      </c>
      <c r="AM573">
        <v>0</v>
      </c>
      <c r="AN573">
        <v>0</v>
      </c>
      <c r="AO573">
        <v>0</v>
      </c>
      <c r="AP573">
        <v>0</v>
      </c>
    </row>
    <row r="574" spans="1:42" ht="18" hidden="1" outlineLevel="1" x14ac:dyDescent="0.35">
      <c r="A574" s="13" t="s">
        <v>184</v>
      </c>
      <c r="B574" s="35">
        <v>561</v>
      </c>
      <c r="C574" s="473"/>
      <c r="D574" s="474"/>
      <c r="E574" s="474"/>
      <c r="F574" s="475"/>
      <c r="G574" s="476">
        <v>0</v>
      </c>
      <c r="H574" s="477">
        <v>0.1</v>
      </c>
      <c r="I574" s="102">
        <v>0</v>
      </c>
      <c r="J574" s="475"/>
      <c r="K574" s="7"/>
      <c r="L574" s="61">
        <v>561</v>
      </c>
      <c r="M574" s="112" t="s">
        <v>489</v>
      </c>
      <c r="N574" s="73">
        <v>0</v>
      </c>
      <c r="O574" s="74"/>
      <c r="P574" s="75"/>
      <c r="R574" s="483"/>
      <c r="S574" s="483"/>
      <c r="T574" s="268" t="s">
        <v>489</v>
      </c>
      <c r="AM574">
        <v>0</v>
      </c>
      <c r="AN574">
        <v>0</v>
      </c>
      <c r="AO574">
        <v>0</v>
      </c>
      <c r="AP574">
        <v>0</v>
      </c>
    </row>
    <row r="575" spans="1:42" ht="18" hidden="1" outlineLevel="1" x14ac:dyDescent="0.35">
      <c r="A575" s="13" t="s">
        <v>184</v>
      </c>
      <c r="B575" s="35">
        <v>562</v>
      </c>
      <c r="C575" s="473"/>
      <c r="D575" s="474"/>
      <c r="E575" s="474"/>
      <c r="F575" s="475"/>
      <c r="G575" s="476">
        <v>0</v>
      </c>
      <c r="H575" s="477">
        <v>0.1</v>
      </c>
      <c r="I575" s="102">
        <v>0</v>
      </c>
      <c r="J575" s="475"/>
      <c r="K575" s="7"/>
      <c r="L575" s="61">
        <v>562</v>
      </c>
      <c r="M575" s="112" t="s">
        <v>489</v>
      </c>
      <c r="N575" s="73">
        <v>0</v>
      </c>
      <c r="O575" s="74"/>
      <c r="P575" s="75"/>
      <c r="R575" s="483"/>
      <c r="S575" s="483"/>
      <c r="T575" s="268" t="s">
        <v>489</v>
      </c>
      <c r="AM575">
        <v>0</v>
      </c>
      <c r="AN575">
        <v>0</v>
      </c>
      <c r="AO575">
        <v>0</v>
      </c>
      <c r="AP575">
        <v>0</v>
      </c>
    </row>
    <row r="576" spans="1:42" ht="18" hidden="1" outlineLevel="1" x14ac:dyDescent="0.35">
      <c r="A576" s="13" t="s">
        <v>184</v>
      </c>
      <c r="B576" s="35">
        <v>563</v>
      </c>
      <c r="C576" s="473"/>
      <c r="D576" s="474"/>
      <c r="E576" s="474"/>
      <c r="F576" s="475"/>
      <c r="G576" s="476">
        <v>0</v>
      </c>
      <c r="H576" s="477">
        <v>0.1</v>
      </c>
      <c r="I576" s="102">
        <v>0</v>
      </c>
      <c r="J576" s="475"/>
      <c r="K576" s="7"/>
      <c r="L576" s="61">
        <v>563</v>
      </c>
      <c r="M576" s="112" t="s">
        <v>489</v>
      </c>
      <c r="N576" s="73">
        <v>0</v>
      </c>
      <c r="O576" s="74"/>
      <c r="P576" s="75"/>
      <c r="R576" s="483"/>
      <c r="S576" s="483"/>
      <c r="T576" s="268" t="s">
        <v>489</v>
      </c>
      <c r="AM576">
        <v>0</v>
      </c>
      <c r="AN576">
        <v>0</v>
      </c>
      <c r="AO576">
        <v>0</v>
      </c>
      <c r="AP576">
        <v>0</v>
      </c>
    </row>
    <row r="577" spans="1:42" ht="18" hidden="1" outlineLevel="1" x14ac:dyDescent="0.35">
      <c r="A577" s="13" t="s">
        <v>184</v>
      </c>
      <c r="B577" s="35">
        <v>564</v>
      </c>
      <c r="C577" s="473"/>
      <c r="D577" s="474"/>
      <c r="E577" s="474"/>
      <c r="F577" s="475"/>
      <c r="G577" s="476">
        <v>0</v>
      </c>
      <c r="H577" s="477">
        <v>0.1</v>
      </c>
      <c r="I577" s="102">
        <v>0</v>
      </c>
      <c r="J577" s="475"/>
      <c r="K577" s="7"/>
      <c r="L577" s="61">
        <v>564</v>
      </c>
      <c r="M577" s="112" t="s">
        <v>489</v>
      </c>
      <c r="N577" s="73">
        <v>0</v>
      </c>
      <c r="O577" s="74"/>
      <c r="P577" s="75"/>
      <c r="R577" s="483"/>
      <c r="S577" s="483"/>
      <c r="T577" s="268" t="s">
        <v>489</v>
      </c>
      <c r="AM577">
        <v>0</v>
      </c>
      <c r="AN577">
        <v>0</v>
      </c>
      <c r="AO577">
        <v>0</v>
      </c>
      <c r="AP577">
        <v>0</v>
      </c>
    </row>
    <row r="578" spans="1:42" ht="18" hidden="1" outlineLevel="1" x14ac:dyDescent="0.35">
      <c r="A578" s="13" t="s">
        <v>184</v>
      </c>
      <c r="B578" s="35">
        <v>565</v>
      </c>
      <c r="C578" s="473"/>
      <c r="D578" s="474"/>
      <c r="E578" s="474"/>
      <c r="F578" s="475"/>
      <c r="G578" s="476">
        <v>0</v>
      </c>
      <c r="H578" s="477">
        <v>0.1</v>
      </c>
      <c r="I578" s="102">
        <v>0</v>
      </c>
      <c r="J578" s="475"/>
      <c r="K578" s="7"/>
      <c r="L578" s="61">
        <v>565</v>
      </c>
      <c r="M578" s="112" t="s">
        <v>489</v>
      </c>
      <c r="N578" s="73">
        <v>0</v>
      </c>
      <c r="O578" s="74"/>
      <c r="P578" s="75"/>
      <c r="R578" s="483"/>
      <c r="S578" s="483"/>
      <c r="T578" s="268" t="s">
        <v>489</v>
      </c>
      <c r="AM578">
        <v>0</v>
      </c>
      <c r="AN578">
        <v>0</v>
      </c>
      <c r="AO578">
        <v>0</v>
      </c>
      <c r="AP578">
        <v>0</v>
      </c>
    </row>
    <row r="579" spans="1:42" ht="18" hidden="1" outlineLevel="1" x14ac:dyDescent="0.35">
      <c r="A579" s="13" t="s">
        <v>184</v>
      </c>
      <c r="B579" s="35">
        <v>566</v>
      </c>
      <c r="C579" s="473"/>
      <c r="D579" s="474"/>
      <c r="E579" s="474"/>
      <c r="F579" s="475"/>
      <c r="G579" s="476">
        <v>0</v>
      </c>
      <c r="H579" s="477">
        <v>0.1</v>
      </c>
      <c r="I579" s="102">
        <v>0</v>
      </c>
      <c r="J579" s="475"/>
      <c r="K579" s="7"/>
      <c r="L579" s="61">
        <v>566</v>
      </c>
      <c r="M579" s="112" t="s">
        <v>489</v>
      </c>
      <c r="N579" s="73">
        <v>0</v>
      </c>
      <c r="O579" s="74"/>
      <c r="P579" s="75"/>
      <c r="R579" s="483"/>
      <c r="S579" s="483"/>
      <c r="T579" s="268" t="s">
        <v>489</v>
      </c>
      <c r="AM579">
        <v>0</v>
      </c>
      <c r="AN579">
        <v>0</v>
      </c>
      <c r="AO579">
        <v>0</v>
      </c>
      <c r="AP579">
        <v>0</v>
      </c>
    </row>
    <row r="580" spans="1:42" ht="18" hidden="1" outlineLevel="1" x14ac:dyDescent="0.35">
      <c r="A580" s="13" t="s">
        <v>184</v>
      </c>
      <c r="B580" s="35">
        <v>567</v>
      </c>
      <c r="C580" s="473"/>
      <c r="D580" s="474"/>
      <c r="E580" s="474"/>
      <c r="F580" s="475"/>
      <c r="G580" s="476">
        <v>0</v>
      </c>
      <c r="H580" s="477">
        <v>0.1</v>
      </c>
      <c r="I580" s="102">
        <v>0</v>
      </c>
      <c r="J580" s="475"/>
      <c r="K580" s="7"/>
      <c r="L580" s="61">
        <v>567</v>
      </c>
      <c r="M580" s="112" t="s">
        <v>489</v>
      </c>
      <c r="N580" s="73">
        <v>0</v>
      </c>
      <c r="O580" s="74"/>
      <c r="P580" s="75"/>
      <c r="R580" s="483"/>
      <c r="S580" s="483"/>
      <c r="T580" s="268" t="s">
        <v>489</v>
      </c>
      <c r="AM580">
        <v>0</v>
      </c>
      <c r="AN580">
        <v>0</v>
      </c>
      <c r="AO580">
        <v>0</v>
      </c>
      <c r="AP580">
        <v>0</v>
      </c>
    </row>
    <row r="581" spans="1:42" ht="18" hidden="1" outlineLevel="1" x14ac:dyDescent="0.35">
      <c r="A581" s="13" t="s">
        <v>184</v>
      </c>
      <c r="B581" s="35">
        <v>568</v>
      </c>
      <c r="C581" s="473"/>
      <c r="D581" s="474"/>
      <c r="E581" s="474"/>
      <c r="F581" s="475"/>
      <c r="G581" s="476">
        <v>0</v>
      </c>
      <c r="H581" s="477">
        <v>0.1</v>
      </c>
      <c r="I581" s="102">
        <v>0</v>
      </c>
      <c r="J581" s="475"/>
      <c r="K581" s="7"/>
      <c r="L581" s="61">
        <v>568</v>
      </c>
      <c r="M581" s="112" t="s">
        <v>489</v>
      </c>
      <c r="N581" s="73">
        <v>0</v>
      </c>
      <c r="O581" s="74"/>
      <c r="P581" s="75"/>
      <c r="R581" s="483"/>
      <c r="S581" s="483"/>
      <c r="T581" s="268" t="s">
        <v>489</v>
      </c>
      <c r="AM581">
        <v>0</v>
      </c>
      <c r="AN581">
        <v>0</v>
      </c>
      <c r="AO581">
        <v>0</v>
      </c>
      <c r="AP581">
        <v>0</v>
      </c>
    </row>
    <row r="582" spans="1:42" ht="18" hidden="1" outlineLevel="1" x14ac:dyDescent="0.35">
      <c r="A582" s="13" t="s">
        <v>184</v>
      </c>
      <c r="B582" s="35">
        <v>569</v>
      </c>
      <c r="C582" s="473"/>
      <c r="D582" s="474"/>
      <c r="E582" s="474"/>
      <c r="F582" s="475"/>
      <c r="G582" s="476">
        <v>0</v>
      </c>
      <c r="H582" s="477">
        <v>0.1</v>
      </c>
      <c r="I582" s="102">
        <v>0</v>
      </c>
      <c r="J582" s="475"/>
      <c r="K582" s="7"/>
      <c r="L582" s="61">
        <v>569</v>
      </c>
      <c r="M582" s="112" t="s">
        <v>489</v>
      </c>
      <c r="N582" s="73">
        <v>0</v>
      </c>
      <c r="O582" s="74"/>
      <c r="P582" s="75"/>
      <c r="R582" s="483"/>
      <c r="S582" s="483"/>
      <c r="T582" s="268" t="s">
        <v>489</v>
      </c>
      <c r="AM582">
        <v>0</v>
      </c>
      <c r="AN582">
        <v>0</v>
      </c>
      <c r="AO582">
        <v>0</v>
      </c>
      <c r="AP582">
        <v>0</v>
      </c>
    </row>
    <row r="583" spans="1:42" ht="18" hidden="1" outlineLevel="1" x14ac:dyDescent="0.35">
      <c r="A583" s="13" t="s">
        <v>184</v>
      </c>
      <c r="B583" s="35">
        <v>570</v>
      </c>
      <c r="C583" s="473"/>
      <c r="D583" s="474"/>
      <c r="E583" s="474"/>
      <c r="F583" s="475"/>
      <c r="G583" s="476">
        <v>0</v>
      </c>
      <c r="H583" s="477">
        <v>0.1</v>
      </c>
      <c r="I583" s="102">
        <v>0</v>
      </c>
      <c r="J583" s="475"/>
      <c r="K583" s="7"/>
      <c r="L583" s="61">
        <v>570</v>
      </c>
      <c r="M583" s="112" t="s">
        <v>489</v>
      </c>
      <c r="N583" s="73">
        <v>0</v>
      </c>
      <c r="O583" s="74"/>
      <c r="P583" s="75"/>
      <c r="R583" s="483"/>
      <c r="S583" s="483"/>
      <c r="T583" s="268" t="s">
        <v>489</v>
      </c>
      <c r="AM583">
        <v>0</v>
      </c>
      <c r="AN583">
        <v>0</v>
      </c>
      <c r="AO583">
        <v>0</v>
      </c>
      <c r="AP583">
        <v>0</v>
      </c>
    </row>
    <row r="584" spans="1:42" ht="18" hidden="1" outlineLevel="1" x14ac:dyDescent="0.35">
      <c r="A584" s="13" t="s">
        <v>184</v>
      </c>
      <c r="B584" s="35">
        <v>571</v>
      </c>
      <c r="C584" s="473"/>
      <c r="D584" s="474"/>
      <c r="E584" s="474"/>
      <c r="F584" s="475"/>
      <c r="G584" s="476">
        <v>0</v>
      </c>
      <c r="H584" s="477">
        <v>0.1</v>
      </c>
      <c r="I584" s="102">
        <v>0</v>
      </c>
      <c r="J584" s="475"/>
      <c r="K584" s="7"/>
      <c r="L584" s="61">
        <v>571</v>
      </c>
      <c r="M584" s="112" t="s">
        <v>489</v>
      </c>
      <c r="N584" s="73">
        <v>0</v>
      </c>
      <c r="O584" s="74"/>
      <c r="P584" s="75"/>
      <c r="R584" s="483"/>
      <c r="S584" s="483"/>
      <c r="T584" s="268" t="s">
        <v>489</v>
      </c>
      <c r="AM584">
        <v>0</v>
      </c>
      <c r="AN584">
        <v>0</v>
      </c>
      <c r="AO584">
        <v>0</v>
      </c>
      <c r="AP584">
        <v>0</v>
      </c>
    </row>
    <row r="585" spans="1:42" ht="18" hidden="1" outlineLevel="1" x14ac:dyDescent="0.35">
      <c r="A585" s="13" t="s">
        <v>184</v>
      </c>
      <c r="B585" s="35">
        <v>572</v>
      </c>
      <c r="C585" s="473"/>
      <c r="D585" s="474"/>
      <c r="E585" s="474"/>
      <c r="F585" s="475"/>
      <c r="G585" s="476">
        <v>0</v>
      </c>
      <c r="H585" s="477">
        <v>0.1</v>
      </c>
      <c r="I585" s="102">
        <v>0</v>
      </c>
      <c r="J585" s="475"/>
      <c r="K585" s="7"/>
      <c r="L585" s="61">
        <v>572</v>
      </c>
      <c r="M585" s="112" t="s">
        <v>489</v>
      </c>
      <c r="N585" s="73">
        <v>0</v>
      </c>
      <c r="O585" s="74"/>
      <c r="P585" s="75"/>
      <c r="R585" s="483"/>
      <c r="S585" s="483"/>
      <c r="T585" s="268" t="s">
        <v>489</v>
      </c>
      <c r="AM585">
        <v>0</v>
      </c>
      <c r="AN585">
        <v>0</v>
      </c>
      <c r="AO585">
        <v>0</v>
      </c>
      <c r="AP585">
        <v>0</v>
      </c>
    </row>
    <row r="586" spans="1:42" ht="18" hidden="1" outlineLevel="1" x14ac:dyDescent="0.35">
      <c r="A586" s="13" t="s">
        <v>184</v>
      </c>
      <c r="B586" s="35">
        <v>573</v>
      </c>
      <c r="C586" s="473"/>
      <c r="D586" s="474"/>
      <c r="E586" s="474"/>
      <c r="F586" s="475"/>
      <c r="G586" s="476">
        <v>0</v>
      </c>
      <c r="H586" s="477">
        <v>0.1</v>
      </c>
      <c r="I586" s="102">
        <v>0</v>
      </c>
      <c r="J586" s="475"/>
      <c r="K586" s="7"/>
      <c r="L586" s="61">
        <v>573</v>
      </c>
      <c r="M586" s="112" t="s">
        <v>489</v>
      </c>
      <c r="N586" s="73">
        <v>0</v>
      </c>
      <c r="O586" s="74"/>
      <c r="P586" s="75"/>
      <c r="R586" s="483"/>
      <c r="S586" s="483"/>
      <c r="T586" s="268" t="s">
        <v>489</v>
      </c>
      <c r="AM586">
        <v>0</v>
      </c>
      <c r="AN586">
        <v>0</v>
      </c>
      <c r="AO586">
        <v>0</v>
      </c>
      <c r="AP586">
        <v>0</v>
      </c>
    </row>
    <row r="587" spans="1:42" ht="18" hidden="1" outlineLevel="1" x14ac:dyDescent="0.35">
      <c r="A587" s="13" t="s">
        <v>184</v>
      </c>
      <c r="B587" s="35">
        <v>574</v>
      </c>
      <c r="C587" s="473"/>
      <c r="D587" s="474"/>
      <c r="E587" s="474"/>
      <c r="F587" s="475"/>
      <c r="G587" s="476">
        <v>0</v>
      </c>
      <c r="H587" s="477">
        <v>0.1</v>
      </c>
      <c r="I587" s="102">
        <v>0</v>
      </c>
      <c r="J587" s="475"/>
      <c r="K587" s="7"/>
      <c r="L587" s="61">
        <v>574</v>
      </c>
      <c r="M587" s="112" t="s">
        <v>489</v>
      </c>
      <c r="N587" s="73">
        <v>0</v>
      </c>
      <c r="O587" s="74"/>
      <c r="P587" s="75"/>
      <c r="R587" s="483"/>
      <c r="S587" s="483"/>
      <c r="T587" s="268" t="s">
        <v>489</v>
      </c>
      <c r="AM587">
        <v>0</v>
      </c>
      <c r="AN587">
        <v>0</v>
      </c>
      <c r="AO587">
        <v>0</v>
      </c>
      <c r="AP587">
        <v>0</v>
      </c>
    </row>
    <row r="588" spans="1:42" ht="18" hidden="1" outlineLevel="1" x14ac:dyDescent="0.35">
      <c r="A588" s="13" t="s">
        <v>184</v>
      </c>
      <c r="B588" s="35">
        <v>575</v>
      </c>
      <c r="C588" s="473"/>
      <c r="D588" s="474"/>
      <c r="E588" s="474"/>
      <c r="F588" s="475"/>
      <c r="G588" s="476">
        <v>0</v>
      </c>
      <c r="H588" s="477">
        <v>0.1</v>
      </c>
      <c r="I588" s="102">
        <v>0</v>
      </c>
      <c r="J588" s="475"/>
      <c r="K588" s="7"/>
      <c r="L588" s="61">
        <v>575</v>
      </c>
      <c r="M588" s="112" t="s">
        <v>489</v>
      </c>
      <c r="N588" s="73">
        <v>0</v>
      </c>
      <c r="O588" s="74"/>
      <c r="P588" s="75"/>
      <c r="R588" s="483"/>
      <c r="S588" s="483"/>
      <c r="T588" s="268" t="s">
        <v>489</v>
      </c>
      <c r="AM588">
        <v>0</v>
      </c>
      <c r="AN588">
        <v>0</v>
      </c>
      <c r="AO588">
        <v>0</v>
      </c>
      <c r="AP588">
        <v>0</v>
      </c>
    </row>
    <row r="589" spans="1:42" ht="18" hidden="1" outlineLevel="1" x14ac:dyDescent="0.35">
      <c r="A589" s="13" t="s">
        <v>184</v>
      </c>
      <c r="B589" s="35">
        <v>576</v>
      </c>
      <c r="C589" s="473"/>
      <c r="D589" s="474"/>
      <c r="E589" s="474"/>
      <c r="F589" s="475"/>
      <c r="G589" s="476">
        <v>0</v>
      </c>
      <c r="H589" s="477">
        <v>0.1</v>
      </c>
      <c r="I589" s="102">
        <v>0</v>
      </c>
      <c r="J589" s="475"/>
      <c r="K589" s="7"/>
      <c r="L589" s="61">
        <v>576</v>
      </c>
      <c r="M589" s="112" t="s">
        <v>489</v>
      </c>
      <c r="N589" s="73">
        <v>0</v>
      </c>
      <c r="O589" s="74"/>
      <c r="P589" s="75"/>
      <c r="R589" s="483"/>
      <c r="S589" s="483"/>
      <c r="T589" s="268" t="s">
        <v>489</v>
      </c>
      <c r="AM589">
        <v>0</v>
      </c>
      <c r="AN589">
        <v>0</v>
      </c>
      <c r="AO589">
        <v>0</v>
      </c>
      <c r="AP589">
        <v>0</v>
      </c>
    </row>
    <row r="590" spans="1:42" ht="18" hidden="1" outlineLevel="1" x14ac:dyDescent="0.35">
      <c r="A590" s="13" t="s">
        <v>184</v>
      </c>
      <c r="B590" s="35">
        <v>577</v>
      </c>
      <c r="C590" s="473"/>
      <c r="D590" s="474"/>
      <c r="E590" s="474"/>
      <c r="F590" s="475"/>
      <c r="G590" s="476">
        <v>0</v>
      </c>
      <c r="H590" s="477">
        <v>0.1</v>
      </c>
      <c r="I590" s="102">
        <v>0</v>
      </c>
      <c r="J590" s="475"/>
      <c r="K590" s="7"/>
      <c r="L590" s="61">
        <v>577</v>
      </c>
      <c r="M590" s="112" t="s">
        <v>489</v>
      </c>
      <c r="N590" s="73">
        <v>0</v>
      </c>
      <c r="O590" s="74"/>
      <c r="P590" s="75"/>
      <c r="R590" s="483"/>
      <c r="S590" s="483"/>
      <c r="T590" s="268" t="s">
        <v>489</v>
      </c>
      <c r="AM590">
        <v>0</v>
      </c>
      <c r="AN590">
        <v>0</v>
      </c>
      <c r="AO590">
        <v>0</v>
      </c>
      <c r="AP590">
        <v>0</v>
      </c>
    </row>
    <row r="591" spans="1:42" ht="18" hidden="1" outlineLevel="1" x14ac:dyDescent="0.35">
      <c r="A591" s="13" t="s">
        <v>184</v>
      </c>
      <c r="B591" s="35">
        <v>578</v>
      </c>
      <c r="C591" s="473"/>
      <c r="D591" s="474"/>
      <c r="E591" s="474"/>
      <c r="F591" s="475"/>
      <c r="G591" s="476">
        <v>0</v>
      </c>
      <c r="H591" s="477">
        <v>0.1</v>
      </c>
      <c r="I591" s="102">
        <v>0</v>
      </c>
      <c r="J591" s="475"/>
      <c r="K591" s="7"/>
      <c r="L591" s="61">
        <v>578</v>
      </c>
      <c r="M591" s="112" t="s">
        <v>489</v>
      </c>
      <c r="N591" s="73">
        <v>0</v>
      </c>
      <c r="O591" s="74"/>
      <c r="P591" s="75"/>
      <c r="R591" s="483"/>
      <c r="S591" s="483"/>
      <c r="T591" s="268" t="s">
        <v>489</v>
      </c>
      <c r="AM591">
        <v>0</v>
      </c>
      <c r="AN591">
        <v>0</v>
      </c>
      <c r="AO591">
        <v>0</v>
      </c>
      <c r="AP591">
        <v>0</v>
      </c>
    </row>
    <row r="592" spans="1:42" ht="18" hidden="1" outlineLevel="1" x14ac:dyDescent="0.35">
      <c r="A592" s="13" t="s">
        <v>184</v>
      </c>
      <c r="B592" s="35">
        <v>579</v>
      </c>
      <c r="C592" s="473"/>
      <c r="D592" s="474"/>
      <c r="E592" s="474"/>
      <c r="F592" s="475"/>
      <c r="G592" s="476">
        <v>0</v>
      </c>
      <c r="H592" s="477">
        <v>0.1</v>
      </c>
      <c r="I592" s="102">
        <v>0</v>
      </c>
      <c r="J592" s="475"/>
      <c r="K592" s="7"/>
      <c r="L592" s="61">
        <v>579</v>
      </c>
      <c r="M592" s="112" t="s">
        <v>489</v>
      </c>
      <c r="N592" s="73">
        <v>0</v>
      </c>
      <c r="O592" s="74"/>
      <c r="P592" s="75"/>
      <c r="R592" s="483"/>
      <c r="S592" s="483"/>
      <c r="T592" s="268" t="s">
        <v>489</v>
      </c>
      <c r="AM592">
        <v>0</v>
      </c>
      <c r="AN592">
        <v>0</v>
      </c>
      <c r="AO592">
        <v>0</v>
      </c>
      <c r="AP592">
        <v>0</v>
      </c>
    </row>
    <row r="593" spans="1:42" ht="18" hidden="1" outlineLevel="1" x14ac:dyDescent="0.35">
      <c r="A593" s="13" t="s">
        <v>184</v>
      </c>
      <c r="B593" s="35">
        <v>580</v>
      </c>
      <c r="C593" s="473"/>
      <c r="D593" s="474"/>
      <c r="E593" s="474"/>
      <c r="F593" s="475"/>
      <c r="G593" s="476">
        <v>0</v>
      </c>
      <c r="H593" s="477">
        <v>0.1</v>
      </c>
      <c r="I593" s="102">
        <v>0</v>
      </c>
      <c r="J593" s="475"/>
      <c r="K593" s="7"/>
      <c r="L593" s="61">
        <v>580</v>
      </c>
      <c r="M593" s="112" t="s">
        <v>489</v>
      </c>
      <c r="N593" s="73">
        <v>0</v>
      </c>
      <c r="O593" s="74"/>
      <c r="P593" s="75"/>
      <c r="R593" s="483"/>
      <c r="S593" s="483"/>
      <c r="T593" s="268" t="s">
        <v>489</v>
      </c>
      <c r="AM593">
        <v>0</v>
      </c>
      <c r="AN593">
        <v>0</v>
      </c>
      <c r="AO593">
        <v>0</v>
      </c>
      <c r="AP593">
        <v>0</v>
      </c>
    </row>
    <row r="594" spans="1:42" ht="18" hidden="1" outlineLevel="1" x14ac:dyDescent="0.35">
      <c r="A594" s="13" t="s">
        <v>184</v>
      </c>
      <c r="B594" s="35">
        <v>581</v>
      </c>
      <c r="C594" s="473"/>
      <c r="D594" s="474"/>
      <c r="E594" s="474"/>
      <c r="F594" s="475"/>
      <c r="G594" s="476">
        <v>0</v>
      </c>
      <c r="H594" s="477">
        <v>0.1</v>
      </c>
      <c r="I594" s="102">
        <v>0</v>
      </c>
      <c r="J594" s="475"/>
      <c r="K594" s="7"/>
      <c r="L594" s="61">
        <v>581</v>
      </c>
      <c r="M594" s="112" t="s">
        <v>489</v>
      </c>
      <c r="N594" s="73">
        <v>0</v>
      </c>
      <c r="O594" s="74"/>
      <c r="P594" s="75"/>
      <c r="R594" s="483"/>
      <c r="S594" s="483"/>
      <c r="T594" s="268" t="s">
        <v>489</v>
      </c>
      <c r="AM594">
        <v>0</v>
      </c>
      <c r="AN594">
        <v>0</v>
      </c>
      <c r="AO594">
        <v>0</v>
      </c>
      <c r="AP594">
        <v>0</v>
      </c>
    </row>
    <row r="595" spans="1:42" ht="18" hidden="1" outlineLevel="1" x14ac:dyDescent="0.35">
      <c r="A595" s="13" t="s">
        <v>184</v>
      </c>
      <c r="B595" s="35">
        <v>582</v>
      </c>
      <c r="C595" s="473"/>
      <c r="D595" s="474"/>
      <c r="E595" s="474"/>
      <c r="F595" s="475"/>
      <c r="G595" s="476">
        <v>0</v>
      </c>
      <c r="H595" s="477">
        <v>0.1</v>
      </c>
      <c r="I595" s="102">
        <v>0</v>
      </c>
      <c r="J595" s="475"/>
      <c r="K595" s="7"/>
      <c r="L595" s="61">
        <v>582</v>
      </c>
      <c r="M595" s="112" t="s">
        <v>489</v>
      </c>
      <c r="N595" s="73">
        <v>0</v>
      </c>
      <c r="O595" s="74"/>
      <c r="P595" s="75"/>
      <c r="R595" s="483"/>
      <c r="S595" s="483"/>
      <c r="T595" s="268" t="s">
        <v>489</v>
      </c>
      <c r="AM595">
        <v>0</v>
      </c>
      <c r="AN595">
        <v>0</v>
      </c>
      <c r="AO595">
        <v>0</v>
      </c>
      <c r="AP595">
        <v>0</v>
      </c>
    </row>
    <row r="596" spans="1:42" ht="18" hidden="1" outlineLevel="1" x14ac:dyDescent="0.35">
      <c r="A596" s="13" t="s">
        <v>184</v>
      </c>
      <c r="B596" s="35">
        <v>583</v>
      </c>
      <c r="C596" s="473"/>
      <c r="D596" s="474"/>
      <c r="E596" s="474"/>
      <c r="F596" s="475"/>
      <c r="G596" s="476">
        <v>0</v>
      </c>
      <c r="H596" s="477">
        <v>0.1</v>
      </c>
      <c r="I596" s="102">
        <v>0</v>
      </c>
      <c r="J596" s="475"/>
      <c r="K596" s="7"/>
      <c r="L596" s="61">
        <v>583</v>
      </c>
      <c r="M596" s="112" t="s">
        <v>489</v>
      </c>
      <c r="N596" s="73">
        <v>0</v>
      </c>
      <c r="O596" s="74"/>
      <c r="P596" s="75"/>
      <c r="R596" s="483"/>
      <c r="S596" s="483"/>
      <c r="T596" s="268" t="s">
        <v>489</v>
      </c>
      <c r="AM596">
        <v>0</v>
      </c>
      <c r="AN596">
        <v>0</v>
      </c>
      <c r="AO596">
        <v>0</v>
      </c>
      <c r="AP596">
        <v>0</v>
      </c>
    </row>
    <row r="597" spans="1:42" ht="18" hidden="1" outlineLevel="1" x14ac:dyDescent="0.35">
      <c r="A597" s="13" t="s">
        <v>184</v>
      </c>
      <c r="B597" s="35">
        <v>584</v>
      </c>
      <c r="C597" s="473"/>
      <c r="D597" s="474"/>
      <c r="E597" s="474"/>
      <c r="F597" s="475"/>
      <c r="G597" s="476">
        <v>0</v>
      </c>
      <c r="H597" s="477">
        <v>0.1</v>
      </c>
      <c r="I597" s="102">
        <v>0</v>
      </c>
      <c r="J597" s="475"/>
      <c r="K597" s="7"/>
      <c r="L597" s="61">
        <v>584</v>
      </c>
      <c r="M597" s="112" t="s">
        <v>489</v>
      </c>
      <c r="N597" s="73">
        <v>0</v>
      </c>
      <c r="O597" s="74"/>
      <c r="P597" s="75"/>
      <c r="R597" s="483"/>
      <c r="S597" s="483"/>
      <c r="T597" s="268" t="s">
        <v>489</v>
      </c>
      <c r="AM597">
        <v>0</v>
      </c>
      <c r="AN597">
        <v>0</v>
      </c>
      <c r="AO597">
        <v>0</v>
      </c>
      <c r="AP597">
        <v>0</v>
      </c>
    </row>
    <row r="598" spans="1:42" ht="18" hidden="1" outlineLevel="1" x14ac:dyDescent="0.35">
      <c r="A598" s="13" t="s">
        <v>184</v>
      </c>
      <c r="B598" s="35">
        <v>585</v>
      </c>
      <c r="C598" s="473"/>
      <c r="D598" s="474"/>
      <c r="E598" s="474"/>
      <c r="F598" s="475"/>
      <c r="G598" s="476">
        <v>0</v>
      </c>
      <c r="H598" s="477">
        <v>0.1</v>
      </c>
      <c r="I598" s="102">
        <v>0</v>
      </c>
      <c r="J598" s="475"/>
      <c r="K598" s="7"/>
      <c r="L598" s="61">
        <v>585</v>
      </c>
      <c r="M598" s="112" t="s">
        <v>489</v>
      </c>
      <c r="N598" s="73">
        <v>0</v>
      </c>
      <c r="O598" s="74"/>
      <c r="P598" s="75"/>
      <c r="R598" s="483"/>
      <c r="S598" s="483"/>
      <c r="T598" s="268" t="s">
        <v>489</v>
      </c>
      <c r="AM598">
        <v>0</v>
      </c>
      <c r="AN598">
        <v>0</v>
      </c>
      <c r="AO598">
        <v>0</v>
      </c>
      <c r="AP598">
        <v>0</v>
      </c>
    </row>
    <row r="599" spans="1:42" ht="18" hidden="1" outlineLevel="1" x14ac:dyDescent="0.35">
      <c r="A599" s="13" t="s">
        <v>184</v>
      </c>
      <c r="B599" s="35">
        <v>586</v>
      </c>
      <c r="C599" s="473"/>
      <c r="D599" s="474"/>
      <c r="E599" s="474"/>
      <c r="F599" s="475"/>
      <c r="G599" s="476">
        <v>0</v>
      </c>
      <c r="H599" s="477">
        <v>0.1</v>
      </c>
      <c r="I599" s="102">
        <v>0</v>
      </c>
      <c r="J599" s="475"/>
      <c r="K599" s="7"/>
      <c r="L599" s="61">
        <v>586</v>
      </c>
      <c r="M599" s="112" t="s">
        <v>489</v>
      </c>
      <c r="N599" s="73">
        <v>0</v>
      </c>
      <c r="O599" s="74"/>
      <c r="P599" s="75"/>
      <c r="R599" s="483"/>
      <c r="S599" s="483"/>
      <c r="T599" s="268" t="s">
        <v>489</v>
      </c>
      <c r="AM599">
        <v>0</v>
      </c>
      <c r="AN599">
        <v>0</v>
      </c>
      <c r="AO599">
        <v>0</v>
      </c>
      <c r="AP599">
        <v>0</v>
      </c>
    </row>
    <row r="600" spans="1:42" ht="18" hidden="1" outlineLevel="1" x14ac:dyDescent="0.35">
      <c r="A600" s="13" t="s">
        <v>184</v>
      </c>
      <c r="B600" s="35">
        <v>587</v>
      </c>
      <c r="C600" s="473"/>
      <c r="D600" s="474"/>
      <c r="E600" s="474"/>
      <c r="F600" s="475"/>
      <c r="G600" s="476">
        <v>0</v>
      </c>
      <c r="H600" s="477">
        <v>0.1</v>
      </c>
      <c r="I600" s="102">
        <v>0</v>
      </c>
      <c r="J600" s="475"/>
      <c r="K600" s="7"/>
      <c r="L600" s="61">
        <v>587</v>
      </c>
      <c r="M600" s="112" t="s">
        <v>489</v>
      </c>
      <c r="N600" s="73">
        <v>0</v>
      </c>
      <c r="O600" s="74"/>
      <c r="P600" s="75"/>
      <c r="R600" s="483"/>
      <c r="S600" s="483"/>
      <c r="T600" s="268" t="s">
        <v>489</v>
      </c>
      <c r="AM600">
        <v>0</v>
      </c>
      <c r="AN600">
        <v>0</v>
      </c>
      <c r="AO600">
        <v>0</v>
      </c>
      <c r="AP600">
        <v>0</v>
      </c>
    </row>
    <row r="601" spans="1:42" ht="18" hidden="1" outlineLevel="1" x14ac:dyDescent="0.35">
      <c r="A601" s="13" t="s">
        <v>184</v>
      </c>
      <c r="B601" s="35">
        <v>588</v>
      </c>
      <c r="C601" s="473"/>
      <c r="D601" s="474"/>
      <c r="E601" s="474"/>
      <c r="F601" s="475"/>
      <c r="G601" s="476">
        <v>0</v>
      </c>
      <c r="H601" s="477">
        <v>0.1</v>
      </c>
      <c r="I601" s="102">
        <v>0</v>
      </c>
      <c r="J601" s="475"/>
      <c r="K601" s="7"/>
      <c r="L601" s="61">
        <v>588</v>
      </c>
      <c r="M601" s="112" t="s">
        <v>489</v>
      </c>
      <c r="N601" s="73">
        <v>0</v>
      </c>
      <c r="O601" s="74"/>
      <c r="P601" s="75"/>
      <c r="R601" s="483"/>
      <c r="S601" s="483"/>
      <c r="T601" s="268" t="s">
        <v>489</v>
      </c>
      <c r="AM601">
        <v>0</v>
      </c>
      <c r="AN601">
        <v>0</v>
      </c>
      <c r="AO601">
        <v>0</v>
      </c>
      <c r="AP601">
        <v>0</v>
      </c>
    </row>
    <row r="602" spans="1:42" ht="18" hidden="1" outlineLevel="1" x14ac:dyDescent="0.35">
      <c r="A602" s="13" t="s">
        <v>184</v>
      </c>
      <c r="B602" s="35">
        <v>589</v>
      </c>
      <c r="C602" s="473"/>
      <c r="D602" s="474"/>
      <c r="E602" s="474"/>
      <c r="F602" s="475"/>
      <c r="G602" s="476">
        <v>0</v>
      </c>
      <c r="H602" s="477">
        <v>0.1</v>
      </c>
      <c r="I602" s="102">
        <v>0</v>
      </c>
      <c r="J602" s="475"/>
      <c r="K602" s="7"/>
      <c r="L602" s="61">
        <v>589</v>
      </c>
      <c r="M602" s="112" t="s">
        <v>489</v>
      </c>
      <c r="N602" s="73">
        <v>0</v>
      </c>
      <c r="O602" s="74"/>
      <c r="P602" s="75"/>
      <c r="R602" s="483"/>
      <c r="S602" s="483"/>
      <c r="T602" s="268" t="s">
        <v>489</v>
      </c>
      <c r="AM602">
        <v>0</v>
      </c>
      <c r="AN602">
        <v>0</v>
      </c>
      <c r="AO602">
        <v>0</v>
      </c>
      <c r="AP602">
        <v>0</v>
      </c>
    </row>
    <row r="603" spans="1:42" ht="18" hidden="1" outlineLevel="1" x14ac:dyDescent="0.35">
      <c r="A603" s="13" t="s">
        <v>184</v>
      </c>
      <c r="B603" s="35">
        <v>590</v>
      </c>
      <c r="C603" s="473"/>
      <c r="D603" s="474"/>
      <c r="E603" s="474"/>
      <c r="F603" s="475"/>
      <c r="G603" s="476">
        <v>0</v>
      </c>
      <c r="H603" s="477">
        <v>0.1</v>
      </c>
      <c r="I603" s="102">
        <v>0</v>
      </c>
      <c r="J603" s="475"/>
      <c r="K603" s="7"/>
      <c r="L603" s="61">
        <v>590</v>
      </c>
      <c r="M603" s="112" t="s">
        <v>489</v>
      </c>
      <c r="N603" s="73">
        <v>0</v>
      </c>
      <c r="O603" s="74"/>
      <c r="P603" s="75"/>
      <c r="R603" s="483"/>
      <c r="S603" s="483"/>
      <c r="T603" s="268" t="s">
        <v>489</v>
      </c>
      <c r="AM603">
        <v>0</v>
      </c>
      <c r="AN603">
        <v>0</v>
      </c>
      <c r="AO603">
        <v>0</v>
      </c>
      <c r="AP603">
        <v>0</v>
      </c>
    </row>
    <row r="604" spans="1:42" ht="18" hidden="1" outlineLevel="1" x14ac:dyDescent="0.35">
      <c r="A604" s="13" t="s">
        <v>184</v>
      </c>
      <c r="B604" s="35">
        <v>591</v>
      </c>
      <c r="C604" s="473"/>
      <c r="D604" s="474"/>
      <c r="E604" s="474"/>
      <c r="F604" s="475"/>
      <c r="G604" s="476">
        <v>0</v>
      </c>
      <c r="H604" s="477">
        <v>0.1</v>
      </c>
      <c r="I604" s="102">
        <v>0</v>
      </c>
      <c r="J604" s="475"/>
      <c r="K604" s="7"/>
      <c r="L604" s="61">
        <v>591</v>
      </c>
      <c r="M604" s="112" t="s">
        <v>489</v>
      </c>
      <c r="N604" s="73">
        <v>0</v>
      </c>
      <c r="O604" s="74"/>
      <c r="P604" s="75"/>
      <c r="R604" s="483"/>
      <c r="S604" s="483"/>
      <c r="T604" s="268" t="s">
        <v>489</v>
      </c>
      <c r="AM604">
        <v>0</v>
      </c>
      <c r="AN604">
        <v>0</v>
      </c>
      <c r="AO604">
        <v>0</v>
      </c>
      <c r="AP604">
        <v>0</v>
      </c>
    </row>
    <row r="605" spans="1:42" ht="18" hidden="1" outlineLevel="1" x14ac:dyDescent="0.35">
      <c r="A605" s="13" t="s">
        <v>184</v>
      </c>
      <c r="B605" s="35">
        <v>592</v>
      </c>
      <c r="C605" s="473"/>
      <c r="D605" s="474"/>
      <c r="E605" s="474"/>
      <c r="F605" s="475"/>
      <c r="G605" s="476">
        <v>0</v>
      </c>
      <c r="H605" s="477">
        <v>0.1</v>
      </c>
      <c r="I605" s="102">
        <v>0</v>
      </c>
      <c r="J605" s="475"/>
      <c r="K605" s="7"/>
      <c r="L605" s="61">
        <v>592</v>
      </c>
      <c r="M605" s="112" t="s">
        <v>489</v>
      </c>
      <c r="N605" s="73">
        <v>0</v>
      </c>
      <c r="O605" s="74"/>
      <c r="P605" s="75"/>
      <c r="R605" s="483"/>
      <c r="S605" s="483"/>
      <c r="T605" s="268" t="s">
        <v>489</v>
      </c>
      <c r="AM605">
        <v>0</v>
      </c>
      <c r="AN605">
        <v>0</v>
      </c>
      <c r="AO605">
        <v>0</v>
      </c>
      <c r="AP605">
        <v>0</v>
      </c>
    </row>
    <row r="606" spans="1:42" ht="18" hidden="1" outlineLevel="1" x14ac:dyDescent="0.35">
      <c r="A606" s="13" t="s">
        <v>184</v>
      </c>
      <c r="B606" s="35">
        <v>593</v>
      </c>
      <c r="C606" s="473"/>
      <c r="D606" s="474"/>
      <c r="E606" s="474"/>
      <c r="F606" s="475"/>
      <c r="G606" s="476">
        <v>0</v>
      </c>
      <c r="H606" s="477">
        <v>0.1</v>
      </c>
      <c r="I606" s="102">
        <v>0</v>
      </c>
      <c r="J606" s="475"/>
      <c r="K606" s="7"/>
      <c r="L606" s="61">
        <v>593</v>
      </c>
      <c r="M606" s="112" t="s">
        <v>489</v>
      </c>
      <c r="N606" s="73">
        <v>0</v>
      </c>
      <c r="O606" s="74"/>
      <c r="P606" s="75"/>
      <c r="R606" s="483"/>
      <c r="S606" s="483"/>
      <c r="T606" s="268" t="s">
        <v>489</v>
      </c>
      <c r="AM606">
        <v>0</v>
      </c>
      <c r="AN606">
        <v>0</v>
      </c>
      <c r="AO606">
        <v>0</v>
      </c>
      <c r="AP606">
        <v>0</v>
      </c>
    </row>
    <row r="607" spans="1:42" ht="18" hidden="1" outlineLevel="1" x14ac:dyDescent="0.35">
      <c r="A607" s="13" t="s">
        <v>184</v>
      </c>
      <c r="B607" s="35">
        <v>594</v>
      </c>
      <c r="C607" s="473"/>
      <c r="D607" s="474"/>
      <c r="E607" s="474"/>
      <c r="F607" s="475"/>
      <c r="G607" s="476">
        <v>0</v>
      </c>
      <c r="H607" s="477">
        <v>0.1</v>
      </c>
      <c r="I607" s="102">
        <v>0</v>
      </c>
      <c r="J607" s="475"/>
      <c r="K607" s="7"/>
      <c r="L607" s="61">
        <v>594</v>
      </c>
      <c r="M607" s="112" t="s">
        <v>489</v>
      </c>
      <c r="N607" s="73">
        <v>0</v>
      </c>
      <c r="O607" s="74"/>
      <c r="P607" s="75"/>
      <c r="R607" s="483"/>
      <c r="S607" s="483"/>
      <c r="T607" s="268" t="s">
        <v>489</v>
      </c>
      <c r="AM607">
        <v>0</v>
      </c>
      <c r="AN607">
        <v>0</v>
      </c>
      <c r="AO607">
        <v>0</v>
      </c>
      <c r="AP607">
        <v>0</v>
      </c>
    </row>
    <row r="608" spans="1:42" ht="18" hidden="1" outlineLevel="1" x14ac:dyDescent="0.35">
      <c r="A608" s="13" t="s">
        <v>184</v>
      </c>
      <c r="B608" s="35">
        <v>595</v>
      </c>
      <c r="C608" s="473"/>
      <c r="D608" s="474"/>
      <c r="E608" s="474"/>
      <c r="F608" s="475"/>
      <c r="G608" s="476">
        <v>0</v>
      </c>
      <c r="H608" s="477">
        <v>0.1</v>
      </c>
      <c r="I608" s="102">
        <v>0</v>
      </c>
      <c r="J608" s="475"/>
      <c r="K608" s="7"/>
      <c r="L608" s="61">
        <v>595</v>
      </c>
      <c r="M608" s="112" t="s">
        <v>489</v>
      </c>
      <c r="N608" s="73">
        <v>0</v>
      </c>
      <c r="O608" s="74"/>
      <c r="P608" s="75"/>
      <c r="R608" s="483"/>
      <c r="S608" s="483"/>
      <c r="T608" s="268" t="s">
        <v>489</v>
      </c>
      <c r="AM608">
        <v>0</v>
      </c>
      <c r="AN608">
        <v>0</v>
      </c>
      <c r="AO608">
        <v>0</v>
      </c>
      <c r="AP608">
        <v>0</v>
      </c>
    </row>
    <row r="609" spans="1:42" ht="18" hidden="1" outlineLevel="1" x14ac:dyDescent="0.35">
      <c r="A609" s="13" t="s">
        <v>184</v>
      </c>
      <c r="B609" s="35">
        <v>596</v>
      </c>
      <c r="C609" s="473"/>
      <c r="D609" s="474"/>
      <c r="E609" s="474"/>
      <c r="F609" s="475"/>
      <c r="G609" s="476">
        <v>0</v>
      </c>
      <c r="H609" s="477">
        <v>0.1</v>
      </c>
      <c r="I609" s="102">
        <v>0</v>
      </c>
      <c r="J609" s="475"/>
      <c r="K609" s="7"/>
      <c r="L609" s="61">
        <v>596</v>
      </c>
      <c r="M609" s="112" t="s">
        <v>489</v>
      </c>
      <c r="N609" s="73">
        <v>0</v>
      </c>
      <c r="O609" s="74"/>
      <c r="P609" s="75"/>
      <c r="R609" s="483"/>
      <c r="S609" s="483"/>
      <c r="T609" s="268" t="s">
        <v>489</v>
      </c>
      <c r="AM609">
        <v>0</v>
      </c>
      <c r="AN609">
        <v>0</v>
      </c>
      <c r="AO609">
        <v>0</v>
      </c>
      <c r="AP609">
        <v>0</v>
      </c>
    </row>
    <row r="610" spans="1:42" ht="18" hidden="1" outlineLevel="1" x14ac:dyDescent="0.35">
      <c r="A610" s="13" t="s">
        <v>184</v>
      </c>
      <c r="B610" s="35">
        <v>597</v>
      </c>
      <c r="C610" s="473"/>
      <c r="D610" s="474"/>
      <c r="E610" s="474"/>
      <c r="F610" s="475"/>
      <c r="G610" s="476">
        <v>0</v>
      </c>
      <c r="H610" s="477">
        <v>0.1</v>
      </c>
      <c r="I610" s="102">
        <v>0</v>
      </c>
      <c r="J610" s="475"/>
      <c r="K610" s="7"/>
      <c r="L610" s="61">
        <v>597</v>
      </c>
      <c r="M610" s="112" t="s">
        <v>489</v>
      </c>
      <c r="N610" s="73">
        <v>0</v>
      </c>
      <c r="O610" s="74"/>
      <c r="P610" s="75"/>
      <c r="R610" s="483"/>
      <c r="S610" s="483"/>
      <c r="T610" s="268" t="s">
        <v>489</v>
      </c>
      <c r="AM610">
        <v>0</v>
      </c>
      <c r="AN610">
        <v>0</v>
      </c>
      <c r="AO610">
        <v>0</v>
      </c>
      <c r="AP610">
        <v>0</v>
      </c>
    </row>
    <row r="611" spans="1:42" ht="18" hidden="1" outlineLevel="1" x14ac:dyDescent="0.35">
      <c r="A611" s="13" t="s">
        <v>184</v>
      </c>
      <c r="B611" s="35">
        <v>598</v>
      </c>
      <c r="C611" s="473"/>
      <c r="D611" s="474"/>
      <c r="E611" s="474"/>
      <c r="F611" s="475"/>
      <c r="G611" s="476">
        <v>0</v>
      </c>
      <c r="H611" s="477">
        <v>0.1</v>
      </c>
      <c r="I611" s="102">
        <v>0</v>
      </c>
      <c r="J611" s="475"/>
      <c r="K611" s="7"/>
      <c r="L611" s="61">
        <v>598</v>
      </c>
      <c r="M611" s="112" t="s">
        <v>489</v>
      </c>
      <c r="N611" s="73">
        <v>0</v>
      </c>
      <c r="O611" s="74"/>
      <c r="P611" s="75"/>
      <c r="R611" s="483"/>
      <c r="S611" s="483"/>
      <c r="T611" s="268" t="s">
        <v>489</v>
      </c>
      <c r="AM611">
        <v>0</v>
      </c>
      <c r="AN611">
        <v>0</v>
      </c>
      <c r="AO611">
        <v>0</v>
      </c>
      <c r="AP611">
        <v>0</v>
      </c>
    </row>
    <row r="612" spans="1:42" ht="18" hidden="1" outlineLevel="1" x14ac:dyDescent="0.35">
      <c r="A612" s="13" t="s">
        <v>184</v>
      </c>
      <c r="B612" s="35">
        <v>599</v>
      </c>
      <c r="C612" s="473"/>
      <c r="D612" s="474"/>
      <c r="E612" s="474"/>
      <c r="F612" s="475"/>
      <c r="G612" s="476">
        <v>0</v>
      </c>
      <c r="H612" s="477">
        <v>0.1</v>
      </c>
      <c r="I612" s="102">
        <v>0</v>
      </c>
      <c r="J612" s="475"/>
      <c r="K612" s="7"/>
      <c r="L612" s="61">
        <v>599</v>
      </c>
      <c r="M612" s="112" t="s">
        <v>489</v>
      </c>
      <c r="N612" s="73">
        <v>0</v>
      </c>
      <c r="O612" s="74"/>
      <c r="P612" s="75"/>
      <c r="R612" s="483"/>
      <c r="S612" s="483"/>
      <c r="T612" s="268" t="s">
        <v>489</v>
      </c>
      <c r="AM612">
        <v>0</v>
      </c>
      <c r="AN612">
        <v>0</v>
      </c>
      <c r="AO612">
        <v>0</v>
      </c>
      <c r="AP612">
        <v>0</v>
      </c>
    </row>
    <row r="613" spans="1:42" ht="18" hidden="1" outlineLevel="1" x14ac:dyDescent="0.35">
      <c r="A613" s="13" t="s">
        <v>184</v>
      </c>
      <c r="B613" s="35">
        <v>600</v>
      </c>
      <c r="C613" s="473"/>
      <c r="D613" s="474"/>
      <c r="E613" s="474"/>
      <c r="F613" s="475"/>
      <c r="G613" s="476">
        <v>0</v>
      </c>
      <c r="H613" s="477">
        <v>0.1</v>
      </c>
      <c r="I613" s="102">
        <v>0</v>
      </c>
      <c r="J613" s="475"/>
      <c r="K613" s="7"/>
      <c r="L613" s="61">
        <v>600</v>
      </c>
      <c r="M613" s="112" t="s">
        <v>489</v>
      </c>
      <c r="N613" s="73">
        <v>0</v>
      </c>
      <c r="O613" s="74"/>
      <c r="P613" s="75"/>
      <c r="R613" s="483"/>
      <c r="S613" s="483"/>
      <c r="T613" s="268" t="s">
        <v>489</v>
      </c>
      <c r="AM613">
        <v>0</v>
      </c>
      <c r="AN613">
        <v>0</v>
      </c>
      <c r="AO613">
        <v>0</v>
      </c>
      <c r="AP613">
        <v>0</v>
      </c>
    </row>
    <row r="614" spans="1:42" ht="18" hidden="1" outlineLevel="1" x14ac:dyDescent="0.35">
      <c r="A614" s="13" t="s">
        <v>184</v>
      </c>
      <c r="B614" s="35">
        <v>601</v>
      </c>
      <c r="C614" s="473"/>
      <c r="D614" s="474"/>
      <c r="E614" s="474"/>
      <c r="F614" s="475"/>
      <c r="G614" s="476">
        <v>0</v>
      </c>
      <c r="H614" s="477">
        <v>0.1</v>
      </c>
      <c r="I614" s="102">
        <v>0</v>
      </c>
      <c r="J614" s="475"/>
      <c r="K614" s="7"/>
      <c r="L614" s="61">
        <v>601</v>
      </c>
      <c r="M614" s="112" t="s">
        <v>489</v>
      </c>
      <c r="N614" s="73">
        <v>0</v>
      </c>
      <c r="O614" s="74"/>
      <c r="P614" s="75"/>
      <c r="R614" s="483"/>
      <c r="S614" s="483"/>
      <c r="T614" s="268" t="s">
        <v>489</v>
      </c>
      <c r="AM614">
        <v>0</v>
      </c>
      <c r="AN614">
        <v>0</v>
      </c>
      <c r="AO614">
        <v>0</v>
      </c>
      <c r="AP614">
        <v>0</v>
      </c>
    </row>
    <row r="615" spans="1:42" ht="18" hidden="1" outlineLevel="1" x14ac:dyDescent="0.35">
      <c r="A615" s="13" t="s">
        <v>184</v>
      </c>
      <c r="B615" s="35">
        <v>602</v>
      </c>
      <c r="C615" s="473"/>
      <c r="D615" s="474"/>
      <c r="E615" s="474"/>
      <c r="F615" s="475"/>
      <c r="G615" s="476">
        <v>0</v>
      </c>
      <c r="H615" s="477">
        <v>0.1</v>
      </c>
      <c r="I615" s="102">
        <v>0</v>
      </c>
      <c r="J615" s="475"/>
      <c r="K615" s="7"/>
      <c r="L615" s="61">
        <v>602</v>
      </c>
      <c r="M615" s="112" t="s">
        <v>489</v>
      </c>
      <c r="N615" s="73">
        <v>0</v>
      </c>
      <c r="O615" s="74"/>
      <c r="P615" s="75"/>
      <c r="R615" s="483"/>
      <c r="S615" s="483"/>
      <c r="T615" s="268" t="s">
        <v>489</v>
      </c>
      <c r="AM615">
        <v>0</v>
      </c>
      <c r="AN615">
        <v>0</v>
      </c>
      <c r="AO615">
        <v>0</v>
      </c>
      <c r="AP615">
        <v>0</v>
      </c>
    </row>
    <row r="616" spans="1:42" ht="18" hidden="1" outlineLevel="1" x14ac:dyDescent="0.35">
      <c r="A616" s="13" t="s">
        <v>184</v>
      </c>
      <c r="B616" s="35">
        <v>603</v>
      </c>
      <c r="C616" s="473"/>
      <c r="D616" s="474"/>
      <c r="E616" s="474"/>
      <c r="F616" s="475"/>
      <c r="G616" s="476">
        <v>0</v>
      </c>
      <c r="H616" s="477">
        <v>0.1</v>
      </c>
      <c r="I616" s="102">
        <v>0</v>
      </c>
      <c r="J616" s="475"/>
      <c r="K616" s="7"/>
      <c r="L616" s="61">
        <v>603</v>
      </c>
      <c r="M616" s="112" t="s">
        <v>489</v>
      </c>
      <c r="N616" s="73">
        <v>0</v>
      </c>
      <c r="O616" s="74"/>
      <c r="P616" s="75"/>
      <c r="R616" s="483"/>
      <c r="S616" s="483"/>
      <c r="T616" s="268" t="s">
        <v>489</v>
      </c>
      <c r="AM616">
        <v>0</v>
      </c>
      <c r="AN616">
        <v>0</v>
      </c>
      <c r="AO616">
        <v>0</v>
      </c>
      <c r="AP616">
        <v>0</v>
      </c>
    </row>
    <row r="617" spans="1:42" ht="18" hidden="1" outlineLevel="1" x14ac:dyDescent="0.35">
      <c r="A617" s="13" t="s">
        <v>184</v>
      </c>
      <c r="B617" s="35">
        <v>604</v>
      </c>
      <c r="C617" s="473"/>
      <c r="D617" s="474"/>
      <c r="E617" s="474"/>
      <c r="F617" s="475"/>
      <c r="G617" s="476">
        <v>0</v>
      </c>
      <c r="H617" s="477">
        <v>0.1</v>
      </c>
      <c r="I617" s="102">
        <v>0</v>
      </c>
      <c r="J617" s="475"/>
      <c r="K617" s="7"/>
      <c r="L617" s="61">
        <v>604</v>
      </c>
      <c r="M617" s="112" t="s">
        <v>489</v>
      </c>
      <c r="N617" s="73">
        <v>0</v>
      </c>
      <c r="O617" s="74"/>
      <c r="P617" s="75"/>
      <c r="R617" s="483"/>
      <c r="S617" s="483"/>
      <c r="T617" s="268" t="s">
        <v>489</v>
      </c>
      <c r="AM617">
        <v>0</v>
      </c>
      <c r="AN617">
        <v>0</v>
      </c>
      <c r="AO617">
        <v>0</v>
      </c>
      <c r="AP617">
        <v>0</v>
      </c>
    </row>
    <row r="618" spans="1:42" ht="18" hidden="1" outlineLevel="1" x14ac:dyDescent="0.35">
      <c r="A618" s="13" t="s">
        <v>184</v>
      </c>
      <c r="B618" s="35">
        <v>605</v>
      </c>
      <c r="C618" s="473"/>
      <c r="D618" s="474"/>
      <c r="E618" s="474"/>
      <c r="F618" s="475"/>
      <c r="G618" s="476">
        <v>0</v>
      </c>
      <c r="H618" s="477">
        <v>0.1</v>
      </c>
      <c r="I618" s="102">
        <v>0</v>
      </c>
      <c r="J618" s="475"/>
      <c r="K618" s="7"/>
      <c r="L618" s="61">
        <v>605</v>
      </c>
      <c r="M618" s="112" t="s">
        <v>489</v>
      </c>
      <c r="N618" s="73">
        <v>0</v>
      </c>
      <c r="O618" s="74"/>
      <c r="P618" s="75"/>
      <c r="R618" s="483"/>
      <c r="S618" s="483"/>
      <c r="T618" s="268" t="s">
        <v>489</v>
      </c>
      <c r="AM618">
        <v>0</v>
      </c>
      <c r="AN618">
        <v>0</v>
      </c>
      <c r="AO618">
        <v>0</v>
      </c>
      <c r="AP618">
        <v>0</v>
      </c>
    </row>
    <row r="619" spans="1:42" ht="18" hidden="1" outlineLevel="1" x14ac:dyDescent="0.35">
      <c r="A619" s="13" t="s">
        <v>184</v>
      </c>
      <c r="B619" s="35">
        <v>606</v>
      </c>
      <c r="C619" s="473"/>
      <c r="D619" s="474"/>
      <c r="E619" s="474"/>
      <c r="F619" s="475"/>
      <c r="G619" s="476">
        <v>0</v>
      </c>
      <c r="H619" s="477">
        <v>0.1</v>
      </c>
      <c r="I619" s="102">
        <v>0</v>
      </c>
      <c r="J619" s="475"/>
      <c r="K619" s="7"/>
      <c r="L619" s="61">
        <v>606</v>
      </c>
      <c r="M619" s="112" t="s">
        <v>489</v>
      </c>
      <c r="N619" s="73">
        <v>0</v>
      </c>
      <c r="O619" s="74"/>
      <c r="P619" s="75"/>
      <c r="R619" s="483"/>
      <c r="S619" s="483"/>
      <c r="T619" s="268" t="s">
        <v>489</v>
      </c>
      <c r="AM619">
        <v>0</v>
      </c>
      <c r="AN619">
        <v>0</v>
      </c>
      <c r="AO619">
        <v>0</v>
      </c>
      <c r="AP619">
        <v>0</v>
      </c>
    </row>
    <row r="620" spans="1:42" ht="18" hidden="1" outlineLevel="1" x14ac:dyDescent="0.35">
      <c r="A620" s="13" t="s">
        <v>184</v>
      </c>
      <c r="B620" s="35">
        <v>607</v>
      </c>
      <c r="C620" s="473"/>
      <c r="D620" s="474"/>
      <c r="E620" s="474"/>
      <c r="F620" s="475"/>
      <c r="G620" s="476">
        <v>0</v>
      </c>
      <c r="H620" s="477">
        <v>0.1</v>
      </c>
      <c r="I620" s="102">
        <v>0</v>
      </c>
      <c r="J620" s="475"/>
      <c r="K620" s="7"/>
      <c r="L620" s="61">
        <v>607</v>
      </c>
      <c r="M620" s="112" t="s">
        <v>489</v>
      </c>
      <c r="N620" s="73">
        <v>0</v>
      </c>
      <c r="O620" s="74"/>
      <c r="P620" s="75"/>
      <c r="R620" s="483"/>
      <c r="S620" s="483"/>
      <c r="T620" s="268" t="s">
        <v>489</v>
      </c>
      <c r="AM620">
        <v>0</v>
      </c>
      <c r="AN620">
        <v>0</v>
      </c>
      <c r="AO620">
        <v>0</v>
      </c>
      <c r="AP620">
        <v>0</v>
      </c>
    </row>
    <row r="621" spans="1:42" ht="18" hidden="1" outlineLevel="1" x14ac:dyDescent="0.35">
      <c r="A621" s="13" t="s">
        <v>184</v>
      </c>
      <c r="B621" s="35">
        <v>608</v>
      </c>
      <c r="C621" s="473"/>
      <c r="D621" s="474"/>
      <c r="E621" s="474"/>
      <c r="F621" s="475"/>
      <c r="G621" s="476">
        <v>0</v>
      </c>
      <c r="H621" s="477">
        <v>0.1</v>
      </c>
      <c r="I621" s="102">
        <v>0</v>
      </c>
      <c r="J621" s="475"/>
      <c r="K621" s="7"/>
      <c r="L621" s="61">
        <v>608</v>
      </c>
      <c r="M621" s="112" t="s">
        <v>489</v>
      </c>
      <c r="N621" s="73">
        <v>0</v>
      </c>
      <c r="O621" s="74"/>
      <c r="P621" s="75"/>
      <c r="R621" s="483"/>
      <c r="S621" s="483"/>
      <c r="T621" s="268" t="s">
        <v>489</v>
      </c>
      <c r="AM621">
        <v>0</v>
      </c>
      <c r="AN621">
        <v>0</v>
      </c>
      <c r="AO621">
        <v>0</v>
      </c>
      <c r="AP621">
        <v>0</v>
      </c>
    </row>
    <row r="622" spans="1:42" ht="18" hidden="1" outlineLevel="1" x14ac:dyDescent="0.35">
      <c r="A622" s="13" t="s">
        <v>184</v>
      </c>
      <c r="B622" s="35">
        <v>609</v>
      </c>
      <c r="C622" s="473"/>
      <c r="D622" s="474"/>
      <c r="E622" s="474"/>
      <c r="F622" s="475"/>
      <c r="G622" s="476">
        <v>0</v>
      </c>
      <c r="H622" s="477">
        <v>0.1</v>
      </c>
      <c r="I622" s="102">
        <v>0</v>
      </c>
      <c r="J622" s="475"/>
      <c r="K622" s="7"/>
      <c r="L622" s="61">
        <v>609</v>
      </c>
      <c r="M622" s="112" t="s">
        <v>489</v>
      </c>
      <c r="N622" s="73">
        <v>0</v>
      </c>
      <c r="O622" s="74"/>
      <c r="P622" s="75"/>
      <c r="R622" s="483"/>
      <c r="S622" s="483"/>
      <c r="T622" s="268" t="s">
        <v>489</v>
      </c>
      <c r="AM622">
        <v>0</v>
      </c>
      <c r="AN622">
        <v>0</v>
      </c>
      <c r="AO622">
        <v>0</v>
      </c>
      <c r="AP622">
        <v>0</v>
      </c>
    </row>
    <row r="623" spans="1:42" ht="18" hidden="1" outlineLevel="1" x14ac:dyDescent="0.35">
      <c r="A623" s="13" t="s">
        <v>184</v>
      </c>
      <c r="B623" s="35">
        <v>610</v>
      </c>
      <c r="C623" s="473"/>
      <c r="D623" s="474"/>
      <c r="E623" s="474"/>
      <c r="F623" s="475"/>
      <c r="G623" s="476">
        <v>0</v>
      </c>
      <c r="H623" s="477">
        <v>0.1</v>
      </c>
      <c r="I623" s="102">
        <v>0</v>
      </c>
      <c r="J623" s="475"/>
      <c r="K623" s="7"/>
      <c r="L623" s="61">
        <v>610</v>
      </c>
      <c r="M623" s="112" t="s">
        <v>489</v>
      </c>
      <c r="N623" s="73">
        <v>0</v>
      </c>
      <c r="O623" s="74"/>
      <c r="P623" s="75"/>
      <c r="R623" s="483"/>
      <c r="S623" s="483"/>
      <c r="T623" s="268" t="s">
        <v>489</v>
      </c>
      <c r="AM623">
        <v>0</v>
      </c>
      <c r="AN623">
        <v>0</v>
      </c>
      <c r="AO623">
        <v>0</v>
      </c>
      <c r="AP623">
        <v>0</v>
      </c>
    </row>
    <row r="624" spans="1:42" ht="18" hidden="1" outlineLevel="1" x14ac:dyDescent="0.35">
      <c r="A624" s="13" t="s">
        <v>184</v>
      </c>
      <c r="B624" s="35">
        <v>611</v>
      </c>
      <c r="C624" s="473"/>
      <c r="D624" s="474"/>
      <c r="E624" s="474"/>
      <c r="F624" s="475"/>
      <c r="G624" s="476">
        <v>0</v>
      </c>
      <c r="H624" s="477">
        <v>0.1</v>
      </c>
      <c r="I624" s="102">
        <v>0</v>
      </c>
      <c r="J624" s="475"/>
      <c r="K624" s="7"/>
      <c r="L624" s="61">
        <v>611</v>
      </c>
      <c r="M624" s="112" t="s">
        <v>489</v>
      </c>
      <c r="N624" s="73">
        <v>0</v>
      </c>
      <c r="O624" s="74"/>
      <c r="P624" s="75"/>
      <c r="R624" s="483"/>
      <c r="S624" s="483"/>
      <c r="T624" s="268" t="s">
        <v>489</v>
      </c>
      <c r="AM624">
        <v>0</v>
      </c>
      <c r="AN624">
        <v>0</v>
      </c>
      <c r="AO624">
        <v>0</v>
      </c>
      <c r="AP624">
        <v>0</v>
      </c>
    </row>
    <row r="625" spans="1:42" ht="18" hidden="1" outlineLevel="1" x14ac:dyDescent="0.35">
      <c r="A625" s="13" t="s">
        <v>184</v>
      </c>
      <c r="B625" s="35">
        <v>612</v>
      </c>
      <c r="C625" s="473"/>
      <c r="D625" s="474"/>
      <c r="E625" s="474"/>
      <c r="F625" s="475"/>
      <c r="G625" s="476">
        <v>0</v>
      </c>
      <c r="H625" s="477">
        <v>0.1</v>
      </c>
      <c r="I625" s="102">
        <v>0</v>
      </c>
      <c r="J625" s="475"/>
      <c r="K625" s="7"/>
      <c r="L625" s="61">
        <v>612</v>
      </c>
      <c r="M625" s="112" t="s">
        <v>489</v>
      </c>
      <c r="N625" s="73">
        <v>0</v>
      </c>
      <c r="O625" s="74"/>
      <c r="P625" s="75"/>
      <c r="R625" s="483"/>
      <c r="S625" s="483"/>
      <c r="T625" s="268" t="s">
        <v>489</v>
      </c>
      <c r="AM625">
        <v>0</v>
      </c>
      <c r="AN625">
        <v>0</v>
      </c>
      <c r="AO625">
        <v>0</v>
      </c>
      <c r="AP625">
        <v>0</v>
      </c>
    </row>
    <row r="626" spans="1:42" ht="18" hidden="1" outlineLevel="1" x14ac:dyDescent="0.35">
      <c r="A626" s="13" t="s">
        <v>184</v>
      </c>
      <c r="B626" s="35">
        <v>613</v>
      </c>
      <c r="C626" s="473"/>
      <c r="D626" s="474"/>
      <c r="E626" s="474"/>
      <c r="F626" s="475"/>
      <c r="G626" s="476">
        <v>0</v>
      </c>
      <c r="H626" s="477">
        <v>0.1</v>
      </c>
      <c r="I626" s="102">
        <v>0</v>
      </c>
      <c r="J626" s="475"/>
      <c r="K626" s="7"/>
      <c r="L626" s="61">
        <v>613</v>
      </c>
      <c r="M626" s="112" t="s">
        <v>489</v>
      </c>
      <c r="N626" s="73">
        <v>0</v>
      </c>
      <c r="O626" s="74"/>
      <c r="P626" s="75"/>
      <c r="R626" s="483"/>
      <c r="S626" s="483"/>
      <c r="T626" s="268" t="s">
        <v>489</v>
      </c>
      <c r="AM626">
        <v>0</v>
      </c>
      <c r="AN626">
        <v>0</v>
      </c>
      <c r="AO626">
        <v>0</v>
      </c>
      <c r="AP626">
        <v>0</v>
      </c>
    </row>
    <row r="627" spans="1:42" ht="18" hidden="1" outlineLevel="1" x14ac:dyDescent="0.35">
      <c r="A627" s="13" t="s">
        <v>184</v>
      </c>
      <c r="B627" s="35">
        <v>614</v>
      </c>
      <c r="C627" s="473"/>
      <c r="D627" s="474"/>
      <c r="E627" s="474"/>
      <c r="F627" s="475"/>
      <c r="G627" s="476">
        <v>0</v>
      </c>
      <c r="H627" s="477">
        <v>0.1</v>
      </c>
      <c r="I627" s="102">
        <v>0</v>
      </c>
      <c r="J627" s="475"/>
      <c r="K627" s="7"/>
      <c r="L627" s="61">
        <v>614</v>
      </c>
      <c r="M627" s="112" t="s">
        <v>489</v>
      </c>
      <c r="N627" s="73">
        <v>0</v>
      </c>
      <c r="O627" s="74"/>
      <c r="P627" s="75"/>
      <c r="R627" s="483"/>
      <c r="S627" s="483"/>
      <c r="T627" s="268" t="s">
        <v>489</v>
      </c>
      <c r="AM627">
        <v>0</v>
      </c>
      <c r="AN627">
        <v>0</v>
      </c>
      <c r="AO627">
        <v>0</v>
      </c>
      <c r="AP627">
        <v>0</v>
      </c>
    </row>
    <row r="628" spans="1:42" ht="18" hidden="1" outlineLevel="1" x14ac:dyDescent="0.35">
      <c r="A628" s="13" t="s">
        <v>184</v>
      </c>
      <c r="B628" s="35">
        <v>615</v>
      </c>
      <c r="C628" s="473"/>
      <c r="D628" s="474"/>
      <c r="E628" s="474"/>
      <c r="F628" s="475"/>
      <c r="G628" s="476">
        <v>0</v>
      </c>
      <c r="H628" s="477">
        <v>0.1</v>
      </c>
      <c r="I628" s="102">
        <v>0</v>
      </c>
      <c r="J628" s="475"/>
      <c r="K628" s="7"/>
      <c r="L628" s="61">
        <v>615</v>
      </c>
      <c r="M628" s="112" t="s">
        <v>489</v>
      </c>
      <c r="N628" s="73">
        <v>0</v>
      </c>
      <c r="O628" s="74"/>
      <c r="P628" s="75"/>
      <c r="R628" s="483"/>
      <c r="S628" s="483"/>
      <c r="T628" s="268" t="s">
        <v>489</v>
      </c>
      <c r="AM628">
        <v>0</v>
      </c>
      <c r="AN628">
        <v>0</v>
      </c>
      <c r="AO628">
        <v>0</v>
      </c>
      <c r="AP628">
        <v>0</v>
      </c>
    </row>
    <row r="629" spans="1:42" ht="18" hidden="1" outlineLevel="1" x14ac:dyDescent="0.35">
      <c r="A629" s="13" t="s">
        <v>184</v>
      </c>
      <c r="B629" s="35">
        <v>616</v>
      </c>
      <c r="C629" s="473"/>
      <c r="D629" s="474"/>
      <c r="E629" s="474"/>
      <c r="F629" s="475"/>
      <c r="G629" s="476">
        <v>0</v>
      </c>
      <c r="H629" s="477">
        <v>0.1</v>
      </c>
      <c r="I629" s="102">
        <v>0</v>
      </c>
      <c r="J629" s="475"/>
      <c r="K629" s="7"/>
      <c r="L629" s="61">
        <v>616</v>
      </c>
      <c r="M629" s="112" t="s">
        <v>489</v>
      </c>
      <c r="N629" s="73">
        <v>0</v>
      </c>
      <c r="O629" s="74"/>
      <c r="P629" s="75"/>
      <c r="R629" s="483"/>
      <c r="S629" s="483"/>
      <c r="T629" s="268" t="s">
        <v>489</v>
      </c>
      <c r="AM629">
        <v>0</v>
      </c>
      <c r="AN629">
        <v>0</v>
      </c>
      <c r="AO629">
        <v>0</v>
      </c>
      <c r="AP629">
        <v>0</v>
      </c>
    </row>
    <row r="630" spans="1:42" ht="18" hidden="1" outlineLevel="1" x14ac:dyDescent="0.35">
      <c r="A630" s="13" t="s">
        <v>184</v>
      </c>
      <c r="B630" s="35">
        <v>617</v>
      </c>
      <c r="C630" s="473"/>
      <c r="D630" s="474"/>
      <c r="E630" s="474"/>
      <c r="F630" s="475"/>
      <c r="G630" s="476">
        <v>0</v>
      </c>
      <c r="H630" s="477">
        <v>0.1</v>
      </c>
      <c r="I630" s="102">
        <v>0</v>
      </c>
      <c r="J630" s="475"/>
      <c r="K630" s="7"/>
      <c r="L630" s="61">
        <v>617</v>
      </c>
      <c r="M630" s="112" t="s">
        <v>489</v>
      </c>
      <c r="N630" s="73">
        <v>0</v>
      </c>
      <c r="O630" s="74"/>
      <c r="P630" s="75"/>
      <c r="R630" s="483"/>
      <c r="S630" s="483"/>
      <c r="T630" s="268" t="s">
        <v>489</v>
      </c>
      <c r="AM630">
        <v>0</v>
      </c>
      <c r="AN630">
        <v>0</v>
      </c>
      <c r="AO630">
        <v>0</v>
      </c>
      <c r="AP630">
        <v>0</v>
      </c>
    </row>
    <row r="631" spans="1:42" ht="18" hidden="1" outlineLevel="1" x14ac:dyDescent="0.35">
      <c r="A631" s="13" t="s">
        <v>184</v>
      </c>
      <c r="B631" s="35">
        <v>618</v>
      </c>
      <c r="C631" s="473"/>
      <c r="D631" s="474"/>
      <c r="E631" s="474"/>
      <c r="F631" s="475"/>
      <c r="G631" s="476">
        <v>0</v>
      </c>
      <c r="H631" s="477">
        <v>0.1</v>
      </c>
      <c r="I631" s="102">
        <v>0</v>
      </c>
      <c r="J631" s="475"/>
      <c r="K631" s="7"/>
      <c r="L631" s="61">
        <v>618</v>
      </c>
      <c r="M631" s="112" t="s">
        <v>489</v>
      </c>
      <c r="N631" s="73">
        <v>0</v>
      </c>
      <c r="O631" s="74"/>
      <c r="P631" s="75"/>
      <c r="R631" s="483"/>
      <c r="S631" s="483"/>
      <c r="T631" s="268" t="s">
        <v>489</v>
      </c>
      <c r="AM631">
        <v>0</v>
      </c>
      <c r="AN631">
        <v>0</v>
      </c>
      <c r="AO631">
        <v>0</v>
      </c>
      <c r="AP631">
        <v>0</v>
      </c>
    </row>
    <row r="632" spans="1:42" ht="18" hidden="1" outlineLevel="1" x14ac:dyDescent="0.35">
      <c r="A632" s="13" t="s">
        <v>184</v>
      </c>
      <c r="B632" s="35">
        <v>619</v>
      </c>
      <c r="C632" s="473"/>
      <c r="D632" s="474"/>
      <c r="E632" s="474"/>
      <c r="F632" s="475"/>
      <c r="G632" s="476">
        <v>0</v>
      </c>
      <c r="H632" s="477">
        <v>0.1</v>
      </c>
      <c r="I632" s="102">
        <v>0</v>
      </c>
      <c r="J632" s="475"/>
      <c r="K632" s="7"/>
      <c r="L632" s="61">
        <v>619</v>
      </c>
      <c r="M632" s="112" t="s">
        <v>489</v>
      </c>
      <c r="N632" s="73">
        <v>0</v>
      </c>
      <c r="O632" s="74"/>
      <c r="P632" s="75"/>
      <c r="R632" s="483"/>
      <c r="S632" s="483"/>
      <c r="T632" s="268" t="s">
        <v>489</v>
      </c>
      <c r="AM632">
        <v>0</v>
      </c>
      <c r="AN632">
        <v>0</v>
      </c>
      <c r="AO632">
        <v>0</v>
      </c>
      <c r="AP632">
        <v>0</v>
      </c>
    </row>
    <row r="633" spans="1:42" ht="18" hidden="1" outlineLevel="1" x14ac:dyDescent="0.35">
      <c r="A633" s="13" t="s">
        <v>184</v>
      </c>
      <c r="B633" s="35">
        <v>620</v>
      </c>
      <c r="C633" s="473"/>
      <c r="D633" s="474"/>
      <c r="E633" s="474"/>
      <c r="F633" s="475"/>
      <c r="G633" s="476">
        <v>0</v>
      </c>
      <c r="H633" s="477">
        <v>0.1</v>
      </c>
      <c r="I633" s="102">
        <v>0</v>
      </c>
      <c r="J633" s="475"/>
      <c r="K633" s="7"/>
      <c r="L633" s="61">
        <v>620</v>
      </c>
      <c r="M633" s="112" t="s">
        <v>489</v>
      </c>
      <c r="N633" s="73">
        <v>0</v>
      </c>
      <c r="O633" s="74"/>
      <c r="P633" s="75"/>
      <c r="R633" s="483"/>
      <c r="S633" s="483"/>
      <c r="T633" s="268" t="s">
        <v>489</v>
      </c>
      <c r="AM633">
        <v>0</v>
      </c>
      <c r="AN633">
        <v>0</v>
      </c>
      <c r="AO633">
        <v>0</v>
      </c>
      <c r="AP633">
        <v>0</v>
      </c>
    </row>
    <row r="634" spans="1:42" ht="18" hidden="1" outlineLevel="1" x14ac:dyDescent="0.35">
      <c r="A634" s="13" t="s">
        <v>184</v>
      </c>
      <c r="B634" s="35">
        <v>621</v>
      </c>
      <c r="C634" s="473"/>
      <c r="D634" s="474"/>
      <c r="E634" s="474"/>
      <c r="F634" s="475"/>
      <c r="G634" s="476">
        <v>0</v>
      </c>
      <c r="H634" s="477">
        <v>0.1</v>
      </c>
      <c r="I634" s="102">
        <v>0</v>
      </c>
      <c r="J634" s="475"/>
      <c r="K634" s="7"/>
      <c r="L634" s="61">
        <v>621</v>
      </c>
      <c r="M634" s="112" t="s">
        <v>489</v>
      </c>
      <c r="N634" s="73">
        <v>0</v>
      </c>
      <c r="O634" s="74"/>
      <c r="P634" s="75"/>
      <c r="R634" s="483"/>
      <c r="S634" s="483"/>
      <c r="T634" s="268" t="s">
        <v>489</v>
      </c>
      <c r="AM634">
        <v>0</v>
      </c>
      <c r="AN634">
        <v>0</v>
      </c>
      <c r="AO634">
        <v>0</v>
      </c>
      <c r="AP634">
        <v>0</v>
      </c>
    </row>
    <row r="635" spans="1:42" ht="18" hidden="1" outlineLevel="1" x14ac:dyDescent="0.35">
      <c r="A635" s="13" t="s">
        <v>184</v>
      </c>
      <c r="B635" s="35">
        <v>622</v>
      </c>
      <c r="C635" s="473"/>
      <c r="D635" s="474"/>
      <c r="E635" s="474"/>
      <c r="F635" s="475"/>
      <c r="G635" s="476">
        <v>0</v>
      </c>
      <c r="H635" s="477">
        <v>0.1</v>
      </c>
      <c r="I635" s="102">
        <v>0</v>
      </c>
      <c r="J635" s="475"/>
      <c r="K635" s="7"/>
      <c r="L635" s="61">
        <v>622</v>
      </c>
      <c r="M635" s="112" t="s">
        <v>489</v>
      </c>
      <c r="N635" s="73">
        <v>0</v>
      </c>
      <c r="O635" s="74"/>
      <c r="P635" s="75"/>
      <c r="R635" s="483"/>
      <c r="S635" s="483"/>
      <c r="T635" s="268" t="s">
        <v>489</v>
      </c>
      <c r="AM635">
        <v>0</v>
      </c>
      <c r="AN635">
        <v>0</v>
      </c>
      <c r="AO635">
        <v>0</v>
      </c>
      <c r="AP635">
        <v>0</v>
      </c>
    </row>
    <row r="636" spans="1:42" ht="18" hidden="1" outlineLevel="1" x14ac:dyDescent="0.35">
      <c r="A636" s="13" t="s">
        <v>184</v>
      </c>
      <c r="B636" s="35">
        <v>623</v>
      </c>
      <c r="C636" s="473"/>
      <c r="D636" s="474"/>
      <c r="E636" s="474"/>
      <c r="F636" s="475"/>
      <c r="G636" s="476">
        <v>0</v>
      </c>
      <c r="H636" s="477">
        <v>0.1</v>
      </c>
      <c r="I636" s="102">
        <v>0</v>
      </c>
      <c r="J636" s="475"/>
      <c r="K636" s="7"/>
      <c r="L636" s="61">
        <v>623</v>
      </c>
      <c r="M636" s="112" t="s">
        <v>489</v>
      </c>
      <c r="N636" s="73">
        <v>0</v>
      </c>
      <c r="O636" s="74"/>
      <c r="P636" s="75"/>
      <c r="R636" s="483"/>
      <c r="S636" s="483"/>
      <c r="T636" s="268" t="s">
        <v>489</v>
      </c>
      <c r="AM636">
        <v>0</v>
      </c>
      <c r="AN636">
        <v>0</v>
      </c>
      <c r="AO636">
        <v>0</v>
      </c>
      <c r="AP636">
        <v>0</v>
      </c>
    </row>
    <row r="637" spans="1:42" ht="18" hidden="1" outlineLevel="1" x14ac:dyDescent="0.35">
      <c r="A637" s="13" t="s">
        <v>184</v>
      </c>
      <c r="B637" s="35">
        <v>624</v>
      </c>
      <c r="C637" s="473"/>
      <c r="D637" s="474"/>
      <c r="E637" s="474"/>
      <c r="F637" s="475"/>
      <c r="G637" s="476">
        <v>0</v>
      </c>
      <c r="H637" s="477">
        <v>0.1</v>
      </c>
      <c r="I637" s="102">
        <v>0</v>
      </c>
      <c r="J637" s="475"/>
      <c r="K637" s="7"/>
      <c r="L637" s="61">
        <v>624</v>
      </c>
      <c r="M637" s="112" t="s">
        <v>489</v>
      </c>
      <c r="N637" s="73">
        <v>0</v>
      </c>
      <c r="O637" s="74"/>
      <c r="P637" s="75"/>
      <c r="R637" s="483"/>
      <c r="S637" s="483"/>
      <c r="T637" s="268" t="s">
        <v>489</v>
      </c>
      <c r="AM637">
        <v>0</v>
      </c>
      <c r="AN637">
        <v>0</v>
      </c>
      <c r="AO637">
        <v>0</v>
      </c>
      <c r="AP637">
        <v>0</v>
      </c>
    </row>
    <row r="638" spans="1:42" ht="18" hidden="1" outlineLevel="1" x14ac:dyDescent="0.35">
      <c r="A638" s="13" t="s">
        <v>184</v>
      </c>
      <c r="B638" s="35">
        <v>625</v>
      </c>
      <c r="C638" s="473"/>
      <c r="D638" s="474"/>
      <c r="E638" s="474"/>
      <c r="F638" s="475"/>
      <c r="G638" s="476">
        <v>0</v>
      </c>
      <c r="H638" s="477">
        <v>0.1</v>
      </c>
      <c r="I638" s="102">
        <v>0</v>
      </c>
      <c r="J638" s="475"/>
      <c r="K638" s="7"/>
      <c r="L638" s="61">
        <v>625</v>
      </c>
      <c r="M638" s="112" t="s">
        <v>489</v>
      </c>
      <c r="N638" s="73">
        <v>0</v>
      </c>
      <c r="O638" s="74"/>
      <c r="P638" s="75"/>
      <c r="R638" s="483"/>
      <c r="S638" s="483"/>
      <c r="T638" s="268" t="s">
        <v>489</v>
      </c>
      <c r="AM638">
        <v>0</v>
      </c>
      <c r="AN638">
        <v>0</v>
      </c>
      <c r="AO638">
        <v>0</v>
      </c>
      <c r="AP638">
        <v>0</v>
      </c>
    </row>
    <row r="639" spans="1:42" ht="18" hidden="1" outlineLevel="1" x14ac:dyDescent="0.35">
      <c r="A639" s="13" t="s">
        <v>184</v>
      </c>
      <c r="B639" s="35">
        <v>626</v>
      </c>
      <c r="C639" s="473"/>
      <c r="D639" s="474"/>
      <c r="E639" s="474"/>
      <c r="F639" s="475"/>
      <c r="G639" s="476">
        <v>0</v>
      </c>
      <c r="H639" s="477">
        <v>0.1</v>
      </c>
      <c r="I639" s="102">
        <v>0</v>
      </c>
      <c r="J639" s="475"/>
      <c r="K639" s="7"/>
      <c r="L639" s="61">
        <v>626</v>
      </c>
      <c r="M639" s="112" t="s">
        <v>489</v>
      </c>
      <c r="N639" s="73">
        <v>0</v>
      </c>
      <c r="O639" s="74"/>
      <c r="P639" s="75"/>
      <c r="R639" s="483"/>
      <c r="S639" s="483"/>
      <c r="T639" s="268" t="s">
        <v>489</v>
      </c>
      <c r="AM639">
        <v>0</v>
      </c>
      <c r="AN639">
        <v>0</v>
      </c>
      <c r="AO639">
        <v>0</v>
      </c>
      <c r="AP639">
        <v>0</v>
      </c>
    </row>
    <row r="640" spans="1:42" ht="18" hidden="1" outlineLevel="1" x14ac:dyDescent="0.35">
      <c r="A640" s="13" t="s">
        <v>184</v>
      </c>
      <c r="B640" s="35">
        <v>627</v>
      </c>
      <c r="C640" s="473"/>
      <c r="D640" s="474"/>
      <c r="E640" s="474"/>
      <c r="F640" s="475"/>
      <c r="G640" s="476">
        <v>0</v>
      </c>
      <c r="H640" s="477">
        <v>0.1</v>
      </c>
      <c r="I640" s="102">
        <v>0</v>
      </c>
      <c r="J640" s="475"/>
      <c r="K640" s="7"/>
      <c r="L640" s="61">
        <v>627</v>
      </c>
      <c r="M640" s="112" t="s">
        <v>489</v>
      </c>
      <c r="N640" s="73">
        <v>0</v>
      </c>
      <c r="O640" s="74"/>
      <c r="P640" s="75"/>
      <c r="R640" s="483"/>
      <c r="S640" s="483"/>
      <c r="T640" s="268" t="s">
        <v>489</v>
      </c>
      <c r="AM640">
        <v>0</v>
      </c>
      <c r="AN640">
        <v>0</v>
      </c>
      <c r="AO640">
        <v>0</v>
      </c>
      <c r="AP640">
        <v>0</v>
      </c>
    </row>
    <row r="641" spans="1:42" ht="18" hidden="1" outlineLevel="1" x14ac:dyDescent="0.35">
      <c r="A641" s="13" t="s">
        <v>184</v>
      </c>
      <c r="B641" s="35">
        <v>628</v>
      </c>
      <c r="C641" s="473"/>
      <c r="D641" s="474"/>
      <c r="E641" s="474"/>
      <c r="F641" s="475"/>
      <c r="G641" s="476">
        <v>0</v>
      </c>
      <c r="H641" s="477">
        <v>0.1</v>
      </c>
      <c r="I641" s="102">
        <v>0</v>
      </c>
      <c r="J641" s="475"/>
      <c r="K641" s="7"/>
      <c r="L641" s="61">
        <v>628</v>
      </c>
      <c r="M641" s="112" t="s">
        <v>489</v>
      </c>
      <c r="N641" s="73">
        <v>0</v>
      </c>
      <c r="O641" s="74"/>
      <c r="P641" s="75"/>
      <c r="R641" s="483"/>
      <c r="S641" s="483"/>
      <c r="T641" s="268" t="s">
        <v>489</v>
      </c>
      <c r="AM641">
        <v>0</v>
      </c>
      <c r="AN641">
        <v>0</v>
      </c>
      <c r="AO641">
        <v>0</v>
      </c>
      <c r="AP641">
        <v>0</v>
      </c>
    </row>
    <row r="642" spans="1:42" ht="18" hidden="1" outlineLevel="1" x14ac:dyDescent="0.35">
      <c r="A642" s="13" t="s">
        <v>184</v>
      </c>
      <c r="B642" s="35">
        <v>629</v>
      </c>
      <c r="C642" s="473"/>
      <c r="D642" s="474"/>
      <c r="E642" s="474"/>
      <c r="F642" s="475"/>
      <c r="G642" s="476">
        <v>0</v>
      </c>
      <c r="H642" s="477">
        <v>0.1</v>
      </c>
      <c r="I642" s="102">
        <v>0</v>
      </c>
      <c r="J642" s="475"/>
      <c r="K642" s="7"/>
      <c r="L642" s="61">
        <v>629</v>
      </c>
      <c r="M642" s="112" t="s">
        <v>489</v>
      </c>
      <c r="N642" s="73">
        <v>0</v>
      </c>
      <c r="O642" s="74"/>
      <c r="P642" s="75"/>
      <c r="R642" s="483"/>
      <c r="S642" s="483"/>
      <c r="T642" s="268" t="s">
        <v>489</v>
      </c>
      <c r="AM642">
        <v>0</v>
      </c>
      <c r="AN642">
        <v>0</v>
      </c>
      <c r="AO642">
        <v>0</v>
      </c>
      <c r="AP642">
        <v>0</v>
      </c>
    </row>
    <row r="643" spans="1:42" ht="18" hidden="1" outlineLevel="1" x14ac:dyDescent="0.35">
      <c r="A643" s="13" t="s">
        <v>184</v>
      </c>
      <c r="B643" s="35">
        <v>630</v>
      </c>
      <c r="C643" s="473"/>
      <c r="D643" s="474"/>
      <c r="E643" s="474"/>
      <c r="F643" s="475"/>
      <c r="G643" s="476">
        <v>0</v>
      </c>
      <c r="H643" s="477">
        <v>0.1</v>
      </c>
      <c r="I643" s="102">
        <v>0</v>
      </c>
      <c r="J643" s="475"/>
      <c r="K643" s="7"/>
      <c r="L643" s="61">
        <v>630</v>
      </c>
      <c r="M643" s="112" t="s">
        <v>489</v>
      </c>
      <c r="N643" s="73">
        <v>0</v>
      </c>
      <c r="O643" s="74"/>
      <c r="P643" s="75"/>
      <c r="R643" s="483"/>
      <c r="S643" s="483"/>
      <c r="T643" s="268" t="s">
        <v>489</v>
      </c>
      <c r="AM643">
        <v>0</v>
      </c>
      <c r="AN643">
        <v>0</v>
      </c>
      <c r="AO643">
        <v>0</v>
      </c>
      <c r="AP643">
        <v>0</v>
      </c>
    </row>
    <row r="644" spans="1:42" ht="18" hidden="1" outlineLevel="1" x14ac:dyDescent="0.35">
      <c r="A644" s="13" t="s">
        <v>184</v>
      </c>
      <c r="B644" s="35">
        <v>631</v>
      </c>
      <c r="C644" s="473"/>
      <c r="D644" s="474"/>
      <c r="E644" s="474"/>
      <c r="F644" s="475"/>
      <c r="G644" s="476">
        <v>0</v>
      </c>
      <c r="H644" s="477">
        <v>0.1</v>
      </c>
      <c r="I644" s="102">
        <v>0</v>
      </c>
      <c r="J644" s="475"/>
      <c r="K644" s="7"/>
      <c r="L644" s="61">
        <v>631</v>
      </c>
      <c r="M644" s="112" t="s">
        <v>489</v>
      </c>
      <c r="N644" s="73">
        <v>0</v>
      </c>
      <c r="O644" s="74"/>
      <c r="P644" s="75"/>
      <c r="R644" s="483"/>
      <c r="S644" s="483"/>
      <c r="T644" s="268" t="s">
        <v>489</v>
      </c>
      <c r="AM644">
        <v>0</v>
      </c>
      <c r="AN644">
        <v>0</v>
      </c>
      <c r="AO644">
        <v>0</v>
      </c>
      <c r="AP644">
        <v>0</v>
      </c>
    </row>
    <row r="645" spans="1:42" ht="18" hidden="1" outlineLevel="1" x14ac:dyDescent="0.35">
      <c r="A645" s="13" t="s">
        <v>184</v>
      </c>
      <c r="B645" s="35">
        <v>632</v>
      </c>
      <c r="C645" s="473"/>
      <c r="D645" s="474"/>
      <c r="E645" s="474"/>
      <c r="F645" s="475"/>
      <c r="G645" s="476">
        <v>0</v>
      </c>
      <c r="H645" s="477">
        <v>0.1</v>
      </c>
      <c r="I645" s="102">
        <v>0</v>
      </c>
      <c r="J645" s="475"/>
      <c r="K645" s="7"/>
      <c r="L645" s="61">
        <v>632</v>
      </c>
      <c r="M645" s="112" t="s">
        <v>489</v>
      </c>
      <c r="N645" s="73">
        <v>0</v>
      </c>
      <c r="O645" s="74"/>
      <c r="P645" s="75"/>
      <c r="R645" s="483"/>
      <c r="S645" s="483"/>
      <c r="T645" s="268" t="s">
        <v>489</v>
      </c>
      <c r="AM645">
        <v>0</v>
      </c>
      <c r="AN645">
        <v>0</v>
      </c>
      <c r="AO645">
        <v>0</v>
      </c>
      <c r="AP645">
        <v>0</v>
      </c>
    </row>
    <row r="646" spans="1:42" ht="18" hidden="1" outlineLevel="1" x14ac:dyDescent="0.35">
      <c r="A646" s="13" t="s">
        <v>184</v>
      </c>
      <c r="B646" s="35">
        <v>633</v>
      </c>
      <c r="C646" s="473"/>
      <c r="D646" s="474"/>
      <c r="E646" s="474"/>
      <c r="F646" s="475"/>
      <c r="G646" s="476">
        <v>0</v>
      </c>
      <c r="H646" s="477">
        <v>0.1</v>
      </c>
      <c r="I646" s="102">
        <v>0</v>
      </c>
      <c r="J646" s="475"/>
      <c r="K646" s="7"/>
      <c r="L646" s="61">
        <v>633</v>
      </c>
      <c r="M646" s="112" t="s">
        <v>489</v>
      </c>
      <c r="N646" s="73">
        <v>0</v>
      </c>
      <c r="O646" s="74"/>
      <c r="P646" s="75"/>
      <c r="R646" s="483"/>
      <c r="S646" s="483"/>
      <c r="T646" s="268" t="s">
        <v>489</v>
      </c>
      <c r="AM646">
        <v>0</v>
      </c>
      <c r="AN646">
        <v>0</v>
      </c>
      <c r="AO646">
        <v>0</v>
      </c>
      <c r="AP646">
        <v>0</v>
      </c>
    </row>
    <row r="647" spans="1:42" ht="18" hidden="1" outlineLevel="1" x14ac:dyDescent="0.35">
      <c r="A647" s="13" t="s">
        <v>184</v>
      </c>
      <c r="B647" s="35">
        <v>634</v>
      </c>
      <c r="C647" s="473"/>
      <c r="D647" s="474"/>
      <c r="E647" s="474"/>
      <c r="F647" s="475"/>
      <c r="G647" s="476">
        <v>0</v>
      </c>
      <c r="H647" s="477">
        <v>0.1</v>
      </c>
      <c r="I647" s="102">
        <v>0</v>
      </c>
      <c r="J647" s="475"/>
      <c r="K647" s="7"/>
      <c r="L647" s="61">
        <v>634</v>
      </c>
      <c r="M647" s="112" t="s">
        <v>489</v>
      </c>
      <c r="N647" s="73">
        <v>0</v>
      </c>
      <c r="O647" s="74"/>
      <c r="P647" s="75"/>
      <c r="R647" s="483"/>
      <c r="S647" s="483"/>
      <c r="T647" s="268" t="s">
        <v>489</v>
      </c>
      <c r="AM647">
        <v>0</v>
      </c>
      <c r="AN647">
        <v>0</v>
      </c>
      <c r="AO647">
        <v>0</v>
      </c>
      <c r="AP647">
        <v>0</v>
      </c>
    </row>
    <row r="648" spans="1:42" ht="18" hidden="1" outlineLevel="1" x14ac:dyDescent="0.35">
      <c r="A648" s="13" t="s">
        <v>184</v>
      </c>
      <c r="B648" s="35">
        <v>635</v>
      </c>
      <c r="C648" s="473"/>
      <c r="D648" s="474"/>
      <c r="E648" s="474"/>
      <c r="F648" s="475"/>
      <c r="G648" s="476">
        <v>0</v>
      </c>
      <c r="H648" s="477">
        <v>0.1</v>
      </c>
      <c r="I648" s="102">
        <v>0</v>
      </c>
      <c r="J648" s="475"/>
      <c r="K648" s="7"/>
      <c r="L648" s="61">
        <v>635</v>
      </c>
      <c r="M648" s="112" t="s">
        <v>489</v>
      </c>
      <c r="N648" s="73">
        <v>0</v>
      </c>
      <c r="O648" s="74"/>
      <c r="P648" s="75"/>
      <c r="R648" s="483"/>
      <c r="S648" s="483"/>
      <c r="T648" s="268" t="s">
        <v>489</v>
      </c>
      <c r="AM648">
        <v>0</v>
      </c>
      <c r="AN648">
        <v>0</v>
      </c>
      <c r="AO648">
        <v>0</v>
      </c>
      <c r="AP648">
        <v>0</v>
      </c>
    </row>
    <row r="649" spans="1:42" ht="18" hidden="1" outlineLevel="1" x14ac:dyDescent="0.35">
      <c r="A649" s="13" t="s">
        <v>184</v>
      </c>
      <c r="B649" s="35">
        <v>636</v>
      </c>
      <c r="C649" s="473"/>
      <c r="D649" s="474"/>
      <c r="E649" s="474"/>
      <c r="F649" s="475"/>
      <c r="G649" s="476">
        <v>0</v>
      </c>
      <c r="H649" s="477">
        <v>0.1</v>
      </c>
      <c r="I649" s="102">
        <v>0</v>
      </c>
      <c r="J649" s="475"/>
      <c r="K649" s="7"/>
      <c r="L649" s="61">
        <v>636</v>
      </c>
      <c r="M649" s="112" t="s">
        <v>489</v>
      </c>
      <c r="N649" s="73">
        <v>0</v>
      </c>
      <c r="O649" s="74"/>
      <c r="P649" s="75"/>
      <c r="R649" s="483"/>
      <c r="S649" s="483"/>
      <c r="T649" s="268" t="s">
        <v>489</v>
      </c>
      <c r="AM649">
        <v>0</v>
      </c>
      <c r="AN649">
        <v>0</v>
      </c>
      <c r="AO649">
        <v>0</v>
      </c>
      <c r="AP649">
        <v>0</v>
      </c>
    </row>
    <row r="650" spans="1:42" ht="18" hidden="1" outlineLevel="1" x14ac:dyDescent="0.35">
      <c r="A650" s="13" t="s">
        <v>184</v>
      </c>
      <c r="B650" s="35">
        <v>637</v>
      </c>
      <c r="C650" s="473"/>
      <c r="D650" s="474"/>
      <c r="E650" s="474"/>
      <c r="F650" s="475"/>
      <c r="G650" s="476">
        <v>0</v>
      </c>
      <c r="H650" s="477">
        <v>0.1</v>
      </c>
      <c r="I650" s="102">
        <v>0</v>
      </c>
      <c r="J650" s="475"/>
      <c r="K650" s="7"/>
      <c r="L650" s="61">
        <v>637</v>
      </c>
      <c r="M650" s="112" t="s">
        <v>489</v>
      </c>
      <c r="N650" s="73">
        <v>0</v>
      </c>
      <c r="O650" s="74"/>
      <c r="P650" s="75"/>
      <c r="R650" s="483"/>
      <c r="S650" s="483"/>
      <c r="T650" s="268" t="s">
        <v>489</v>
      </c>
      <c r="AM650">
        <v>0</v>
      </c>
      <c r="AN650">
        <v>0</v>
      </c>
      <c r="AO650">
        <v>0</v>
      </c>
      <c r="AP650">
        <v>0</v>
      </c>
    </row>
    <row r="651" spans="1:42" ht="18" hidden="1" outlineLevel="1" x14ac:dyDescent="0.35">
      <c r="A651" s="13" t="s">
        <v>184</v>
      </c>
      <c r="B651" s="35">
        <v>638</v>
      </c>
      <c r="C651" s="473"/>
      <c r="D651" s="474"/>
      <c r="E651" s="474"/>
      <c r="F651" s="475"/>
      <c r="G651" s="476">
        <v>0</v>
      </c>
      <c r="H651" s="477">
        <v>0.1</v>
      </c>
      <c r="I651" s="102">
        <v>0</v>
      </c>
      <c r="J651" s="475"/>
      <c r="K651" s="7"/>
      <c r="L651" s="61">
        <v>638</v>
      </c>
      <c r="M651" s="112" t="s">
        <v>489</v>
      </c>
      <c r="N651" s="73">
        <v>0</v>
      </c>
      <c r="O651" s="74"/>
      <c r="P651" s="75"/>
      <c r="R651" s="483"/>
      <c r="S651" s="483"/>
      <c r="T651" s="268" t="s">
        <v>489</v>
      </c>
      <c r="AM651">
        <v>0</v>
      </c>
      <c r="AN651">
        <v>0</v>
      </c>
      <c r="AO651">
        <v>0</v>
      </c>
      <c r="AP651">
        <v>0</v>
      </c>
    </row>
    <row r="652" spans="1:42" ht="18" hidden="1" outlineLevel="1" x14ac:dyDescent="0.35">
      <c r="A652" s="13" t="s">
        <v>184</v>
      </c>
      <c r="B652" s="35">
        <v>639</v>
      </c>
      <c r="C652" s="473"/>
      <c r="D652" s="474"/>
      <c r="E652" s="474"/>
      <c r="F652" s="475"/>
      <c r="G652" s="476">
        <v>0</v>
      </c>
      <c r="H652" s="477">
        <v>0.1</v>
      </c>
      <c r="I652" s="102">
        <v>0</v>
      </c>
      <c r="J652" s="475"/>
      <c r="K652" s="7"/>
      <c r="L652" s="61">
        <v>639</v>
      </c>
      <c r="M652" s="112" t="s">
        <v>489</v>
      </c>
      <c r="N652" s="73">
        <v>0</v>
      </c>
      <c r="O652" s="74"/>
      <c r="P652" s="75"/>
      <c r="R652" s="483"/>
      <c r="S652" s="483"/>
      <c r="T652" s="268" t="s">
        <v>489</v>
      </c>
      <c r="AM652">
        <v>0</v>
      </c>
      <c r="AN652">
        <v>0</v>
      </c>
      <c r="AO652">
        <v>0</v>
      </c>
      <c r="AP652">
        <v>0</v>
      </c>
    </row>
    <row r="653" spans="1:42" ht="18" hidden="1" outlineLevel="1" x14ac:dyDescent="0.35">
      <c r="A653" s="13" t="s">
        <v>184</v>
      </c>
      <c r="B653" s="35">
        <v>640</v>
      </c>
      <c r="C653" s="473"/>
      <c r="D653" s="474"/>
      <c r="E653" s="474"/>
      <c r="F653" s="475"/>
      <c r="G653" s="476">
        <v>0</v>
      </c>
      <c r="H653" s="477">
        <v>0.1</v>
      </c>
      <c r="I653" s="102">
        <v>0</v>
      </c>
      <c r="J653" s="475"/>
      <c r="K653" s="7"/>
      <c r="L653" s="61">
        <v>640</v>
      </c>
      <c r="M653" s="112" t="s">
        <v>489</v>
      </c>
      <c r="N653" s="73">
        <v>0</v>
      </c>
      <c r="O653" s="74"/>
      <c r="P653" s="75"/>
      <c r="R653" s="483"/>
      <c r="S653" s="483"/>
      <c r="T653" s="268" t="s">
        <v>489</v>
      </c>
      <c r="AM653">
        <v>0</v>
      </c>
      <c r="AN653">
        <v>0</v>
      </c>
      <c r="AO653">
        <v>0</v>
      </c>
      <c r="AP653">
        <v>0</v>
      </c>
    </row>
    <row r="654" spans="1:42" ht="18" hidden="1" outlineLevel="1" x14ac:dyDescent="0.35">
      <c r="A654" s="13" t="s">
        <v>184</v>
      </c>
      <c r="B654" s="35">
        <v>641</v>
      </c>
      <c r="C654" s="473"/>
      <c r="D654" s="474"/>
      <c r="E654" s="474"/>
      <c r="F654" s="475"/>
      <c r="G654" s="476">
        <v>0</v>
      </c>
      <c r="H654" s="477">
        <v>0.1</v>
      </c>
      <c r="I654" s="102">
        <v>0</v>
      </c>
      <c r="J654" s="475"/>
      <c r="K654" s="7"/>
      <c r="L654" s="61">
        <v>641</v>
      </c>
      <c r="M654" s="112" t="s">
        <v>489</v>
      </c>
      <c r="N654" s="73">
        <v>0</v>
      </c>
      <c r="O654" s="74"/>
      <c r="P654" s="75"/>
      <c r="R654" s="483"/>
      <c r="S654" s="483"/>
      <c r="T654" s="268" t="s">
        <v>489</v>
      </c>
      <c r="AM654">
        <v>0</v>
      </c>
      <c r="AN654">
        <v>0</v>
      </c>
      <c r="AO654">
        <v>0</v>
      </c>
      <c r="AP654">
        <v>0</v>
      </c>
    </row>
    <row r="655" spans="1:42" ht="18" hidden="1" outlineLevel="1" x14ac:dyDescent="0.35">
      <c r="A655" s="13" t="s">
        <v>184</v>
      </c>
      <c r="B655" s="35">
        <v>642</v>
      </c>
      <c r="C655" s="473"/>
      <c r="D655" s="474"/>
      <c r="E655" s="474"/>
      <c r="F655" s="475"/>
      <c r="G655" s="476">
        <v>0</v>
      </c>
      <c r="H655" s="477">
        <v>0.1</v>
      </c>
      <c r="I655" s="102">
        <v>0</v>
      </c>
      <c r="J655" s="475"/>
      <c r="K655" s="7"/>
      <c r="L655" s="61">
        <v>642</v>
      </c>
      <c r="M655" s="112" t="s">
        <v>489</v>
      </c>
      <c r="N655" s="73">
        <v>0</v>
      </c>
      <c r="O655" s="74"/>
      <c r="P655" s="75"/>
      <c r="R655" s="483"/>
      <c r="S655" s="483"/>
      <c r="T655" s="268" t="s">
        <v>489</v>
      </c>
      <c r="AM655">
        <v>0</v>
      </c>
      <c r="AN655">
        <v>0</v>
      </c>
      <c r="AO655">
        <v>0</v>
      </c>
      <c r="AP655">
        <v>0</v>
      </c>
    </row>
    <row r="656" spans="1:42" ht="18" hidden="1" outlineLevel="1" x14ac:dyDescent="0.35">
      <c r="A656" s="13" t="s">
        <v>184</v>
      </c>
      <c r="B656" s="35">
        <v>643</v>
      </c>
      <c r="C656" s="473"/>
      <c r="D656" s="474"/>
      <c r="E656" s="474"/>
      <c r="F656" s="475"/>
      <c r="G656" s="476">
        <v>0</v>
      </c>
      <c r="H656" s="477">
        <v>0.1</v>
      </c>
      <c r="I656" s="102">
        <v>0</v>
      </c>
      <c r="J656" s="475"/>
      <c r="K656" s="7"/>
      <c r="L656" s="61">
        <v>643</v>
      </c>
      <c r="M656" s="112" t="s">
        <v>489</v>
      </c>
      <c r="N656" s="73">
        <v>0</v>
      </c>
      <c r="O656" s="74"/>
      <c r="P656" s="75"/>
      <c r="R656" s="483"/>
      <c r="S656" s="483"/>
      <c r="T656" s="268" t="s">
        <v>489</v>
      </c>
      <c r="AM656">
        <v>0</v>
      </c>
      <c r="AN656">
        <v>0</v>
      </c>
      <c r="AO656">
        <v>0</v>
      </c>
      <c r="AP656">
        <v>0</v>
      </c>
    </row>
    <row r="657" spans="1:42" ht="18" hidden="1" outlineLevel="1" x14ac:dyDescent="0.35">
      <c r="A657" s="13" t="s">
        <v>184</v>
      </c>
      <c r="B657" s="35">
        <v>644</v>
      </c>
      <c r="C657" s="473"/>
      <c r="D657" s="474"/>
      <c r="E657" s="474"/>
      <c r="F657" s="475"/>
      <c r="G657" s="476">
        <v>0</v>
      </c>
      <c r="H657" s="477">
        <v>0.1</v>
      </c>
      <c r="I657" s="102">
        <v>0</v>
      </c>
      <c r="J657" s="475"/>
      <c r="K657" s="7"/>
      <c r="L657" s="61">
        <v>644</v>
      </c>
      <c r="M657" s="112" t="s">
        <v>489</v>
      </c>
      <c r="N657" s="73">
        <v>0</v>
      </c>
      <c r="O657" s="74"/>
      <c r="P657" s="75"/>
      <c r="R657" s="483"/>
      <c r="S657" s="483"/>
      <c r="T657" s="268" t="s">
        <v>489</v>
      </c>
      <c r="AM657">
        <v>0</v>
      </c>
      <c r="AN657">
        <v>0</v>
      </c>
      <c r="AO657">
        <v>0</v>
      </c>
      <c r="AP657">
        <v>0</v>
      </c>
    </row>
    <row r="658" spans="1:42" ht="18" hidden="1" outlineLevel="1" x14ac:dyDescent="0.35">
      <c r="A658" s="13" t="s">
        <v>184</v>
      </c>
      <c r="B658" s="35">
        <v>645</v>
      </c>
      <c r="C658" s="473"/>
      <c r="D658" s="474"/>
      <c r="E658" s="474"/>
      <c r="F658" s="475"/>
      <c r="G658" s="476">
        <v>0</v>
      </c>
      <c r="H658" s="477">
        <v>0.1</v>
      </c>
      <c r="I658" s="102">
        <v>0</v>
      </c>
      <c r="J658" s="475"/>
      <c r="K658" s="7"/>
      <c r="L658" s="61">
        <v>645</v>
      </c>
      <c r="M658" s="112" t="s">
        <v>489</v>
      </c>
      <c r="N658" s="73">
        <v>0</v>
      </c>
      <c r="O658" s="74"/>
      <c r="P658" s="75"/>
      <c r="R658" s="483"/>
      <c r="S658" s="483"/>
      <c r="T658" s="268" t="s">
        <v>489</v>
      </c>
      <c r="AM658">
        <v>0</v>
      </c>
      <c r="AN658">
        <v>0</v>
      </c>
      <c r="AO658">
        <v>0</v>
      </c>
      <c r="AP658">
        <v>0</v>
      </c>
    </row>
    <row r="659" spans="1:42" ht="18" hidden="1" outlineLevel="1" x14ac:dyDescent="0.35">
      <c r="A659" s="13" t="s">
        <v>184</v>
      </c>
      <c r="B659" s="35">
        <v>646</v>
      </c>
      <c r="C659" s="473"/>
      <c r="D659" s="474"/>
      <c r="E659" s="474"/>
      <c r="F659" s="475"/>
      <c r="G659" s="476">
        <v>0</v>
      </c>
      <c r="H659" s="477">
        <v>0.1</v>
      </c>
      <c r="I659" s="102">
        <v>0</v>
      </c>
      <c r="J659" s="475"/>
      <c r="K659" s="7"/>
      <c r="L659" s="61">
        <v>646</v>
      </c>
      <c r="M659" s="112" t="s">
        <v>489</v>
      </c>
      <c r="N659" s="73">
        <v>0</v>
      </c>
      <c r="O659" s="74"/>
      <c r="P659" s="75"/>
      <c r="R659" s="483"/>
      <c r="S659" s="483"/>
      <c r="T659" s="268" t="s">
        <v>489</v>
      </c>
      <c r="AM659">
        <v>0</v>
      </c>
      <c r="AN659">
        <v>0</v>
      </c>
      <c r="AO659">
        <v>0</v>
      </c>
      <c r="AP659">
        <v>0</v>
      </c>
    </row>
    <row r="660" spans="1:42" ht="18" hidden="1" outlineLevel="1" x14ac:dyDescent="0.35">
      <c r="A660" s="13" t="s">
        <v>184</v>
      </c>
      <c r="B660" s="35">
        <v>647</v>
      </c>
      <c r="C660" s="473"/>
      <c r="D660" s="474"/>
      <c r="E660" s="474"/>
      <c r="F660" s="475"/>
      <c r="G660" s="476">
        <v>0</v>
      </c>
      <c r="H660" s="477">
        <v>0.1</v>
      </c>
      <c r="I660" s="102">
        <v>0</v>
      </c>
      <c r="J660" s="475"/>
      <c r="K660" s="7"/>
      <c r="L660" s="61">
        <v>647</v>
      </c>
      <c r="M660" s="112" t="s">
        <v>489</v>
      </c>
      <c r="N660" s="73">
        <v>0</v>
      </c>
      <c r="O660" s="74"/>
      <c r="P660" s="75"/>
      <c r="R660" s="483"/>
      <c r="S660" s="483"/>
      <c r="T660" s="268" t="s">
        <v>489</v>
      </c>
      <c r="AM660">
        <v>0</v>
      </c>
      <c r="AN660">
        <v>0</v>
      </c>
      <c r="AO660">
        <v>0</v>
      </c>
      <c r="AP660">
        <v>0</v>
      </c>
    </row>
    <row r="661" spans="1:42" ht="18" hidden="1" outlineLevel="1" x14ac:dyDescent="0.35">
      <c r="A661" s="13" t="s">
        <v>184</v>
      </c>
      <c r="B661" s="35">
        <v>648</v>
      </c>
      <c r="C661" s="473"/>
      <c r="D661" s="474"/>
      <c r="E661" s="474"/>
      <c r="F661" s="475"/>
      <c r="G661" s="476">
        <v>0</v>
      </c>
      <c r="H661" s="477">
        <v>0.1</v>
      </c>
      <c r="I661" s="102">
        <v>0</v>
      </c>
      <c r="J661" s="475"/>
      <c r="K661" s="7"/>
      <c r="L661" s="61">
        <v>648</v>
      </c>
      <c r="M661" s="112" t="s">
        <v>489</v>
      </c>
      <c r="N661" s="73">
        <v>0</v>
      </c>
      <c r="O661" s="74"/>
      <c r="P661" s="75"/>
      <c r="R661" s="483"/>
      <c r="S661" s="483"/>
      <c r="T661" s="268" t="s">
        <v>489</v>
      </c>
      <c r="AM661">
        <v>0</v>
      </c>
      <c r="AN661">
        <v>0</v>
      </c>
      <c r="AO661">
        <v>0</v>
      </c>
      <c r="AP661">
        <v>0</v>
      </c>
    </row>
    <row r="662" spans="1:42" ht="18" hidden="1" outlineLevel="1" x14ac:dyDescent="0.35">
      <c r="A662" s="13" t="s">
        <v>184</v>
      </c>
      <c r="B662" s="35">
        <v>649</v>
      </c>
      <c r="C662" s="473"/>
      <c r="D662" s="474"/>
      <c r="E662" s="474"/>
      <c r="F662" s="475"/>
      <c r="G662" s="476">
        <v>0</v>
      </c>
      <c r="H662" s="477">
        <v>0.1</v>
      </c>
      <c r="I662" s="102">
        <v>0</v>
      </c>
      <c r="J662" s="475"/>
      <c r="K662" s="7"/>
      <c r="L662" s="61">
        <v>649</v>
      </c>
      <c r="M662" s="112" t="s">
        <v>489</v>
      </c>
      <c r="N662" s="73">
        <v>0</v>
      </c>
      <c r="O662" s="74"/>
      <c r="P662" s="75"/>
      <c r="R662" s="483"/>
      <c r="S662" s="483"/>
      <c r="T662" s="268" t="s">
        <v>489</v>
      </c>
      <c r="AM662">
        <v>0</v>
      </c>
      <c r="AN662">
        <v>0</v>
      </c>
      <c r="AO662">
        <v>0</v>
      </c>
      <c r="AP662">
        <v>0</v>
      </c>
    </row>
    <row r="663" spans="1:42" ht="18" hidden="1" outlineLevel="1" x14ac:dyDescent="0.35">
      <c r="A663" s="13" t="s">
        <v>184</v>
      </c>
      <c r="B663" s="35">
        <v>650</v>
      </c>
      <c r="C663" s="473"/>
      <c r="D663" s="474"/>
      <c r="E663" s="474"/>
      <c r="F663" s="475"/>
      <c r="G663" s="476">
        <v>0</v>
      </c>
      <c r="H663" s="477">
        <v>0.1</v>
      </c>
      <c r="I663" s="102">
        <v>0</v>
      </c>
      <c r="J663" s="475"/>
      <c r="K663" s="7"/>
      <c r="L663" s="61">
        <v>650</v>
      </c>
      <c r="M663" s="112" t="s">
        <v>489</v>
      </c>
      <c r="N663" s="73">
        <v>0</v>
      </c>
      <c r="O663" s="74"/>
      <c r="P663" s="75"/>
      <c r="R663" s="483"/>
      <c r="S663" s="483"/>
      <c r="T663" s="268" t="s">
        <v>489</v>
      </c>
      <c r="AM663">
        <v>0</v>
      </c>
      <c r="AN663">
        <v>0</v>
      </c>
      <c r="AO663">
        <v>0</v>
      </c>
      <c r="AP663">
        <v>0</v>
      </c>
    </row>
    <row r="664" spans="1:42" ht="18" hidden="1" outlineLevel="1" x14ac:dyDescent="0.35">
      <c r="A664" s="13" t="s">
        <v>184</v>
      </c>
      <c r="B664" s="35">
        <v>651</v>
      </c>
      <c r="C664" s="473"/>
      <c r="D664" s="474"/>
      <c r="E664" s="474"/>
      <c r="F664" s="475"/>
      <c r="G664" s="476">
        <v>0</v>
      </c>
      <c r="H664" s="477">
        <v>0.1</v>
      </c>
      <c r="I664" s="102">
        <v>0</v>
      </c>
      <c r="J664" s="475"/>
      <c r="K664" s="7"/>
      <c r="L664" s="61">
        <v>651</v>
      </c>
      <c r="M664" s="112" t="s">
        <v>489</v>
      </c>
      <c r="N664" s="73">
        <v>0</v>
      </c>
      <c r="O664" s="74"/>
      <c r="P664" s="75"/>
      <c r="R664" s="483"/>
      <c r="S664" s="483"/>
      <c r="T664" s="268" t="s">
        <v>489</v>
      </c>
      <c r="AM664">
        <v>0</v>
      </c>
      <c r="AN664">
        <v>0</v>
      </c>
      <c r="AO664">
        <v>0</v>
      </c>
      <c r="AP664">
        <v>0</v>
      </c>
    </row>
    <row r="665" spans="1:42" ht="18" hidden="1" outlineLevel="1" x14ac:dyDescent="0.35">
      <c r="A665" s="13" t="s">
        <v>184</v>
      </c>
      <c r="B665" s="35">
        <v>652</v>
      </c>
      <c r="C665" s="473"/>
      <c r="D665" s="474"/>
      <c r="E665" s="474"/>
      <c r="F665" s="475"/>
      <c r="G665" s="476">
        <v>0</v>
      </c>
      <c r="H665" s="477">
        <v>0.1</v>
      </c>
      <c r="I665" s="102">
        <v>0</v>
      </c>
      <c r="J665" s="475"/>
      <c r="K665" s="7"/>
      <c r="L665" s="61">
        <v>652</v>
      </c>
      <c r="M665" s="112" t="s">
        <v>489</v>
      </c>
      <c r="N665" s="73">
        <v>0</v>
      </c>
      <c r="O665" s="74"/>
      <c r="P665" s="75"/>
      <c r="R665" s="483"/>
      <c r="S665" s="483"/>
      <c r="T665" s="268" t="s">
        <v>489</v>
      </c>
      <c r="AM665">
        <v>0</v>
      </c>
      <c r="AN665">
        <v>0</v>
      </c>
      <c r="AO665">
        <v>0</v>
      </c>
      <c r="AP665">
        <v>0</v>
      </c>
    </row>
    <row r="666" spans="1:42" ht="18" hidden="1" outlineLevel="1" x14ac:dyDescent="0.35">
      <c r="A666" s="13" t="s">
        <v>184</v>
      </c>
      <c r="B666" s="35">
        <v>653</v>
      </c>
      <c r="C666" s="473"/>
      <c r="D666" s="474"/>
      <c r="E666" s="474"/>
      <c r="F666" s="475"/>
      <c r="G666" s="476">
        <v>0</v>
      </c>
      <c r="H666" s="477">
        <v>0.1</v>
      </c>
      <c r="I666" s="102">
        <v>0</v>
      </c>
      <c r="J666" s="475"/>
      <c r="K666" s="7"/>
      <c r="L666" s="61">
        <v>653</v>
      </c>
      <c r="M666" s="112" t="s">
        <v>489</v>
      </c>
      <c r="N666" s="73">
        <v>0</v>
      </c>
      <c r="O666" s="74"/>
      <c r="P666" s="75"/>
      <c r="R666" s="483"/>
      <c r="S666" s="483"/>
      <c r="T666" s="268" t="s">
        <v>489</v>
      </c>
      <c r="AM666">
        <v>0</v>
      </c>
      <c r="AN666">
        <v>0</v>
      </c>
      <c r="AO666">
        <v>0</v>
      </c>
      <c r="AP666">
        <v>0</v>
      </c>
    </row>
    <row r="667" spans="1:42" ht="18" hidden="1" outlineLevel="1" x14ac:dyDescent="0.35">
      <c r="A667" s="13" t="s">
        <v>184</v>
      </c>
      <c r="B667" s="35">
        <v>654</v>
      </c>
      <c r="C667" s="473"/>
      <c r="D667" s="474"/>
      <c r="E667" s="474"/>
      <c r="F667" s="475"/>
      <c r="G667" s="476">
        <v>0</v>
      </c>
      <c r="H667" s="477">
        <v>0.1</v>
      </c>
      <c r="I667" s="102">
        <v>0</v>
      </c>
      <c r="J667" s="475"/>
      <c r="K667" s="7"/>
      <c r="L667" s="61">
        <v>654</v>
      </c>
      <c r="M667" s="112" t="s">
        <v>489</v>
      </c>
      <c r="N667" s="73">
        <v>0</v>
      </c>
      <c r="O667" s="74"/>
      <c r="P667" s="75"/>
      <c r="R667" s="483"/>
      <c r="S667" s="483"/>
      <c r="T667" s="268" t="s">
        <v>489</v>
      </c>
      <c r="AM667">
        <v>0</v>
      </c>
      <c r="AN667">
        <v>0</v>
      </c>
      <c r="AO667">
        <v>0</v>
      </c>
      <c r="AP667">
        <v>0</v>
      </c>
    </row>
    <row r="668" spans="1:42" ht="18" hidden="1" outlineLevel="1" x14ac:dyDescent="0.35">
      <c r="A668" s="13" t="s">
        <v>184</v>
      </c>
      <c r="B668" s="35">
        <v>655</v>
      </c>
      <c r="C668" s="473"/>
      <c r="D668" s="474"/>
      <c r="E668" s="474"/>
      <c r="F668" s="475"/>
      <c r="G668" s="476">
        <v>0</v>
      </c>
      <c r="H668" s="477">
        <v>0.1</v>
      </c>
      <c r="I668" s="102">
        <v>0</v>
      </c>
      <c r="J668" s="475"/>
      <c r="K668" s="7"/>
      <c r="L668" s="61">
        <v>655</v>
      </c>
      <c r="M668" s="112" t="s">
        <v>489</v>
      </c>
      <c r="N668" s="73">
        <v>0</v>
      </c>
      <c r="O668" s="74"/>
      <c r="P668" s="75"/>
      <c r="R668" s="483"/>
      <c r="S668" s="483"/>
      <c r="T668" s="268" t="s">
        <v>489</v>
      </c>
      <c r="AM668">
        <v>0</v>
      </c>
      <c r="AN668">
        <v>0</v>
      </c>
      <c r="AO668">
        <v>0</v>
      </c>
      <c r="AP668">
        <v>0</v>
      </c>
    </row>
    <row r="669" spans="1:42" ht="18" hidden="1" outlineLevel="1" x14ac:dyDescent="0.35">
      <c r="A669" s="13" t="s">
        <v>184</v>
      </c>
      <c r="B669" s="35">
        <v>656</v>
      </c>
      <c r="C669" s="473"/>
      <c r="D669" s="474"/>
      <c r="E669" s="474"/>
      <c r="F669" s="475"/>
      <c r="G669" s="476">
        <v>0</v>
      </c>
      <c r="H669" s="477">
        <v>0.1</v>
      </c>
      <c r="I669" s="102">
        <v>0</v>
      </c>
      <c r="J669" s="475"/>
      <c r="K669" s="7"/>
      <c r="L669" s="61">
        <v>656</v>
      </c>
      <c r="M669" s="112" t="s">
        <v>489</v>
      </c>
      <c r="N669" s="73">
        <v>0</v>
      </c>
      <c r="O669" s="74"/>
      <c r="P669" s="75"/>
      <c r="R669" s="483"/>
      <c r="S669" s="483"/>
      <c r="T669" s="268" t="s">
        <v>489</v>
      </c>
      <c r="AM669">
        <v>0</v>
      </c>
      <c r="AN669">
        <v>0</v>
      </c>
      <c r="AO669">
        <v>0</v>
      </c>
      <c r="AP669">
        <v>0</v>
      </c>
    </row>
    <row r="670" spans="1:42" ht="18" hidden="1" outlineLevel="1" x14ac:dyDescent="0.35">
      <c r="A670" s="13" t="s">
        <v>184</v>
      </c>
      <c r="B670" s="35">
        <v>657</v>
      </c>
      <c r="C670" s="473"/>
      <c r="D670" s="474"/>
      <c r="E670" s="474"/>
      <c r="F670" s="475"/>
      <c r="G670" s="476">
        <v>0</v>
      </c>
      <c r="H670" s="477">
        <v>0.1</v>
      </c>
      <c r="I670" s="102">
        <v>0</v>
      </c>
      <c r="J670" s="475"/>
      <c r="K670" s="7"/>
      <c r="L670" s="61">
        <v>657</v>
      </c>
      <c r="M670" s="112" t="s">
        <v>489</v>
      </c>
      <c r="N670" s="73">
        <v>0</v>
      </c>
      <c r="O670" s="74"/>
      <c r="P670" s="75"/>
      <c r="R670" s="483"/>
      <c r="S670" s="483"/>
      <c r="T670" s="268" t="s">
        <v>489</v>
      </c>
      <c r="AM670">
        <v>0</v>
      </c>
      <c r="AN670">
        <v>0</v>
      </c>
      <c r="AO670">
        <v>0</v>
      </c>
      <c r="AP670">
        <v>0</v>
      </c>
    </row>
    <row r="671" spans="1:42" ht="18" hidden="1" outlineLevel="1" x14ac:dyDescent="0.35">
      <c r="A671" s="13" t="s">
        <v>184</v>
      </c>
      <c r="B671" s="35">
        <v>658</v>
      </c>
      <c r="C671" s="473"/>
      <c r="D671" s="474"/>
      <c r="E671" s="474"/>
      <c r="F671" s="475"/>
      <c r="G671" s="476">
        <v>0</v>
      </c>
      <c r="H671" s="477">
        <v>0.1</v>
      </c>
      <c r="I671" s="102">
        <v>0</v>
      </c>
      <c r="J671" s="475"/>
      <c r="K671" s="7"/>
      <c r="L671" s="61">
        <v>658</v>
      </c>
      <c r="M671" s="112" t="s">
        <v>489</v>
      </c>
      <c r="N671" s="73">
        <v>0</v>
      </c>
      <c r="O671" s="74"/>
      <c r="P671" s="75"/>
      <c r="R671" s="483"/>
      <c r="S671" s="483"/>
      <c r="T671" s="268" t="s">
        <v>489</v>
      </c>
      <c r="AM671">
        <v>0</v>
      </c>
      <c r="AN671">
        <v>0</v>
      </c>
      <c r="AO671">
        <v>0</v>
      </c>
      <c r="AP671">
        <v>0</v>
      </c>
    </row>
    <row r="672" spans="1:42" ht="18" hidden="1" outlineLevel="1" x14ac:dyDescent="0.35">
      <c r="A672" s="13" t="s">
        <v>184</v>
      </c>
      <c r="B672" s="35">
        <v>659</v>
      </c>
      <c r="C672" s="473"/>
      <c r="D672" s="474"/>
      <c r="E672" s="474"/>
      <c r="F672" s="475"/>
      <c r="G672" s="476">
        <v>0</v>
      </c>
      <c r="H672" s="477">
        <v>0.1</v>
      </c>
      <c r="I672" s="102">
        <v>0</v>
      </c>
      <c r="J672" s="475"/>
      <c r="K672" s="7"/>
      <c r="L672" s="61">
        <v>659</v>
      </c>
      <c r="M672" s="112" t="s">
        <v>489</v>
      </c>
      <c r="N672" s="73">
        <v>0</v>
      </c>
      <c r="O672" s="74"/>
      <c r="P672" s="75"/>
      <c r="R672" s="483"/>
      <c r="S672" s="483"/>
      <c r="T672" s="268" t="s">
        <v>489</v>
      </c>
      <c r="AM672">
        <v>0</v>
      </c>
      <c r="AN672">
        <v>0</v>
      </c>
      <c r="AO672">
        <v>0</v>
      </c>
      <c r="AP672">
        <v>0</v>
      </c>
    </row>
    <row r="673" spans="1:42" ht="18" hidden="1" outlineLevel="1" x14ac:dyDescent="0.35">
      <c r="A673" s="13" t="s">
        <v>184</v>
      </c>
      <c r="B673" s="35">
        <v>660</v>
      </c>
      <c r="C673" s="473"/>
      <c r="D673" s="474"/>
      <c r="E673" s="474"/>
      <c r="F673" s="475"/>
      <c r="G673" s="476">
        <v>0</v>
      </c>
      <c r="H673" s="477">
        <v>0.1</v>
      </c>
      <c r="I673" s="102">
        <v>0</v>
      </c>
      <c r="J673" s="475"/>
      <c r="K673" s="7"/>
      <c r="L673" s="61">
        <v>660</v>
      </c>
      <c r="M673" s="112" t="s">
        <v>489</v>
      </c>
      <c r="N673" s="73">
        <v>0</v>
      </c>
      <c r="O673" s="74"/>
      <c r="P673" s="75"/>
      <c r="R673" s="483"/>
      <c r="S673" s="483"/>
      <c r="T673" s="268" t="s">
        <v>489</v>
      </c>
      <c r="AM673">
        <v>0</v>
      </c>
      <c r="AN673">
        <v>0</v>
      </c>
      <c r="AO673">
        <v>0</v>
      </c>
      <c r="AP673">
        <v>0</v>
      </c>
    </row>
    <row r="674" spans="1:42" ht="18" hidden="1" outlineLevel="1" x14ac:dyDescent="0.35">
      <c r="A674" s="13" t="s">
        <v>184</v>
      </c>
      <c r="B674" s="35">
        <v>661</v>
      </c>
      <c r="C674" s="473"/>
      <c r="D674" s="474"/>
      <c r="E674" s="474"/>
      <c r="F674" s="475"/>
      <c r="G674" s="476">
        <v>0</v>
      </c>
      <c r="H674" s="477">
        <v>0.1</v>
      </c>
      <c r="I674" s="102">
        <v>0</v>
      </c>
      <c r="J674" s="475"/>
      <c r="K674" s="7"/>
      <c r="L674" s="61">
        <v>661</v>
      </c>
      <c r="M674" s="112" t="s">
        <v>489</v>
      </c>
      <c r="N674" s="73">
        <v>0</v>
      </c>
      <c r="O674" s="74"/>
      <c r="P674" s="75"/>
      <c r="R674" s="483"/>
      <c r="S674" s="483"/>
      <c r="T674" s="268" t="s">
        <v>489</v>
      </c>
      <c r="AM674">
        <v>0</v>
      </c>
      <c r="AN674">
        <v>0</v>
      </c>
      <c r="AO674">
        <v>0</v>
      </c>
      <c r="AP674">
        <v>0</v>
      </c>
    </row>
    <row r="675" spans="1:42" ht="18" hidden="1" outlineLevel="1" x14ac:dyDescent="0.35">
      <c r="A675" s="13" t="s">
        <v>184</v>
      </c>
      <c r="B675" s="35">
        <v>662</v>
      </c>
      <c r="C675" s="473"/>
      <c r="D675" s="474"/>
      <c r="E675" s="474"/>
      <c r="F675" s="475"/>
      <c r="G675" s="476">
        <v>0</v>
      </c>
      <c r="H675" s="477">
        <v>0.1</v>
      </c>
      <c r="I675" s="102">
        <v>0</v>
      </c>
      <c r="J675" s="475"/>
      <c r="K675" s="7"/>
      <c r="L675" s="61">
        <v>662</v>
      </c>
      <c r="M675" s="112" t="s">
        <v>489</v>
      </c>
      <c r="N675" s="73">
        <v>0</v>
      </c>
      <c r="O675" s="74"/>
      <c r="P675" s="75"/>
      <c r="R675" s="483"/>
      <c r="S675" s="483"/>
      <c r="T675" s="268" t="s">
        <v>489</v>
      </c>
      <c r="AM675">
        <v>0</v>
      </c>
      <c r="AN675">
        <v>0</v>
      </c>
      <c r="AO675">
        <v>0</v>
      </c>
      <c r="AP675">
        <v>0</v>
      </c>
    </row>
    <row r="676" spans="1:42" ht="18" hidden="1" outlineLevel="1" x14ac:dyDescent="0.35">
      <c r="A676" s="13" t="s">
        <v>184</v>
      </c>
      <c r="B676" s="35">
        <v>663</v>
      </c>
      <c r="C676" s="473"/>
      <c r="D676" s="474"/>
      <c r="E676" s="474"/>
      <c r="F676" s="475"/>
      <c r="G676" s="476">
        <v>0</v>
      </c>
      <c r="H676" s="477">
        <v>0.1</v>
      </c>
      <c r="I676" s="102">
        <v>0</v>
      </c>
      <c r="J676" s="475"/>
      <c r="K676" s="7"/>
      <c r="L676" s="61">
        <v>663</v>
      </c>
      <c r="M676" s="112" t="s">
        <v>489</v>
      </c>
      <c r="N676" s="73">
        <v>0</v>
      </c>
      <c r="O676" s="74"/>
      <c r="P676" s="75"/>
      <c r="R676" s="483"/>
      <c r="S676" s="483"/>
      <c r="T676" s="268" t="s">
        <v>489</v>
      </c>
      <c r="AM676">
        <v>0</v>
      </c>
      <c r="AN676">
        <v>0</v>
      </c>
      <c r="AO676">
        <v>0</v>
      </c>
      <c r="AP676">
        <v>0</v>
      </c>
    </row>
    <row r="677" spans="1:42" ht="18" hidden="1" outlineLevel="1" x14ac:dyDescent="0.35">
      <c r="A677" s="13" t="s">
        <v>184</v>
      </c>
      <c r="B677" s="35">
        <v>664</v>
      </c>
      <c r="C677" s="473"/>
      <c r="D677" s="474"/>
      <c r="E677" s="474"/>
      <c r="F677" s="475"/>
      <c r="G677" s="476">
        <v>0</v>
      </c>
      <c r="H677" s="477">
        <v>0.1</v>
      </c>
      <c r="I677" s="102">
        <v>0</v>
      </c>
      <c r="J677" s="475"/>
      <c r="K677" s="7"/>
      <c r="L677" s="61">
        <v>664</v>
      </c>
      <c r="M677" s="112" t="s">
        <v>489</v>
      </c>
      <c r="N677" s="73">
        <v>0</v>
      </c>
      <c r="O677" s="74"/>
      <c r="P677" s="75"/>
      <c r="R677" s="483"/>
      <c r="S677" s="483"/>
      <c r="T677" s="268" t="s">
        <v>489</v>
      </c>
      <c r="AM677">
        <v>0</v>
      </c>
      <c r="AN677">
        <v>0</v>
      </c>
      <c r="AO677">
        <v>0</v>
      </c>
      <c r="AP677">
        <v>0</v>
      </c>
    </row>
    <row r="678" spans="1:42" ht="18" hidden="1" outlineLevel="1" x14ac:dyDescent="0.35">
      <c r="A678" s="13" t="s">
        <v>184</v>
      </c>
      <c r="B678" s="35">
        <v>665</v>
      </c>
      <c r="C678" s="473"/>
      <c r="D678" s="474"/>
      <c r="E678" s="474"/>
      <c r="F678" s="475"/>
      <c r="G678" s="476">
        <v>0</v>
      </c>
      <c r="H678" s="477">
        <v>0.1</v>
      </c>
      <c r="I678" s="102">
        <v>0</v>
      </c>
      <c r="J678" s="475"/>
      <c r="K678" s="7"/>
      <c r="L678" s="61">
        <v>665</v>
      </c>
      <c r="M678" s="112" t="s">
        <v>489</v>
      </c>
      <c r="N678" s="73">
        <v>0</v>
      </c>
      <c r="O678" s="74"/>
      <c r="P678" s="75"/>
      <c r="R678" s="483"/>
      <c r="S678" s="483"/>
      <c r="T678" s="268" t="s">
        <v>489</v>
      </c>
      <c r="AM678">
        <v>0</v>
      </c>
      <c r="AN678">
        <v>0</v>
      </c>
      <c r="AO678">
        <v>0</v>
      </c>
      <c r="AP678">
        <v>0</v>
      </c>
    </row>
    <row r="679" spans="1:42" ht="18" hidden="1" outlineLevel="1" x14ac:dyDescent="0.35">
      <c r="A679" s="13" t="s">
        <v>184</v>
      </c>
      <c r="B679" s="35">
        <v>666</v>
      </c>
      <c r="C679" s="473"/>
      <c r="D679" s="474"/>
      <c r="E679" s="474"/>
      <c r="F679" s="475"/>
      <c r="G679" s="476">
        <v>0</v>
      </c>
      <c r="H679" s="477">
        <v>0.1</v>
      </c>
      <c r="I679" s="102">
        <v>0</v>
      </c>
      <c r="J679" s="475"/>
      <c r="K679" s="7"/>
      <c r="L679" s="61">
        <v>666</v>
      </c>
      <c r="M679" s="112" t="s">
        <v>489</v>
      </c>
      <c r="N679" s="73">
        <v>0</v>
      </c>
      <c r="O679" s="74"/>
      <c r="P679" s="75"/>
      <c r="R679" s="483"/>
      <c r="S679" s="483"/>
      <c r="T679" s="268" t="s">
        <v>489</v>
      </c>
      <c r="AM679">
        <v>0</v>
      </c>
      <c r="AN679">
        <v>0</v>
      </c>
      <c r="AO679">
        <v>0</v>
      </c>
      <c r="AP679">
        <v>0</v>
      </c>
    </row>
    <row r="680" spans="1:42" ht="18" hidden="1" outlineLevel="1" x14ac:dyDescent="0.35">
      <c r="A680" s="13" t="s">
        <v>184</v>
      </c>
      <c r="B680" s="35">
        <v>667</v>
      </c>
      <c r="C680" s="473"/>
      <c r="D680" s="474"/>
      <c r="E680" s="474"/>
      <c r="F680" s="475"/>
      <c r="G680" s="476">
        <v>0</v>
      </c>
      <c r="H680" s="477">
        <v>0.1</v>
      </c>
      <c r="I680" s="102">
        <v>0</v>
      </c>
      <c r="J680" s="475"/>
      <c r="K680" s="7"/>
      <c r="L680" s="61">
        <v>667</v>
      </c>
      <c r="M680" s="112" t="s">
        <v>489</v>
      </c>
      <c r="N680" s="73">
        <v>0</v>
      </c>
      <c r="O680" s="74"/>
      <c r="P680" s="75"/>
      <c r="R680" s="483"/>
      <c r="S680" s="483"/>
      <c r="T680" s="268" t="s">
        <v>489</v>
      </c>
      <c r="AM680">
        <v>0</v>
      </c>
      <c r="AN680">
        <v>0</v>
      </c>
      <c r="AO680">
        <v>0</v>
      </c>
      <c r="AP680">
        <v>0</v>
      </c>
    </row>
    <row r="681" spans="1:42" ht="18" hidden="1" outlineLevel="1" x14ac:dyDescent="0.35">
      <c r="A681" s="13" t="s">
        <v>184</v>
      </c>
      <c r="B681" s="35">
        <v>668</v>
      </c>
      <c r="C681" s="473"/>
      <c r="D681" s="474"/>
      <c r="E681" s="474"/>
      <c r="F681" s="475"/>
      <c r="G681" s="476">
        <v>0</v>
      </c>
      <c r="H681" s="477">
        <v>0.1</v>
      </c>
      <c r="I681" s="102">
        <v>0</v>
      </c>
      <c r="J681" s="475"/>
      <c r="K681" s="7"/>
      <c r="L681" s="61">
        <v>668</v>
      </c>
      <c r="M681" s="112" t="s">
        <v>489</v>
      </c>
      <c r="N681" s="73">
        <v>0</v>
      </c>
      <c r="O681" s="74"/>
      <c r="P681" s="75"/>
      <c r="R681" s="483"/>
      <c r="S681" s="483"/>
      <c r="T681" s="268" t="s">
        <v>489</v>
      </c>
      <c r="AM681">
        <v>0</v>
      </c>
      <c r="AN681">
        <v>0</v>
      </c>
      <c r="AO681">
        <v>0</v>
      </c>
      <c r="AP681">
        <v>0</v>
      </c>
    </row>
    <row r="682" spans="1:42" ht="18" hidden="1" outlineLevel="1" x14ac:dyDescent="0.35">
      <c r="A682" s="13" t="s">
        <v>184</v>
      </c>
      <c r="B682" s="35">
        <v>669</v>
      </c>
      <c r="C682" s="473"/>
      <c r="D682" s="474"/>
      <c r="E682" s="474"/>
      <c r="F682" s="475"/>
      <c r="G682" s="476">
        <v>0</v>
      </c>
      <c r="H682" s="477">
        <v>0.1</v>
      </c>
      <c r="I682" s="102">
        <v>0</v>
      </c>
      <c r="J682" s="475"/>
      <c r="K682" s="7"/>
      <c r="L682" s="61">
        <v>669</v>
      </c>
      <c r="M682" s="112" t="s">
        <v>489</v>
      </c>
      <c r="N682" s="73">
        <v>0</v>
      </c>
      <c r="O682" s="74"/>
      <c r="P682" s="75"/>
      <c r="R682" s="483"/>
      <c r="S682" s="483"/>
      <c r="T682" s="268" t="s">
        <v>489</v>
      </c>
      <c r="AM682">
        <v>0</v>
      </c>
      <c r="AN682">
        <v>0</v>
      </c>
      <c r="AO682">
        <v>0</v>
      </c>
      <c r="AP682">
        <v>0</v>
      </c>
    </row>
    <row r="683" spans="1:42" ht="18" hidden="1" outlineLevel="1" x14ac:dyDescent="0.35">
      <c r="A683" s="13" t="s">
        <v>184</v>
      </c>
      <c r="B683" s="35">
        <v>670</v>
      </c>
      <c r="C683" s="473"/>
      <c r="D683" s="474"/>
      <c r="E683" s="474"/>
      <c r="F683" s="475"/>
      <c r="G683" s="476">
        <v>0</v>
      </c>
      <c r="H683" s="477">
        <v>0.1</v>
      </c>
      <c r="I683" s="102">
        <v>0</v>
      </c>
      <c r="J683" s="475"/>
      <c r="K683" s="7"/>
      <c r="L683" s="61">
        <v>670</v>
      </c>
      <c r="M683" s="112" t="s">
        <v>489</v>
      </c>
      <c r="N683" s="73">
        <v>0</v>
      </c>
      <c r="O683" s="74"/>
      <c r="P683" s="75"/>
      <c r="R683" s="483"/>
      <c r="S683" s="483"/>
      <c r="T683" s="268" t="s">
        <v>489</v>
      </c>
      <c r="AM683">
        <v>0</v>
      </c>
      <c r="AN683">
        <v>0</v>
      </c>
      <c r="AO683">
        <v>0</v>
      </c>
      <c r="AP683">
        <v>0</v>
      </c>
    </row>
    <row r="684" spans="1:42" ht="18" hidden="1" outlineLevel="1" x14ac:dyDescent="0.35">
      <c r="A684" s="13" t="s">
        <v>184</v>
      </c>
      <c r="B684" s="35">
        <v>671</v>
      </c>
      <c r="C684" s="473"/>
      <c r="D684" s="474"/>
      <c r="E684" s="474"/>
      <c r="F684" s="475"/>
      <c r="G684" s="476">
        <v>0</v>
      </c>
      <c r="H684" s="477">
        <v>0.1</v>
      </c>
      <c r="I684" s="102">
        <v>0</v>
      </c>
      <c r="J684" s="475"/>
      <c r="K684" s="7"/>
      <c r="L684" s="61">
        <v>671</v>
      </c>
      <c r="M684" s="112" t="s">
        <v>489</v>
      </c>
      <c r="N684" s="73">
        <v>0</v>
      </c>
      <c r="O684" s="74"/>
      <c r="P684" s="75"/>
      <c r="R684" s="483"/>
      <c r="S684" s="483"/>
      <c r="T684" s="268" t="s">
        <v>489</v>
      </c>
      <c r="AM684">
        <v>0</v>
      </c>
      <c r="AN684">
        <v>0</v>
      </c>
      <c r="AO684">
        <v>0</v>
      </c>
      <c r="AP684">
        <v>0</v>
      </c>
    </row>
    <row r="685" spans="1:42" ht="18" hidden="1" outlineLevel="1" x14ac:dyDescent="0.35">
      <c r="A685" s="13" t="s">
        <v>184</v>
      </c>
      <c r="B685" s="35">
        <v>672</v>
      </c>
      <c r="C685" s="473"/>
      <c r="D685" s="474"/>
      <c r="E685" s="474"/>
      <c r="F685" s="475"/>
      <c r="G685" s="476">
        <v>0</v>
      </c>
      <c r="H685" s="477">
        <v>0.1</v>
      </c>
      <c r="I685" s="102">
        <v>0</v>
      </c>
      <c r="J685" s="475"/>
      <c r="K685" s="7"/>
      <c r="L685" s="61">
        <v>672</v>
      </c>
      <c r="M685" s="112" t="s">
        <v>489</v>
      </c>
      <c r="N685" s="73">
        <v>0</v>
      </c>
      <c r="O685" s="74"/>
      <c r="P685" s="75"/>
      <c r="R685" s="483"/>
      <c r="S685" s="483"/>
      <c r="T685" s="268" t="s">
        <v>489</v>
      </c>
      <c r="AM685">
        <v>0</v>
      </c>
      <c r="AN685">
        <v>0</v>
      </c>
      <c r="AO685">
        <v>0</v>
      </c>
      <c r="AP685">
        <v>0</v>
      </c>
    </row>
    <row r="686" spans="1:42" ht="18" hidden="1" outlineLevel="1" x14ac:dyDescent="0.35">
      <c r="A686" s="13" t="s">
        <v>184</v>
      </c>
      <c r="B686" s="35">
        <v>673</v>
      </c>
      <c r="C686" s="473"/>
      <c r="D686" s="474"/>
      <c r="E686" s="474"/>
      <c r="F686" s="475"/>
      <c r="G686" s="476">
        <v>0</v>
      </c>
      <c r="H686" s="477">
        <v>0.1</v>
      </c>
      <c r="I686" s="102">
        <v>0</v>
      </c>
      <c r="J686" s="475"/>
      <c r="K686" s="7"/>
      <c r="L686" s="61">
        <v>673</v>
      </c>
      <c r="M686" s="112" t="s">
        <v>489</v>
      </c>
      <c r="N686" s="73">
        <v>0</v>
      </c>
      <c r="O686" s="74"/>
      <c r="P686" s="75"/>
      <c r="R686" s="483"/>
      <c r="S686" s="483"/>
      <c r="T686" s="268" t="s">
        <v>489</v>
      </c>
      <c r="AM686">
        <v>0</v>
      </c>
      <c r="AN686">
        <v>0</v>
      </c>
      <c r="AO686">
        <v>0</v>
      </c>
      <c r="AP686">
        <v>0</v>
      </c>
    </row>
    <row r="687" spans="1:42" ht="18" hidden="1" outlineLevel="1" x14ac:dyDescent="0.35">
      <c r="A687" s="13" t="s">
        <v>184</v>
      </c>
      <c r="B687" s="35">
        <v>674</v>
      </c>
      <c r="C687" s="473"/>
      <c r="D687" s="474"/>
      <c r="E687" s="474"/>
      <c r="F687" s="475"/>
      <c r="G687" s="476">
        <v>0</v>
      </c>
      <c r="H687" s="477">
        <v>0.1</v>
      </c>
      <c r="I687" s="102">
        <v>0</v>
      </c>
      <c r="J687" s="475"/>
      <c r="K687" s="7"/>
      <c r="L687" s="61">
        <v>674</v>
      </c>
      <c r="M687" s="112" t="s">
        <v>489</v>
      </c>
      <c r="N687" s="73">
        <v>0</v>
      </c>
      <c r="O687" s="74"/>
      <c r="P687" s="75"/>
      <c r="R687" s="483"/>
      <c r="S687" s="483"/>
      <c r="T687" s="268" t="s">
        <v>489</v>
      </c>
      <c r="AM687">
        <v>0</v>
      </c>
      <c r="AN687">
        <v>0</v>
      </c>
      <c r="AO687">
        <v>0</v>
      </c>
      <c r="AP687">
        <v>0</v>
      </c>
    </row>
    <row r="688" spans="1:42" ht="18" hidden="1" outlineLevel="1" x14ac:dyDescent="0.35">
      <c r="A688" s="13" t="s">
        <v>184</v>
      </c>
      <c r="B688" s="35">
        <v>675</v>
      </c>
      <c r="C688" s="473"/>
      <c r="D688" s="474"/>
      <c r="E688" s="474"/>
      <c r="F688" s="475"/>
      <c r="G688" s="476">
        <v>0</v>
      </c>
      <c r="H688" s="477">
        <v>0.1</v>
      </c>
      <c r="I688" s="102">
        <v>0</v>
      </c>
      <c r="J688" s="475"/>
      <c r="K688" s="7"/>
      <c r="L688" s="61">
        <v>675</v>
      </c>
      <c r="M688" s="112" t="s">
        <v>489</v>
      </c>
      <c r="N688" s="73">
        <v>0</v>
      </c>
      <c r="O688" s="74"/>
      <c r="P688" s="75"/>
      <c r="R688" s="483"/>
      <c r="S688" s="483"/>
      <c r="T688" s="268" t="s">
        <v>489</v>
      </c>
      <c r="AM688">
        <v>0</v>
      </c>
      <c r="AN688">
        <v>0</v>
      </c>
      <c r="AO688">
        <v>0</v>
      </c>
      <c r="AP688">
        <v>0</v>
      </c>
    </row>
    <row r="689" spans="1:42" ht="18" hidden="1" outlineLevel="1" x14ac:dyDescent="0.35">
      <c r="A689" s="13" t="s">
        <v>184</v>
      </c>
      <c r="B689" s="35">
        <v>676</v>
      </c>
      <c r="C689" s="473"/>
      <c r="D689" s="474"/>
      <c r="E689" s="474"/>
      <c r="F689" s="475"/>
      <c r="G689" s="476">
        <v>0</v>
      </c>
      <c r="H689" s="477">
        <v>0.1</v>
      </c>
      <c r="I689" s="102">
        <v>0</v>
      </c>
      <c r="J689" s="475"/>
      <c r="K689" s="7"/>
      <c r="L689" s="61">
        <v>676</v>
      </c>
      <c r="M689" s="112" t="s">
        <v>489</v>
      </c>
      <c r="N689" s="73">
        <v>0</v>
      </c>
      <c r="O689" s="74"/>
      <c r="P689" s="75"/>
      <c r="R689" s="483"/>
      <c r="S689" s="483"/>
      <c r="T689" s="268" t="s">
        <v>489</v>
      </c>
      <c r="AM689">
        <v>0</v>
      </c>
      <c r="AN689">
        <v>0</v>
      </c>
      <c r="AO689">
        <v>0</v>
      </c>
      <c r="AP689">
        <v>0</v>
      </c>
    </row>
    <row r="690" spans="1:42" ht="18" hidden="1" outlineLevel="1" x14ac:dyDescent="0.35">
      <c r="A690" s="13" t="s">
        <v>184</v>
      </c>
      <c r="B690" s="35">
        <v>677</v>
      </c>
      <c r="C690" s="473"/>
      <c r="D690" s="474"/>
      <c r="E690" s="474"/>
      <c r="F690" s="475"/>
      <c r="G690" s="476">
        <v>0</v>
      </c>
      <c r="H690" s="477">
        <v>0.1</v>
      </c>
      <c r="I690" s="102">
        <v>0</v>
      </c>
      <c r="J690" s="475"/>
      <c r="K690" s="7"/>
      <c r="L690" s="61">
        <v>677</v>
      </c>
      <c r="M690" s="112" t="s">
        <v>489</v>
      </c>
      <c r="N690" s="73">
        <v>0</v>
      </c>
      <c r="O690" s="74"/>
      <c r="P690" s="75"/>
      <c r="R690" s="483"/>
      <c r="S690" s="483"/>
      <c r="T690" s="268" t="s">
        <v>489</v>
      </c>
      <c r="AM690">
        <v>0</v>
      </c>
      <c r="AN690">
        <v>0</v>
      </c>
      <c r="AO690">
        <v>0</v>
      </c>
      <c r="AP690">
        <v>0</v>
      </c>
    </row>
    <row r="691" spans="1:42" ht="18" hidden="1" outlineLevel="1" x14ac:dyDescent="0.35">
      <c r="A691" s="13" t="s">
        <v>184</v>
      </c>
      <c r="B691" s="35">
        <v>678</v>
      </c>
      <c r="C691" s="473"/>
      <c r="D691" s="474"/>
      <c r="E691" s="474"/>
      <c r="F691" s="475"/>
      <c r="G691" s="476">
        <v>0</v>
      </c>
      <c r="H691" s="477">
        <v>0.1</v>
      </c>
      <c r="I691" s="102">
        <v>0</v>
      </c>
      <c r="J691" s="475"/>
      <c r="K691" s="7"/>
      <c r="L691" s="61">
        <v>678</v>
      </c>
      <c r="M691" s="112" t="s">
        <v>489</v>
      </c>
      <c r="N691" s="73">
        <v>0</v>
      </c>
      <c r="O691" s="74"/>
      <c r="P691" s="75"/>
      <c r="R691" s="483"/>
      <c r="S691" s="483"/>
      <c r="T691" s="268" t="s">
        <v>489</v>
      </c>
      <c r="AM691">
        <v>0</v>
      </c>
      <c r="AN691">
        <v>0</v>
      </c>
      <c r="AO691">
        <v>0</v>
      </c>
      <c r="AP691">
        <v>0</v>
      </c>
    </row>
    <row r="692" spans="1:42" ht="18" hidden="1" outlineLevel="1" x14ac:dyDescent="0.35">
      <c r="A692" s="13" t="s">
        <v>184</v>
      </c>
      <c r="B692" s="35">
        <v>679</v>
      </c>
      <c r="C692" s="473"/>
      <c r="D692" s="474"/>
      <c r="E692" s="474"/>
      <c r="F692" s="475"/>
      <c r="G692" s="476">
        <v>0</v>
      </c>
      <c r="H692" s="477">
        <v>0.1</v>
      </c>
      <c r="I692" s="102">
        <v>0</v>
      </c>
      <c r="J692" s="475"/>
      <c r="K692" s="7"/>
      <c r="L692" s="61">
        <v>679</v>
      </c>
      <c r="M692" s="112" t="s">
        <v>489</v>
      </c>
      <c r="N692" s="73">
        <v>0</v>
      </c>
      <c r="O692" s="74"/>
      <c r="P692" s="75"/>
      <c r="R692" s="483"/>
      <c r="S692" s="483"/>
      <c r="T692" s="268" t="s">
        <v>489</v>
      </c>
      <c r="AM692">
        <v>0</v>
      </c>
      <c r="AN692">
        <v>0</v>
      </c>
      <c r="AO692">
        <v>0</v>
      </c>
      <c r="AP692">
        <v>0</v>
      </c>
    </row>
    <row r="693" spans="1:42" ht="18" hidden="1" outlineLevel="1" x14ac:dyDescent="0.35">
      <c r="A693" s="13" t="s">
        <v>184</v>
      </c>
      <c r="B693" s="35">
        <v>680</v>
      </c>
      <c r="C693" s="473"/>
      <c r="D693" s="474"/>
      <c r="E693" s="474"/>
      <c r="F693" s="475"/>
      <c r="G693" s="476">
        <v>0</v>
      </c>
      <c r="H693" s="477">
        <v>0.1</v>
      </c>
      <c r="I693" s="102">
        <v>0</v>
      </c>
      <c r="J693" s="475"/>
      <c r="K693" s="7"/>
      <c r="L693" s="61">
        <v>680</v>
      </c>
      <c r="M693" s="112" t="s">
        <v>489</v>
      </c>
      <c r="N693" s="73">
        <v>0</v>
      </c>
      <c r="O693" s="74"/>
      <c r="P693" s="75"/>
      <c r="R693" s="483"/>
      <c r="S693" s="483"/>
      <c r="T693" s="268" t="s">
        <v>489</v>
      </c>
      <c r="AM693">
        <v>0</v>
      </c>
      <c r="AN693">
        <v>0</v>
      </c>
      <c r="AO693">
        <v>0</v>
      </c>
      <c r="AP693">
        <v>0</v>
      </c>
    </row>
    <row r="694" spans="1:42" ht="18" hidden="1" outlineLevel="1" x14ac:dyDescent="0.35">
      <c r="A694" s="13" t="s">
        <v>184</v>
      </c>
      <c r="B694" s="35">
        <v>681</v>
      </c>
      <c r="C694" s="473"/>
      <c r="D694" s="474"/>
      <c r="E694" s="474"/>
      <c r="F694" s="475"/>
      <c r="G694" s="476">
        <v>0</v>
      </c>
      <c r="H694" s="477">
        <v>0.1</v>
      </c>
      <c r="I694" s="102">
        <v>0</v>
      </c>
      <c r="J694" s="475"/>
      <c r="K694" s="7"/>
      <c r="L694" s="61">
        <v>681</v>
      </c>
      <c r="M694" s="112" t="s">
        <v>489</v>
      </c>
      <c r="N694" s="73">
        <v>0</v>
      </c>
      <c r="O694" s="74"/>
      <c r="P694" s="75"/>
      <c r="R694" s="483"/>
      <c r="S694" s="483"/>
      <c r="T694" s="268" t="s">
        <v>489</v>
      </c>
      <c r="AM694">
        <v>0</v>
      </c>
      <c r="AN694">
        <v>0</v>
      </c>
      <c r="AO694">
        <v>0</v>
      </c>
      <c r="AP694">
        <v>0</v>
      </c>
    </row>
    <row r="695" spans="1:42" ht="18" hidden="1" outlineLevel="1" x14ac:dyDescent="0.35">
      <c r="A695" s="13" t="s">
        <v>184</v>
      </c>
      <c r="B695" s="35">
        <v>682</v>
      </c>
      <c r="C695" s="473"/>
      <c r="D695" s="474"/>
      <c r="E695" s="474"/>
      <c r="F695" s="475"/>
      <c r="G695" s="476">
        <v>0</v>
      </c>
      <c r="H695" s="477">
        <v>0.1</v>
      </c>
      <c r="I695" s="102">
        <v>0</v>
      </c>
      <c r="J695" s="475"/>
      <c r="K695" s="7"/>
      <c r="L695" s="61">
        <v>682</v>
      </c>
      <c r="M695" s="112" t="s">
        <v>489</v>
      </c>
      <c r="N695" s="73">
        <v>0</v>
      </c>
      <c r="O695" s="74"/>
      <c r="P695" s="75"/>
      <c r="R695" s="483"/>
      <c r="S695" s="483"/>
      <c r="T695" s="268" t="s">
        <v>489</v>
      </c>
      <c r="AM695">
        <v>0</v>
      </c>
      <c r="AN695">
        <v>0</v>
      </c>
      <c r="AO695">
        <v>0</v>
      </c>
      <c r="AP695">
        <v>0</v>
      </c>
    </row>
    <row r="696" spans="1:42" ht="18" hidden="1" outlineLevel="1" x14ac:dyDescent="0.35">
      <c r="A696" s="13" t="s">
        <v>184</v>
      </c>
      <c r="B696" s="35">
        <v>683</v>
      </c>
      <c r="C696" s="473"/>
      <c r="D696" s="474"/>
      <c r="E696" s="474"/>
      <c r="F696" s="475"/>
      <c r="G696" s="476">
        <v>0</v>
      </c>
      <c r="H696" s="477">
        <v>0.1</v>
      </c>
      <c r="I696" s="102">
        <v>0</v>
      </c>
      <c r="J696" s="475"/>
      <c r="K696" s="7"/>
      <c r="L696" s="61">
        <v>683</v>
      </c>
      <c r="M696" s="112" t="s">
        <v>489</v>
      </c>
      <c r="N696" s="73">
        <v>0</v>
      </c>
      <c r="O696" s="74"/>
      <c r="P696" s="75"/>
      <c r="R696" s="483"/>
      <c r="S696" s="483"/>
      <c r="T696" s="268" t="s">
        <v>489</v>
      </c>
      <c r="AM696">
        <v>0</v>
      </c>
      <c r="AN696">
        <v>0</v>
      </c>
      <c r="AO696">
        <v>0</v>
      </c>
      <c r="AP696">
        <v>0</v>
      </c>
    </row>
    <row r="697" spans="1:42" ht="18" hidden="1" outlineLevel="1" x14ac:dyDescent="0.35">
      <c r="A697" s="13" t="s">
        <v>184</v>
      </c>
      <c r="B697" s="35">
        <v>684</v>
      </c>
      <c r="C697" s="473"/>
      <c r="D697" s="474"/>
      <c r="E697" s="474"/>
      <c r="F697" s="475"/>
      <c r="G697" s="476">
        <v>0</v>
      </c>
      <c r="H697" s="477">
        <v>0.1</v>
      </c>
      <c r="I697" s="102">
        <v>0</v>
      </c>
      <c r="J697" s="475"/>
      <c r="K697" s="7"/>
      <c r="L697" s="61">
        <v>684</v>
      </c>
      <c r="M697" s="112" t="s">
        <v>489</v>
      </c>
      <c r="N697" s="73">
        <v>0</v>
      </c>
      <c r="O697" s="74"/>
      <c r="P697" s="75"/>
      <c r="R697" s="483"/>
      <c r="S697" s="483"/>
      <c r="T697" s="268" t="s">
        <v>489</v>
      </c>
      <c r="AM697">
        <v>0</v>
      </c>
      <c r="AN697">
        <v>0</v>
      </c>
      <c r="AO697">
        <v>0</v>
      </c>
      <c r="AP697">
        <v>0</v>
      </c>
    </row>
    <row r="698" spans="1:42" ht="18" hidden="1" outlineLevel="1" x14ac:dyDescent="0.35">
      <c r="A698" s="13" t="s">
        <v>184</v>
      </c>
      <c r="B698" s="35">
        <v>685</v>
      </c>
      <c r="C698" s="473"/>
      <c r="D698" s="474"/>
      <c r="E698" s="474"/>
      <c r="F698" s="475"/>
      <c r="G698" s="476">
        <v>0</v>
      </c>
      <c r="H698" s="477">
        <v>0.1</v>
      </c>
      <c r="I698" s="102">
        <v>0</v>
      </c>
      <c r="J698" s="475"/>
      <c r="K698" s="7"/>
      <c r="L698" s="61">
        <v>685</v>
      </c>
      <c r="M698" s="112" t="s">
        <v>489</v>
      </c>
      <c r="N698" s="73">
        <v>0</v>
      </c>
      <c r="O698" s="74"/>
      <c r="P698" s="75"/>
      <c r="R698" s="483"/>
      <c r="S698" s="483"/>
      <c r="T698" s="268" t="s">
        <v>489</v>
      </c>
      <c r="AM698">
        <v>0</v>
      </c>
      <c r="AN698">
        <v>0</v>
      </c>
      <c r="AO698">
        <v>0</v>
      </c>
      <c r="AP698">
        <v>0</v>
      </c>
    </row>
    <row r="699" spans="1:42" ht="18" hidden="1" outlineLevel="1" x14ac:dyDescent="0.35">
      <c r="A699" s="13" t="s">
        <v>184</v>
      </c>
      <c r="B699" s="35">
        <v>686</v>
      </c>
      <c r="C699" s="473"/>
      <c r="D699" s="474"/>
      <c r="E699" s="474"/>
      <c r="F699" s="475"/>
      <c r="G699" s="476">
        <v>0</v>
      </c>
      <c r="H699" s="477">
        <v>0.1</v>
      </c>
      <c r="I699" s="102">
        <v>0</v>
      </c>
      <c r="J699" s="475"/>
      <c r="K699" s="7"/>
      <c r="L699" s="61">
        <v>686</v>
      </c>
      <c r="M699" s="112" t="s">
        <v>489</v>
      </c>
      <c r="N699" s="73">
        <v>0</v>
      </c>
      <c r="O699" s="74"/>
      <c r="P699" s="75"/>
      <c r="R699" s="483"/>
      <c r="S699" s="483"/>
      <c r="T699" s="268" t="s">
        <v>489</v>
      </c>
      <c r="AM699">
        <v>0</v>
      </c>
      <c r="AN699">
        <v>0</v>
      </c>
      <c r="AO699">
        <v>0</v>
      </c>
      <c r="AP699">
        <v>0</v>
      </c>
    </row>
    <row r="700" spans="1:42" ht="18" hidden="1" outlineLevel="1" x14ac:dyDescent="0.35">
      <c r="A700" s="13" t="s">
        <v>184</v>
      </c>
      <c r="B700" s="35">
        <v>687</v>
      </c>
      <c r="C700" s="473"/>
      <c r="D700" s="474"/>
      <c r="E700" s="474"/>
      <c r="F700" s="475"/>
      <c r="G700" s="476">
        <v>0</v>
      </c>
      <c r="H700" s="477">
        <v>0.1</v>
      </c>
      <c r="I700" s="102">
        <v>0</v>
      </c>
      <c r="J700" s="475"/>
      <c r="K700" s="7"/>
      <c r="L700" s="61">
        <v>687</v>
      </c>
      <c r="M700" s="112" t="s">
        <v>489</v>
      </c>
      <c r="N700" s="73">
        <v>0</v>
      </c>
      <c r="O700" s="74"/>
      <c r="P700" s="75"/>
      <c r="R700" s="483"/>
      <c r="S700" s="483"/>
      <c r="T700" s="268" t="s">
        <v>489</v>
      </c>
      <c r="AM700">
        <v>0</v>
      </c>
      <c r="AN700">
        <v>0</v>
      </c>
      <c r="AO700">
        <v>0</v>
      </c>
      <c r="AP700">
        <v>0</v>
      </c>
    </row>
    <row r="701" spans="1:42" ht="18" hidden="1" outlineLevel="1" x14ac:dyDescent="0.35">
      <c r="A701" s="13" t="s">
        <v>184</v>
      </c>
      <c r="B701" s="35">
        <v>688</v>
      </c>
      <c r="C701" s="473"/>
      <c r="D701" s="474"/>
      <c r="E701" s="474"/>
      <c r="F701" s="475"/>
      <c r="G701" s="476">
        <v>0</v>
      </c>
      <c r="H701" s="477">
        <v>0.1</v>
      </c>
      <c r="I701" s="102">
        <v>0</v>
      </c>
      <c r="J701" s="475"/>
      <c r="K701" s="7"/>
      <c r="L701" s="61">
        <v>688</v>
      </c>
      <c r="M701" s="112" t="s">
        <v>489</v>
      </c>
      <c r="N701" s="73">
        <v>0</v>
      </c>
      <c r="O701" s="74"/>
      <c r="P701" s="75"/>
      <c r="R701" s="483"/>
      <c r="S701" s="483"/>
      <c r="T701" s="268" t="s">
        <v>489</v>
      </c>
      <c r="AM701">
        <v>0</v>
      </c>
      <c r="AN701">
        <v>0</v>
      </c>
      <c r="AO701">
        <v>0</v>
      </c>
      <c r="AP701">
        <v>0</v>
      </c>
    </row>
    <row r="702" spans="1:42" ht="18" hidden="1" outlineLevel="1" x14ac:dyDescent="0.35">
      <c r="A702" s="13" t="s">
        <v>184</v>
      </c>
      <c r="B702" s="35">
        <v>689</v>
      </c>
      <c r="C702" s="473"/>
      <c r="D702" s="474"/>
      <c r="E702" s="474"/>
      <c r="F702" s="475"/>
      <c r="G702" s="476">
        <v>0</v>
      </c>
      <c r="H702" s="477">
        <v>0.1</v>
      </c>
      <c r="I702" s="102">
        <v>0</v>
      </c>
      <c r="J702" s="475"/>
      <c r="K702" s="7"/>
      <c r="L702" s="61">
        <v>689</v>
      </c>
      <c r="M702" s="112" t="s">
        <v>489</v>
      </c>
      <c r="N702" s="73">
        <v>0</v>
      </c>
      <c r="O702" s="74"/>
      <c r="P702" s="75"/>
      <c r="R702" s="483"/>
      <c r="S702" s="483"/>
      <c r="T702" s="268" t="s">
        <v>489</v>
      </c>
      <c r="AM702">
        <v>0</v>
      </c>
      <c r="AN702">
        <v>0</v>
      </c>
      <c r="AO702">
        <v>0</v>
      </c>
      <c r="AP702">
        <v>0</v>
      </c>
    </row>
    <row r="703" spans="1:42" ht="18" hidden="1" outlineLevel="1" x14ac:dyDescent="0.35">
      <c r="A703" s="13" t="s">
        <v>184</v>
      </c>
      <c r="B703" s="35">
        <v>690</v>
      </c>
      <c r="C703" s="473"/>
      <c r="D703" s="474"/>
      <c r="E703" s="474"/>
      <c r="F703" s="475"/>
      <c r="G703" s="476">
        <v>0</v>
      </c>
      <c r="H703" s="477">
        <v>0.1</v>
      </c>
      <c r="I703" s="102">
        <v>0</v>
      </c>
      <c r="J703" s="475"/>
      <c r="K703" s="7"/>
      <c r="L703" s="61">
        <v>690</v>
      </c>
      <c r="M703" s="112" t="s">
        <v>489</v>
      </c>
      <c r="N703" s="73">
        <v>0</v>
      </c>
      <c r="O703" s="74"/>
      <c r="P703" s="75"/>
      <c r="R703" s="483"/>
      <c r="S703" s="483"/>
      <c r="T703" s="268" t="s">
        <v>489</v>
      </c>
      <c r="AM703">
        <v>0</v>
      </c>
      <c r="AN703">
        <v>0</v>
      </c>
      <c r="AO703">
        <v>0</v>
      </c>
      <c r="AP703">
        <v>0</v>
      </c>
    </row>
    <row r="704" spans="1:42" ht="18" hidden="1" outlineLevel="1" x14ac:dyDescent="0.35">
      <c r="A704" s="13" t="s">
        <v>184</v>
      </c>
      <c r="B704" s="35">
        <v>691</v>
      </c>
      <c r="C704" s="473"/>
      <c r="D704" s="474"/>
      <c r="E704" s="474"/>
      <c r="F704" s="475"/>
      <c r="G704" s="476">
        <v>0</v>
      </c>
      <c r="H704" s="477">
        <v>0.1</v>
      </c>
      <c r="I704" s="102">
        <v>0</v>
      </c>
      <c r="J704" s="475"/>
      <c r="K704" s="7"/>
      <c r="L704" s="61">
        <v>691</v>
      </c>
      <c r="M704" s="112" t="s">
        <v>489</v>
      </c>
      <c r="N704" s="73">
        <v>0</v>
      </c>
      <c r="O704" s="74"/>
      <c r="P704" s="75"/>
      <c r="R704" s="483"/>
      <c r="S704" s="483"/>
      <c r="T704" s="268" t="s">
        <v>489</v>
      </c>
      <c r="AM704">
        <v>0</v>
      </c>
      <c r="AN704">
        <v>0</v>
      </c>
      <c r="AO704">
        <v>0</v>
      </c>
      <c r="AP704">
        <v>0</v>
      </c>
    </row>
    <row r="705" spans="1:42" ht="18" hidden="1" outlineLevel="1" x14ac:dyDescent="0.35">
      <c r="A705" s="13" t="s">
        <v>184</v>
      </c>
      <c r="B705" s="35">
        <v>692</v>
      </c>
      <c r="C705" s="473"/>
      <c r="D705" s="474"/>
      <c r="E705" s="474"/>
      <c r="F705" s="475"/>
      <c r="G705" s="476">
        <v>0</v>
      </c>
      <c r="H705" s="477">
        <v>0.1</v>
      </c>
      <c r="I705" s="102">
        <v>0</v>
      </c>
      <c r="J705" s="475"/>
      <c r="K705" s="7"/>
      <c r="L705" s="61">
        <v>692</v>
      </c>
      <c r="M705" s="112" t="s">
        <v>489</v>
      </c>
      <c r="N705" s="73">
        <v>0</v>
      </c>
      <c r="O705" s="74"/>
      <c r="P705" s="75"/>
      <c r="R705" s="483"/>
      <c r="S705" s="483"/>
      <c r="T705" s="268" t="s">
        <v>489</v>
      </c>
      <c r="AM705">
        <v>0</v>
      </c>
      <c r="AN705">
        <v>0</v>
      </c>
      <c r="AO705">
        <v>0</v>
      </c>
      <c r="AP705">
        <v>0</v>
      </c>
    </row>
    <row r="706" spans="1:42" ht="18" hidden="1" outlineLevel="1" x14ac:dyDescent="0.35">
      <c r="A706" s="13" t="s">
        <v>184</v>
      </c>
      <c r="B706" s="35">
        <v>693</v>
      </c>
      <c r="C706" s="473"/>
      <c r="D706" s="474"/>
      <c r="E706" s="474"/>
      <c r="F706" s="475"/>
      <c r="G706" s="476">
        <v>0</v>
      </c>
      <c r="H706" s="477">
        <v>0.1</v>
      </c>
      <c r="I706" s="102">
        <v>0</v>
      </c>
      <c r="J706" s="475"/>
      <c r="K706" s="7"/>
      <c r="L706" s="61">
        <v>693</v>
      </c>
      <c r="M706" s="112" t="s">
        <v>489</v>
      </c>
      <c r="N706" s="73">
        <v>0</v>
      </c>
      <c r="O706" s="74"/>
      <c r="P706" s="75"/>
      <c r="R706" s="483"/>
      <c r="S706" s="483"/>
      <c r="T706" s="268" t="s">
        <v>489</v>
      </c>
      <c r="AM706">
        <v>0</v>
      </c>
      <c r="AN706">
        <v>0</v>
      </c>
      <c r="AO706">
        <v>0</v>
      </c>
      <c r="AP706">
        <v>0</v>
      </c>
    </row>
    <row r="707" spans="1:42" ht="18" hidden="1" outlineLevel="1" x14ac:dyDescent="0.35">
      <c r="A707" s="13" t="s">
        <v>184</v>
      </c>
      <c r="B707" s="35">
        <v>694</v>
      </c>
      <c r="C707" s="473"/>
      <c r="D707" s="474"/>
      <c r="E707" s="474"/>
      <c r="F707" s="475"/>
      <c r="G707" s="476">
        <v>0</v>
      </c>
      <c r="H707" s="477">
        <v>0.1</v>
      </c>
      <c r="I707" s="102">
        <v>0</v>
      </c>
      <c r="J707" s="475"/>
      <c r="K707" s="7"/>
      <c r="L707" s="61">
        <v>694</v>
      </c>
      <c r="M707" s="112" t="s">
        <v>489</v>
      </c>
      <c r="N707" s="73">
        <v>0</v>
      </c>
      <c r="O707" s="74"/>
      <c r="P707" s="75"/>
      <c r="R707" s="483"/>
      <c r="S707" s="483"/>
      <c r="T707" s="268" t="s">
        <v>489</v>
      </c>
      <c r="AM707">
        <v>0</v>
      </c>
      <c r="AN707">
        <v>0</v>
      </c>
      <c r="AO707">
        <v>0</v>
      </c>
      <c r="AP707">
        <v>0</v>
      </c>
    </row>
    <row r="708" spans="1:42" ht="18" hidden="1" outlineLevel="1" x14ac:dyDescent="0.35">
      <c r="A708" s="13" t="s">
        <v>184</v>
      </c>
      <c r="B708" s="35">
        <v>695</v>
      </c>
      <c r="C708" s="473"/>
      <c r="D708" s="474"/>
      <c r="E708" s="474"/>
      <c r="F708" s="475"/>
      <c r="G708" s="476">
        <v>0</v>
      </c>
      <c r="H708" s="477">
        <v>0.1</v>
      </c>
      <c r="I708" s="102">
        <v>0</v>
      </c>
      <c r="J708" s="475"/>
      <c r="K708" s="7"/>
      <c r="L708" s="61">
        <v>695</v>
      </c>
      <c r="M708" s="112" t="s">
        <v>489</v>
      </c>
      <c r="N708" s="73">
        <v>0</v>
      </c>
      <c r="O708" s="74"/>
      <c r="P708" s="75"/>
      <c r="R708" s="483"/>
      <c r="S708" s="483"/>
      <c r="T708" s="268" t="s">
        <v>489</v>
      </c>
      <c r="AM708">
        <v>0</v>
      </c>
      <c r="AN708">
        <v>0</v>
      </c>
      <c r="AO708">
        <v>0</v>
      </c>
      <c r="AP708">
        <v>0</v>
      </c>
    </row>
    <row r="709" spans="1:42" ht="18" hidden="1" outlineLevel="1" x14ac:dyDescent="0.35">
      <c r="A709" s="13" t="s">
        <v>184</v>
      </c>
      <c r="B709" s="35">
        <v>696</v>
      </c>
      <c r="C709" s="473"/>
      <c r="D709" s="474"/>
      <c r="E709" s="474"/>
      <c r="F709" s="475"/>
      <c r="G709" s="476">
        <v>0</v>
      </c>
      <c r="H709" s="477">
        <v>0.1</v>
      </c>
      <c r="I709" s="102">
        <v>0</v>
      </c>
      <c r="J709" s="475"/>
      <c r="K709" s="7"/>
      <c r="L709" s="61">
        <v>696</v>
      </c>
      <c r="M709" s="112" t="s">
        <v>489</v>
      </c>
      <c r="N709" s="73">
        <v>0</v>
      </c>
      <c r="O709" s="74"/>
      <c r="P709" s="75"/>
      <c r="R709" s="483"/>
      <c r="S709" s="483"/>
      <c r="T709" s="268" t="s">
        <v>489</v>
      </c>
      <c r="AM709">
        <v>0</v>
      </c>
      <c r="AN709">
        <v>0</v>
      </c>
      <c r="AO709">
        <v>0</v>
      </c>
      <c r="AP709">
        <v>0</v>
      </c>
    </row>
    <row r="710" spans="1:42" ht="18" hidden="1" outlineLevel="1" x14ac:dyDescent="0.35">
      <c r="A710" s="13" t="s">
        <v>184</v>
      </c>
      <c r="B710" s="35">
        <v>697</v>
      </c>
      <c r="C710" s="473"/>
      <c r="D710" s="474"/>
      <c r="E710" s="474"/>
      <c r="F710" s="475"/>
      <c r="G710" s="476">
        <v>0</v>
      </c>
      <c r="H710" s="477">
        <v>0.1</v>
      </c>
      <c r="I710" s="102">
        <v>0</v>
      </c>
      <c r="J710" s="475"/>
      <c r="K710" s="7"/>
      <c r="L710" s="61">
        <v>697</v>
      </c>
      <c r="M710" s="112" t="s">
        <v>489</v>
      </c>
      <c r="N710" s="73">
        <v>0</v>
      </c>
      <c r="O710" s="74"/>
      <c r="P710" s="75"/>
      <c r="R710" s="483"/>
      <c r="S710" s="483"/>
      <c r="T710" s="268" t="s">
        <v>489</v>
      </c>
      <c r="AM710">
        <v>0</v>
      </c>
      <c r="AN710">
        <v>0</v>
      </c>
      <c r="AO710">
        <v>0</v>
      </c>
      <c r="AP710">
        <v>0</v>
      </c>
    </row>
    <row r="711" spans="1:42" ht="18" hidden="1" outlineLevel="1" x14ac:dyDescent="0.35">
      <c r="A711" s="13" t="s">
        <v>184</v>
      </c>
      <c r="B711" s="35">
        <v>698</v>
      </c>
      <c r="C711" s="473"/>
      <c r="D711" s="474"/>
      <c r="E711" s="474"/>
      <c r="F711" s="475"/>
      <c r="G711" s="476">
        <v>0</v>
      </c>
      <c r="H711" s="477">
        <v>0.1</v>
      </c>
      <c r="I711" s="102">
        <v>0</v>
      </c>
      <c r="J711" s="475"/>
      <c r="K711" s="7"/>
      <c r="L711" s="61">
        <v>698</v>
      </c>
      <c r="M711" s="112" t="s">
        <v>489</v>
      </c>
      <c r="N711" s="73">
        <v>0</v>
      </c>
      <c r="O711" s="74"/>
      <c r="P711" s="75"/>
      <c r="R711" s="483"/>
      <c r="S711" s="483"/>
      <c r="T711" s="268" t="s">
        <v>489</v>
      </c>
      <c r="AM711">
        <v>0</v>
      </c>
      <c r="AN711">
        <v>0</v>
      </c>
      <c r="AO711">
        <v>0</v>
      </c>
      <c r="AP711">
        <v>0</v>
      </c>
    </row>
    <row r="712" spans="1:42" ht="18" hidden="1" outlineLevel="1" x14ac:dyDescent="0.35">
      <c r="A712" s="13" t="s">
        <v>184</v>
      </c>
      <c r="B712" s="35">
        <v>699</v>
      </c>
      <c r="C712" s="473"/>
      <c r="D712" s="474"/>
      <c r="E712" s="474"/>
      <c r="F712" s="475"/>
      <c r="G712" s="476">
        <v>0</v>
      </c>
      <c r="H712" s="477">
        <v>0.1</v>
      </c>
      <c r="I712" s="102">
        <v>0</v>
      </c>
      <c r="J712" s="475"/>
      <c r="K712" s="7"/>
      <c r="L712" s="61">
        <v>699</v>
      </c>
      <c r="M712" s="112" t="s">
        <v>489</v>
      </c>
      <c r="N712" s="73">
        <v>0</v>
      </c>
      <c r="O712" s="74"/>
      <c r="P712" s="75"/>
      <c r="R712" s="483"/>
      <c r="S712" s="483"/>
      <c r="T712" s="268" t="s">
        <v>489</v>
      </c>
      <c r="AM712">
        <v>0</v>
      </c>
      <c r="AN712">
        <v>0</v>
      </c>
      <c r="AO712">
        <v>0</v>
      </c>
      <c r="AP712">
        <v>0</v>
      </c>
    </row>
    <row r="713" spans="1:42" ht="18" hidden="1" outlineLevel="1" x14ac:dyDescent="0.35">
      <c r="A713" s="13" t="s">
        <v>184</v>
      </c>
      <c r="B713" s="35">
        <v>700</v>
      </c>
      <c r="C713" s="473"/>
      <c r="D713" s="474"/>
      <c r="E713" s="474"/>
      <c r="F713" s="475"/>
      <c r="G713" s="476">
        <v>0</v>
      </c>
      <c r="H713" s="477">
        <v>0.1</v>
      </c>
      <c r="I713" s="102">
        <v>0</v>
      </c>
      <c r="J713" s="475"/>
      <c r="K713" s="7"/>
      <c r="L713" s="61">
        <v>700</v>
      </c>
      <c r="M713" s="112" t="s">
        <v>489</v>
      </c>
      <c r="N713" s="73">
        <v>0</v>
      </c>
      <c r="O713" s="74"/>
      <c r="P713" s="75"/>
      <c r="R713" s="483"/>
      <c r="S713" s="483"/>
      <c r="T713" s="268" t="s">
        <v>489</v>
      </c>
      <c r="AM713">
        <v>0</v>
      </c>
      <c r="AN713">
        <v>0</v>
      </c>
      <c r="AO713">
        <v>0</v>
      </c>
      <c r="AP713">
        <v>0</v>
      </c>
    </row>
    <row r="714" spans="1:42" ht="18" hidden="1" outlineLevel="1" x14ac:dyDescent="0.35">
      <c r="A714" s="13" t="s">
        <v>184</v>
      </c>
      <c r="B714" s="35">
        <v>701</v>
      </c>
      <c r="C714" s="473"/>
      <c r="D714" s="474"/>
      <c r="E714" s="474"/>
      <c r="F714" s="475"/>
      <c r="G714" s="476">
        <v>0</v>
      </c>
      <c r="H714" s="477">
        <v>0.1</v>
      </c>
      <c r="I714" s="102">
        <v>0</v>
      </c>
      <c r="J714" s="475"/>
      <c r="K714" s="7"/>
      <c r="L714" s="61">
        <v>701</v>
      </c>
      <c r="M714" s="112" t="s">
        <v>489</v>
      </c>
      <c r="N714" s="73">
        <v>0</v>
      </c>
      <c r="O714" s="74"/>
      <c r="P714" s="75"/>
      <c r="R714" s="483"/>
      <c r="S714" s="483"/>
      <c r="T714" s="268" t="s">
        <v>489</v>
      </c>
      <c r="AM714">
        <v>0</v>
      </c>
      <c r="AN714">
        <v>0</v>
      </c>
      <c r="AO714">
        <v>0</v>
      </c>
      <c r="AP714">
        <v>0</v>
      </c>
    </row>
    <row r="715" spans="1:42" ht="18" hidden="1" outlineLevel="1" x14ac:dyDescent="0.35">
      <c r="A715" s="13" t="s">
        <v>184</v>
      </c>
      <c r="B715" s="35">
        <v>702</v>
      </c>
      <c r="C715" s="473"/>
      <c r="D715" s="474"/>
      <c r="E715" s="474"/>
      <c r="F715" s="475"/>
      <c r="G715" s="476">
        <v>0</v>
      </c>
      <c r="H715" s="477">
        <v>0.1</v>
      </c>
      <c r="I715" s="102">
        <v>0</v>
      </c>
      <c r="J715" s="475"/>
      <c r="K715" s="7"/>
      <c r="L715" s="61">
        <v>702</v>
      </c>
      <c r="M715" s="112" t="s">
        <v>489</v>
      </c>
      <c r="N715" s="73">
        <v>0</v>
      </c>
      <c r="O715" s="74"/>
      <c r="P715" s="75"/>
      <c r="R715" s="483"/>
      <c r="S715" s="483"/>
      <c r="T715" s="268" t="s">
        <v>489</v>
      </c>
      <c r="AM715">
        <v>0</v>
      </c>
      <c r="AN715">
        <v>0</v>
      </c>
      <c r="AO715">
        <v>0</v>
      </c>
      <c r="AP715">
        <v>0</v>
      </c>
    </row>
    <row r="716" spans="1:42" ht="18" hidden="1" outlineLevel="1" x14ac:dyDescent="0.35">
      <c r="A716" s="13" t="s">
        <v>184</v>
      </c>
      <c r="B716" s="35">
        <v>703</v>
      </c>
      <c r="C716" s="473"/>
      <c r="D716" s="474"/>
      <c r="E716" s="474"/>
      <c r="F716" s="475"/>
      <c r="G716" s="476">
        <v>0</v>
      </c>
      <c r="H716" s="477">
        <v>0.1</v>
      </c>
      <c r="I716" s="102">
        <v>0</v>
      </c>
      <c r="J716" s="475"/>
      <c r="K716" s="7"/>
      <c r="L716" s="61">
        <v>703</v>
      </c>
      <c r="M716" s="112" t="s">
        <v>489</v>
      </c>
      <c r="N716" s="73">
        <v>0</v>
      </c>
      <c r="O716" s="74"/>
      <c r="P716" s="75"/>
      <c r="R716" s="483"/>
      <c r="S716" s="483"/>
      <c r="T716" s="268" t="s">
        <v>489</v>
      </c>
      <c r="AM716">
        <v>0</v>
      </c>
      <c r="AN716">
        <v>0</v>
      </c>
      <c r="AO716">
        <v>0</v>
      </c>
      <c r="AP716">
        <v>0</v>
      </c>
    </row>
    <row r="717" spans="1:42" ht="18" hidden="1" outlineLevel="1" x14ac:dyDescent="0.35">
      <c r="A717" s="13" t="s">
        <v>184</v>
      </c>
      <c r="B717" s="35">
        <v>704</v>
      </c>
      <c r="C717" s="473"/>
      <c r="D717" s="474"/>
      <c r="E717" s="474"/>
      <c r="F717" s="475"/>
      <c r="G717" s="476">
        <v>0</v>
      </c>
      <c r="H717" s="477">
        <v>0.1</v>
      </c>
      <c r="I717" s="102">
        <v>0</v>
      </c>
      <c r="J717" s="475"/>
      <c r="K717" s="7"/>
      <c r="L717" s="61">
        <v>704</v>
      </c>
      <c r="M717" s="112" t="s">
        <v>489</v>
      </c>
      <c r="N717" s="73">
        <v>0</v>
      </c>
      <c r="O717" s="74"/>
      <c r="P717" s="75"/>
      <c r="R717" s="483"/>
      <c r="S717" s="483"/>
      <c r="T717" s="268" t="s">
        <v>489</v>
      </c>
      <c r="AM717">
        <v>0</v>
      </c>
      <c r="AN717">
        <v>0</v>
      </c>
      <c r="AO717">
        <v>0</v>
      </c>
      <c r="AP717">
        <v>0</v>
      </c>
    </row>
    <row r="718" spans="1:42" ht="18" hidden="1" outlineLevel="1" x14ac:dyDescent="0.35">
      <c r="A718" s="13" t="s">
        <v>184</v>
      </c>
      <c r="B718" s="35">
        <v>705</v>
      </c>
      <c r="C718" s="473"/>
      <c r="D718" s="474"/>
      <c r="E718" s="474"/>
      <c r="F718" s="475"/>
      <c r="G718" s="476">
        <v>0</v>
      </c>
      <c r="H718" s="477">
        <v>0.1</v>
      </c>
      <c r="I718" s="102">
        <v>0</v>
      </c>
      <c r="J718" s="475"/>
      <c r="K718" s="7"/>
      <c r="L718" s="61">
        <v>705</v>
      </c>
      <c r="M718" s="112" t="s">
        <v>489</v>
      </c>
      <c r="N718" s="73">
        <v>0</v>
      </c>
      <c r="O718" s="74"/>
      <c r="P718" s="75"/>
      <c r="R718" s="483"/>
      <c r="S718" s="483"/>
      <c r="T718" s="268" t="s">
        <v>489</v>
      </c>
      <c r="AM718">
        <v>0</v>
      </c>
      <c r="AN718">
        <v>0</v>
      </c>
      <c r="AO718">
        <v>0</v>
      </c>
      <c r="AP718">
        <v>0</v>
      </c>
    </row>
    <row r="719" spans="1:42" ht="18" hidden="1" outlineLevel="1" x14ac:dyDescent="0.35">
      <c r="A719" s="13" t="s">
        <v>184</v>
      </c>
      <c r="B719" s="35">
        <v>706</v>
      </c>
      <c r="C719" s="473"/>
      <c r="D719" s="474"/>
      <c r="E719" s="474"/>
      <c r="F719" s="475"/>
      <c r="G719" s="476">
        <v>0</v>
      </c>
      <c r="H719" s="477">
        <v>0.1</v>
      </c>
      <c r="I719" s="102">
        <v>0</v>
      </c>
      <c r="J719" s="475"/>
      <c r="K719" s="7"/>
      <c r="L719" s="61">
        <v>706</v>
      </c>
      <c r="M719" s="112" t="s">
        <v>489</v>
      </c>
      <c r="N719" s="73">
        <v>0</v>
      </c>
      <c r="O719" s="74"/>
      <c r="P719" s="75"/>
      <c r="R719" s="483"/>
      <c r="S719" s="483"/>
      <c r="T719" s="268" t="s">
        <v>489</v>
      </c>
      <c r="AM719">
        <v>0</v>
      </c>
      <c r="AN719">
        <v>0</v>
      </c>
      <c r="AO719">
        <v>0</v>
      </c>
      <c r="AP719">
        <v>0</v>
      </c>
    </row>
    <row r="720" spans="1:42" ht="18" hidden="1" outlineLevel="1" x14ac:dyDescent="0.35">
      <c r="A720" s="13" t="s">
        <v>184</v>
      </c>
      <c r="B720" s="35">
        <v>707</v>
      </c>
      <c r="C720" s="473"/>
      <c r="D720" s="474"/>
      <c r="E720" s="474"/>
      <c r="F720" s="475"/>
      <c r="G720" s="476">
        <v>0</v>
      </c>
      <c r="H720" s="477">
        <v>0.1</v>
      </c>
      <c r="I720" s="102">
        <v>0</v>
      </c>
      <c r="J720" s="475"/>
      <c r="K720" s="7"/>
      <c r="L720" s="61">
        <v>707</v>
      </c>
      <c r="M720" s="112" t="s">
        <v>489</v>
      </c>
      <c r="N720" s="73">
        <v>0</v>
      </c>
      <c r="O720" s="74"/>
      <c r="P720" s="75"/>
      <c r="R720" s="483"/>
      <c r="S720" s="483"/>
      <c r="T720" s="268" t="s">
        <v>489</v>
      </c>
      <c r="AM720">
        <v>0</v>
      </c>
      <c r="AN720">
        <v>0</v>
      </c>
      <c r="AO720">
        <v>0</v>
      </c>
      <c r="AP720">
        <v>0</v>
      </c>
    </row>
    <row r="721" spans="1:42" ht="18" hidden="1" outlineLevel="1" x14ac:dyDescent="0.35">
      <c r="A721" s="13" t="s">
        <v>184</v>
      </c>
      <c r="B721" s="35">
        <v>708</v>
      </c>
      <c r="C721" s="473"/>
      <c r="D721" s="474"/>
      <c r="E721" s="474"/>
      <c r="F721" s="475"/>
      <c r="G721" s="476">
        <v>0</v>
      </c>
      <c r="H721" s="477">
        <v>0.1</v>
      </c>
      <c r="I721" s="102">
        <v>0</v>
      </c>
      <c r="J721" s="475"/>
      <c r="K721" s="7"/>
      <c r="L721" s="61">
        <v>708</v>
      </c>
      <c r="M721" s="112" t="s">
        <v>489</v>
      </c>
      <c r="N721" s="73">
        <v>0</v>
      </c>
      <c r="O721" s="74"/>
      <c r="P721" s="75"/>
      <c r="R721" s="483"/>
      <c r="S721" s="483"/>
      <c r="T721" s="268" t="s">
        <v>489</v>
      </c>
      <c r="AM721">
        <v>0</v>
      </c>
      <c r="AN721">
        <v>0</v>
      </c>
      <c r="AO721">
        <v>0</v>
      </c>
      <c r="AP721">
        <v>0</v>
      </c>
    </row>
    <row r="722" spans="1:42" ht="18" hidden="1" outlineLevel="1" x14ac:dyDescent="0.35">
      <c r="A722" s="13" t="s">
        <v>184</v>
      </c>
      <c r="B722" s="35">
        <v>709</v>
      </c>
      <c r="C722" s="473"/>
      <c r="D722" s="474"/>
      <c r="E722" s="474"/>
      <c r="F722" s="475"/>
      <c r="G722" s="476">
        <v>0</v>
      </c>
      <c r="H722" s="477">
        <v>0.1</v>
      </c>
      <c r="I722" s="102">
        <v>0</v>
      </c>
      <c r="J722" s="475"/>
      <c r="K722" s="7"/>
      <c r="L722" s="61">
        <v>709</v>
      </c>
      <c r="M722" s="112" t="s">
        <v>489</v>
      </c>
      <c r="N722" s="73">
        <v>0</v>
      </c>
      <c r="O722" s="74"/>
      <c r="P722" s="75"/>
      <c r="R722" s="483"/>
      <c r="S722" s="483"/>
      <c r="T722" s="268" t="s">
        <v>489</v>
      </c>
      <c r="AM722">
        <v>0</v>
      </c>
      <c r="AN722">
        <v>0</v>
      </c>
      <c r="AO722">
        <v>0</v>
      </c>
      <c r="AP722">
        <v>0</v>
      </c>
    </row>
    <row r="723" spans="1:42" ht="18" hidden="1" outlineLevel="1" x14ac:dyDescent="0.35">
      <c r="A723" s="13" t="s">
        <v>184</v>
      </c>
      <c r="B723" s="35">
        <v>710</v>
      </c>
      <c r="C723" s="473"/>
      <c r="D723" s="474"/>
      <c r="E723" s="474"/>
      <c r="F723" s="475"/>
      <c r="G723" s="476">
        <v>0</v>
      </c>
      <c r="H723" s="477">
        <v>0.1</v>
      </c>
      <c r="I723" s="102">
        <v>0</v>
      </c>
      <c r="J723" s="475"/>
      <c r="K723" s="7"/>
      <c r="L723" s="61">
        <v>710</v>
      </c>
      <c r="M723" s="112" t="s">
        <v>489</v>
      </c>
      <c r="N723" s="73">
        <v>0</v>
      </c>
      <c r="O723" s="74"/>
      <c r="P723" s="75"/>
      <c r="R723" s="483"/>
      <c r="S723" s="483"/>
      <c r="T723" s="268" t="s">
        <v>489</v>
      </c>
      <c r="AM723">
        <v>0</v>
      </c>
      <c r="AN723">
        <v>0</v>
      </c>
      <c r="AO723">
        <v>0</v>
      </c>
      <c r="AP723">
        <v>0</v>
      </c>
    </row>
    <row r="724" spans="1:42" ht="18" hidden="1" outlineLevel="1" x14ac:dyDescent="0.35">
      <c r="A724" s="13" t="s">
        <v>184</v>
      </c>
      <c r="B724" s="35">
        <v>711</v>
      </c>
      <c r="C724" s="473"/>
      <c r="D724" s="474"/>
      <c r="E724" s="474"/>
      <c r="F724" s="475"/>
      <c r="G724" s="476">
        <v>0</v>
      </c>
      <c r="H724" s="477">
        <v>0.1</v>
      </c>
      <c r="I724" s="102">
        <v>0</v>
      </c>
      <c r="J724" s="475"/>
      <c r="K724" s="7"/>
      <c r="L724" s="61">
        <v>711</v>
      </c>
      <c r="M724" s="112" t="s">
        <v>489</v>
      </c>
      <c r="N724" s="73">
        <v>0</v>
      </c>
      <c r="O724" s="74"/>
      <c r="P724" s="75"/>
      <c r="R724" s="483"/>
      <c r="S724" s="483"/>
      <c r="T724" s="268" t="s">
        <v>489</v>
      </c>
      <c r="AM724">
        <v>0</v>
      </c>
      <c r="AN724">
        <v>0</v>
      </c>
      <c r="AO724">
        <v>0</v>
      </c>
      <c r="AP724">
        <v>0</v>
      </c>
    </row>
    <row r="725" spans="1:42" ht="18" hidden="1" outlineLevel="1" x14ac:dyDescent="0.35">
      <c r="A725" s="13" t="s">
        <v>184</v>
      </c>
      <c r="B725" s="35">
        <v>712</v>
      </c>
      <c r="C725" s="473"/>
      <c r="D725" s="474"/>
      <c r="E725" s="474"/>
      <c r="F725" s="475"/>
      <c r="G725" s="476">
        <v>0</v>
      </c>
      <c r="H725" s="477">
        <v>0.1</v>
      </c>
      <c r="I725" s="102">
        <v>0</v>
      </c>
      <c r="J725" s="475"/>
      <c r="K725" s="7"/>
      <c r="L725" s="61">
        <v>712</v>
      </c>
      <c r="M725" s="112" t="s">
        <v>489</v>
      </c>
      <c r="N725" s="73">
        <v>0</v>
      </c>
      <c r="O725" s="74"/>
      <c r="P725" s="75"/>
      <c r="R725" s="483"/>
      <c r="S725" s="483"/>
      <c r="T725" s="268" t="s">
        <v>489</v>
      </c>
      <c r="AM725">
        <v>0</v>
      </c>
      <c r="AN725">
        <v>0</v>
      </c>
      <c r="AO725">
        <v>0</v>
      </c>
      <c r="AP725">
        <v>0</v>
      </c>
    </row>
    <row r="726" spans="1:42" ht="18" hidden="1" outlineLevel="1" x14ac:dyDescent="0.35">
      <c r="A726" s="13" t="s">
        <v>184</v>
      </c>
      <c r="B726" s="35">
        <v>713</v>
      </c>
      <c r="C726" s="473"/>
      <c r="D726" s="474"/>
      <c r="E726" s="474"/>
      <c r="F726" s="475"/>
      <c r="G726" s="476">
        <v>0</v>
      </c>
      <c r="H726" s="477">
        <v>0.1</v>
      </c>
      <c r="I726" s="102">
        <v>0</v>
      </c>
      <c r="J726" s="475"/>
      <c r="K726" s="7"/>
      <c r="L726" s="61">
        <v>713</v>
      </c>
      <c r="M726" s="112" t="s">
        <v>489</v>
      </c>
      <c r="N726" s="73">
        <v>0</v>
      </c>
      <c r="O726" s="74"/>
      <c r="P726" s="75"/>
      <c r="R726" s="483"/>
      <c r="S726" s="483"/>
      <c r="T726" s="268" t="s">
        <v>489</v>
      </c>
      <c r="AM726">
        <v>0</v>
      </c>
      <c r="AN726">
        <v>0</v>
      </c>
      <c r="AO726">
        <v>0</v>
      </c>
      <c r="AP726">
        <v>0</v>
      </c>
    </row>
    <row r="727" spans="1:42" ht="18" hidden="1" outlineLevel="1" x14ac:dyDescent="0.35">
      <c r="A727" s="13" t="s">
        <v>184</v>
      </c>
      <c r="B727" s="35">
        <v>714</v>
      </c>
      <c r="C727" s="473"/>
      <c r="D727" s="474"/>
      <c r="E727" s="474"/>
      <c r="F727" s="475"/>
      <c r="G727" s="476">
        <v>0</v>
      </c>
      <c r="H727" s="477">
        <v>0.1</v>
      </c>
      <c r="I727" s="102">
        <v>0</v>
      </c>
      <c r="J727" s="475"/>
      <c r="K727" s="7"/>
      <c r="L727" s="61">
        <v>714</v>
      </c>
      <c r="M727" s="112" t="s">
        <v>489</v>
      </c>
      <c r="N727" s="73">
        <v>0</v>
      </c>
      <c r="O727" s="74"/>
      <c r="P727" s="75"/>
      <c r="R727" s="483"/>
      <c r="S727" s="483"/>
      <c r="T727" s="268" t="s">
        <v>489</v>
      </c>
      <c r="AM727">
        <v>0</v>
      </c>
      <c r="AN727">
        <v>0</v>
      </c>
      <c r="AO727">
        <v>0</v>
      </c>
      <c r="AP727">
        <v>0</v>
      </c>
    </row>
    <row r="728" spans="1:42" ht="18" hidden="1" outlineLevel="1" x14ac:dyDescent="0.35">
      <c r="A728" s="13" t="s">
        <v>184</v>
      </c>
      <c r="B728" s="35">
        <v>715</v>
      </c>
      <c r="C728" s="473"/>
      <c r="D728" s="474"/>
      <c r="E728" s="474"/>
      <c r="F728" s="475"/>
      <c r="G728" s="476">
        <v>0</v>
      </c>
      <c r="H728" s="477">
        <v>0.1</v>
      </c>
      <c r="I728" s="102">
        <v>0</v>
      </c>
      <c r="J728" s="475"/>
      <c r="K728" s="7"/>
      <c r="L728" s="61">
        <v>715</v>
      </c>
      <c r="M728" s="112" t="s">
        <v>489</v>
      </c>
      <c r="N728" s="73">
        <v>0</v>
      </c>
      <c r="O728" s="74"/>
      <c r="P728" s="75"/>
      <c r="R728" s="483"/>
      <c r="S728" s="483"/>
      <c r="T728" s="268" t="s">
        <v>489</v>
      </c>
      <c r="AM728">
        <v>0</v>
      </c>
      <c r="AN728">
        <v>0</v>
      </c>
      <c r="AO728">
        <v>0</v>
      </c>
      <c r="AP728">
        <v>0</v>
      </c>
    </row>
    <row r="729" spans="1:42" ht="18" hidden="1" outlineLevel="1" x14ac:dyDescent="0.35">
      <c r="A729" s="13" t="s">
        <v>184</v>
      </c>
      <c r="B729" s="35">
        <v>716</v>
      </c>
      <c r="C729" s="473"/>
      <c r="D729" s="474"/>
      <c r="E729" s="474"/>
      <c r="F729" s="475"/>
      <c r="G729" s="476">
        <v>0</v>
      </c>
      <c r="H729" s="477">
        <v>0.1</v>
      </c>
      <c r="I729" s="102">
        <v>0</v>
      </c>
      <c r="J729" s="475"/>
      <c r="K729" s="7"/>
      <c r="L729" s="61">
        <v>716</v>
      </c>
      <c r="M729" s="112" t="s">
        <v>489</v>
      </c>
      <c r="N729" s="73">
        <v>0</v>
      </c>
      <c r="O729" s="74"/>
      <c r="P729" s="75"/>
      <c r="R729" s="483"/>
      <c r="S729" s="483"/>
      <c r="T729" s="268" t="s">
        <v>489</v>
      </c>
      <c r="AM729">
        <v>0</v>
      </c>
      <c r="AN729">
        <v>0</v>
      </c>
      <c r="AO729">
        <v>0</v>
      </c>
      <c r="AP729">
        <v>0</v>
      </c>
    </row>
    <row r="730" spans="1:42" ht="18" hidden="1" outlineLevel="1" x14ac:dyDescent="0.35">
      <c r="A730" s="13" t="s">
        <v>184</v>
      </c>
      <c r="B730" s="35">
        <v>717</v>
      </c>
      <c r="C730" s="473"/>
      <c r="D730" s="474"/>
      <c r="E730" s="474"/>
      <c r="F730" s="475"/>
      <c r="G730" s="476">
        <v>0</v>
      </c>
      <c r="H730" s="477">
        <v>0.1</v>
      </c>
      <c r="I730" s="102">
        <v>0</v>
      </c>
      <c r="J730" s="475"/>
      <c r="K730" s="7"/>
      <c r="L730" s="61">
        <v>717</v>
      </c>
      <c r="M730" s="112" t="s">
        <v>489</v>
      </c>
      <c r="N730" s="73">
        <v>0</v>
      </c>
      <c r="O730" s="74"/>
      <c r="P730" s="75"/>
      <c r="R730" s="483"/>
      <c r="S730" s="483"/>
      <c r="T730" s="268" t="s">
        <v>489</v>
      </c>
      <c r="AM730">
        <v>0</v>
      </c>
      <c r="AN730">
        <v>0</v>
      </c>
      <c r="AO730">
        <v>0</v>
      </c>
      <c r="AP730">
        <v>0</v>
      </c>
    </row>
    <row r="731" spans="1:42" ht="18" hidden="1" outlineLevel="1" x14ac:dyDescent="0.35">
      <c r="A731" s="13" t="s">
        <v>184</v>
      </c>
      <c r="B731" s="35">
        <v>718</v>
      </c>
      <c r="C731" s="473"/>
      <c r="D731" s="474"/>
      <c r="E731" s="474"/>
      <c r="F731" s="475"/>
      <c r="G731" s="476">
        <v>0</v>
      </c>
      <c r="H731" s="477">
        <v>0.1</v>
      </c>
      <c r="I731" s="102">
        <v>0</v>
      </c>
      <c r="J731" s="475"/>
      <c r="K731" s="7"/>
      <c r="L731" s="61">
        <v>718</v>
      </c>
      <c r="M731" s="112" t="s">
        <v>489</v>
      </c>
      <c r="N731" s="73">
        <v>0</v>
      </c>
      <c r="O731" s="74"/>
      <c r="P731" s="75"/>
      <c r="R731" s="483"/>
      <c r="S731" s="483"/>
      <c r="T731" s="268" t="s">
        <v>489</v>
      </c>
      <c r="AM731">
        <v>0</v>
      </c>
      <c r="AN731">
        <v>0</v>
      </c>
      <c r="AO731">
        <v>0</v>
      </c>
      <c r="AP731">
        <v>0</v>
      </c>
    </row>
    <row r="732" spans="1:42" ht="18" hidden="1" outlineLevel="1" x14ac:dyDescent="0.35">
      <c r="A732" s="13" t="s">
        <v>184</v>
      </c>
      <c r="B732" s="35">
        <v>719</v>
      </c>
      <c r="C732" s="473"/>
      <c r="D732" s="474"/>
      <c r="E732" s="474"/>
      <c r="F732" s="475"/>
      <c r="G732" s="476">
        <v>0</v>
      </c>
      <c r="H732" s="477">
        <v>0.1</v>
      </c>
      <c r="I732" s="102">
        <v>0</v>
      </c>
      <c r="J732" s="475"/>
      <c r="K732" s="7"/>
      <c r="L732" s="61">
        <v>719</v>
      </c>
      <c r="M732" s="112" t="s">
        <v>489</v>
      </c>
      <c r="N732" s="73">
        <v>0</v>
      </c>
      <c r="O732" s="74"/>
      <c r="P732" s="75"/>
      <c r="R732" s="483"/>
      <c r="S732" s="483"/>
      <c r="T732" s="268" t="s">
        <v>489</v>
      </c>
      <c r="AM732">
        <v>0</v>
      </c>
      <c r="AN732">
        <v>0</v>
      </c>
      <c r="AO732">
        <v>0</v>
      </c>
      <c r="AP732">
        <v>0</v>
      </c>
    </row>
    <row r="733" spans="1:42" ht="18" hidden="1" outlineLevel="1" x14ac:dyDescent="0.35">
      <c r="A733" s="13" t="s">
        <v>184</v>
      </c>
      <c r="B733" s="35">
        <v>720</v>
      </c>
      <c r="C733" s="473"/>
      <c r="D733" s="474"/>
      <c r="E733" s="474"/>
      <c r="F733" s="475"/>
      <c r="G733" s="476">
        <v>0</v>
      </c>
      <c r="H733" s="477">
        <v>0.1</v>
      </c>
      <c r="I733" s="102">
        <v>0</v>
      </c>
      <c r="J733" s="475"/>
      <c r="K733" s="7"/>
      <c r="L733" s="61">
        <v>720</v>
      </c>
      <c r="M733" s="112" t="s">
        <v>489</v>
      </c>
      <c r="N733" s="73">
        <v>0</v>
      </c>
      <c r="O733" s="74"/>
      <c r="P733" s="75"/>
      <c r="R733" s="483"/>
      <c r="S733" s="483"/>
      <c r="T733" s="268" t="s">
        <v>489</v>
      </c>
      <c r="AM733">
        <v>0</v>
      </c>
      <c r="AN733">
        <v>0</v>
      </c>
      <c r="AO733">
        <v>0</v>
      </c>
      <c r="AP733">
        <v>0</v>
      </c>
    </row>
    <row r="734" spans="1:42" ht="18" hidden="1" outlineLevel="1" x14ac:dyDescent="0.35">
      <c r="A734" s="13" t="s">
        <v>184</v>
      </c>
      <c r="B734" s="35">
        <v>721</v>
      </c>
      <c r="C734" s="473"/>
      <c r="D734" s="474"/>
      <c r="E734" s="474"/>
      <c r="F734" s="475"/>
      <c r="G734" s="476">
        <v>0</v>
      </c>
      <c r="H734" s="477">
        <v>0.1</v>
      </c>
      <c r="I734" s="102">
        <v>0</v>
      </c>
      <c r="J734" s="475"/>
      <c r="K734" s="7"/>
      <c r="L734" s="61">
        <v>721</v>
      </c>
      <c r="M734" s="112" t="s">
        <v>489</v>
      </c>
      <c r="N734" s="73">
        <v>0</v>
      </c>
      <c r="O734" s="74"/>
      <c r="P734" s="75"/>
      <c r="R734" s="483"/>
      <c r="S734" s="483"/>
      <c r="T734" s="268" t="s">
        <v>489</v>
      </c>
      <c r="AM734">
        <v>0</v>
      </c>
      <c r="AN734">
        <v>0</v>
      </c>
      <c r="AO734">
        <v>0</v>
      </c>
      <c r="AP734">
        <v>0</v>
      </c>
    </row>
    <row r="735" spans="1:42" ht="18" hidden="1" outlineLevel="1" x14ac:dyDescent="0.35">
      <c r="A735" s="13" t="s">
        <v>184</v>
      </c>
      <c r="B735" s="35">
        <v>722</v>
      </c>
      <c r="C735" s="473"/>
      <c r="D735" s="474"/>
      <c r="E735" s="474"/>
      <c r="F735" s="475"/>
      <c r="G735" s="476">
        <v>0</v>
      </c>
      <c r="H735" s="477">
        <v>0.1</v>
      </c>
      <c r="I735" s="102">
        <v>0</v>
      </c>
      <c r="J735" s="475"/>
      <c r="K735" s="7"/>
      <c r="L735" s="61">
        <v>722</v>
      </c>
      <c r="M735" s="112" t="s">
        <v>489</v>
      </c>
      <c r="N735" s="73">
        <v>0</v>
      </c>
      <c r="O735" s="74"/>
      <c r="P735" s="75"/>
      <c r="R735" s="483"/>
      <c r="S735" s="483"/>
      <c r="T735" s="268" t="s">
        <v>489</v>
      </c>
      <c r="AM735">
        <v>0</v>
      </c>
      <c r="AN735">
        <v>0</v>
      </c>
      <c r="AO735">
        <v>0</v>
      </c>
      <c r="AP735">
        <v>0</v>
      </c>
    </row>
    <row r="736" spans="1:42" ht="18" hidden="1" outlineLevel="1" x14ac:dyDescent="0.35">
      <c r="A736" s="13" t="s">
        <v>184</v>
      </c>
      <c r="B736" s="35">
        <v>723</v>
      </c>
      <c r="C736" s="473"/>
      <c r="D736" s="474"/>
      <c r="E736" s="474"/>
      <c r="F736" s="475"/>
      <c r="G736" s="476">
        <v>0</v>
      </c>
      <c r="H736" s="477">
        <v>0.1</v>
      </c>
      <c r="I736" s="102">
        <v>0</v>
      </c>
      <c r="J736" s="475"/>
      <c r="K736" s="7"/>
      <c r="L736" s="61">
        <v>723</v>
      </c>
      <c r="M736" s="112" t="s">
        <v>489</v>
      </c>
      <c r="N736" s="73">
        <v>0</v>
      </c>
      <c r="O736" s="74"/>
      <c r="P736" s="75"/>
      <c r="R736" s="483"/>
      <c r="S736" s="483"/>
      <c r="T736" s="268" t="s">
        <v>489</v>
      </c>
      <c r="AM736">
        <v>0</v>
      </c>
      <c r="AN736">
        <v>0</v>
      </c>
      <c r="AO736">
        <v>0</v>
      </c>
      <c r="AP736">
        <v>0</v>
      </c>
    </row>
    <row r="737" spans="1:42" ht="18" hidden="1" outlineLevel="1" x14ac:dyDescent="0.35">
      <c r="A737" s="13" t="s">
        <v>184</v>
      </c>
      <c r="B737" s="35">
        <v>724</v>
      </c>
      <c r="C737" s="473"/>
      <c r="D737" s="474"/>
      <c r="E737" s="474"/>
      <c r="F737" s="475"/>
      <c r="G737" s="476">
        <v>0</v>
      </c>
      <c r="H737" s="477">
        <v>0.1</v>
      </c>
      <c r="I737" s="102">
        <v>0</v>
      </c>
      <c r="J737" s="475"/>
      <c r="K737" s="7"/>
      <c r="L737" s="61">
        <v>724</v>
      </c>
      <c r="M737" s="112" t="s">
        <v>489</v>
      </c>
      <c r="N737" s="73">
        <v>0</v>
      </c>
      <c r="O737" s="74"/>
      <c r="P737" s="75"/>
      <c r="R737" s="483"/>
      <c r="S737" s="483"/>
      <c r="T737" s="268" t="s">
        <v>489</v>
      </c>
      <c r="AM737">
        <v>0</v>
      </c>
      <c r="AN737">
        <v>0</v>
      </c>
      <c r="AO737">
        <v>0</v>
      </c>
      <c r="AP737">
        <v>0</v>
      </c>
    </row>
    <row r="738" spans="1:42" ht="18" hidden="1" outlineLevel="1" x14ac:dyDescent="0.35">
      <c r="A738" s="13" t="s">
        <v>184</v>
      </c>
      <c r="B738" s="35">
        <v>725</v>
      </c>
      <c r="C738" s="473"/>
      <c r="D738" s="474"/>
      <c r="E738" s="474"/>
      <c r="F738" s="475"/>
      <c r="G738" s="476">
        <v>0</v>
      </c>
      <c r="H738" s="477">
        <v>0.1</v>
      </c>
      <c r="I738" s="102">
        <v>0</v>
      </c>
      <c r="J738" s="475"/>
      <c r="K738" s="7"/>
      <c r="L738" s="61">
        <v>725</v>
      </c>
      <c r="M738" s="112" t="s">
        <v>489</v>
      </c>
      <c r="N738" s="73">
        <v>0</v>
      </c>
      <c r="O738" s="74"/>
      <c r="P738" s="75"/>
      <c r="R738" s="483"/>
      <c r="S738" s="483"/>
      <c r="T738" s="268" t="s">
        <v>489</v>
      </c>
      <c r="AM738">
        <v>0</v>
      </c>
      <c r="AN738">
        <v>0</v>
      </c>
      <c r="AO738">
        <v>0</v>
      </c>
      <c r="AP738">
        <v>0</v>
      </c>
    </row>
    <row r="739" spans="1:42" ht="18" hidden="1" outlineLevel="1" x14ac:dyDescent="0.35">
      <c r="A739" s="13" t="s">
        <v>184</v>
      </c>
      <c r="B739" s="35">
        <v>726</v>
      </c>
      <c r="C739" s="473"/>
      <c r="D739" s="474"/>
      <c r="E739" s="474"/>
      <c r="F739" s="475"/>
      <c r="G739" s="476">
        <v>0</v>
      </c>
      <c r="H739" s="477">
        <v>0.1</v>
      </c>
      <c r="I739" s="102">
        <v>0</v>
      </c>
      <c r="J739" s="475"/>
      <c r="K739" s="7"/>
      <c r="L739" s="61">
        <v>726</v>
      </c>
      <c r="M739" s="112" t="s">
        <v>489</v>
      </c>
      <c r="N739" s="73">
        <v>0</v>
      </c>
      <c r="O739" s="74"/>
      <c r="P739" s="75"/>
      <c r="R739" s="483"/>
      <c r="S739" s="483"/>
      <c r="T739" s="268" t="s">
        <v>489</v>
      </c>
      <c r="AM739">
        <v>0</v>
      </c>
      <c r="AN739">
        <v>0</v>
      </c>
      <c r="AO739">
        <v>0</v>
      </c>
      <c r="AP739">
        <v>0</v>
      </c>
    </row>
    <row r="740" spans="1:42" ht="18" hidden="1" outlineLevel="1" x14ac:dyDescent="0.35">
      <c r="A740" s="13" t="s">
        <v>184</v>
      </c>
      <c r="B740" s="35">
        <v>727</v>
      </c>
      <c r="C740" s="473"/>
      <c r="D740" s="474"/>
      <c r="E740" s="474"/>
      <c r="F740" s="475"/>
      <c r="G740" s="476">
        <v>0</v>
      </c>
      <c r="H740" s="477">
        <v>0.1</v>
      </c>
      <c r="I740" s="102">
        <v>0</v>
      </c>
      <c r="J740" s="475"/>
      <c r="K740" s="7"/>
      <c r="L740" s="61">
        <v>727</v>
      </c>
      <c r="M740" s="112" t="s">
        <v>489</v>
      </c>
      <c r="N740" s="73">
        <v>0</v>
      </c>
      <c r="O740" s="74"/>
      <c r="P740" s="75"/>
      <c r="R740" s="483"/>
      <c r="S740" s="483"/>
      <c r="T740" s="268" t="s">
        <v>489</v>
      </c>
      <c r="AM740">
        <v>0</v>
      </c>
      <c r="AN740">
        <v>0</v>
      </c>
      <c r="AO740">
        <v>0</v>
      </c>
      <c r="AP740">
        <v>0</v>
      </c>
    </row>
    <row r="741" spans="1:42" ht="18" hidden="1" outlineLevel="1" x14ac:dyDescent="0.35">
      <c r="A741" s="13" t="s">
        <v>184</v>
      </c>
      <c r="B741" s="35">
        <v>728</v>
      </c>
      <c r="C741" s="473"/>
      <c r="D741" s="474"/>
      <c r="E741" s="474"/>
      <c r="F741" s="475"/>
      <c r="G741" s="476">
        <v>0</v>
      </c>
      <c r="H741" s="477">
        <v>0.1</v>
      </c>
      <c r="I741" s="102">
        <v>0</v>
      </c>
      <c r="J741" s="475"/>
      <c r="K741" s="7"/>
      <c r="L741" s="61">
        <v>728</v>
      </c>
      <c r="M741" s="112" t="s">
        <v>489</v>
      </c>
      <c r="N741" s="73">
        <v>0</v>
      </c>
      <c r="O741" s="74"/>
      <c r="P741" s="75"/>
      <c r="R741" s="483"/>
      <c r="S741" s="483"/>
      <c r="T741" s="268" t="s">
        <v>489</v>
      </c>
      <c r="AM741">
        <v>0</v>
      </c>
      <c r="AN741">
        <v>0</v>
      </c>
      <c r="AO741">
        <v>0</v>
      </c>
      <c r="AP741">
        <v>0</v>
      </c>
    </row>
    <row r="742" spans="1:42" ht="18" hidden="1" outlineLevel="1" x14ac:dyDescent="0.35">
      <c r="A742" s="13" t="s">
        <v>184</v>
      </c>
      <c r="B742" s="35">
        <v>729</v>
      </c>
      <c r="C742" s="473"/>
      <c r="D742" s="474"/>
      <c r="E742" s="474"/>
      <c r="F742" s="475"/>
      <c r="G742" s="476">
        <v>0</v>
      </c>
      <c r="H742" s="477">
        <v>0.1</v>
      </c>
      <c r="I742" s="102">
        <v>0</v>
      </c>
      <c r="J742" s="475"/>
      <c r="K742" s="7"/>
      <c r="L742" s="61">
        <v>729</v>
      </c>
      <c r="M742" s="112" t="s">
        <v>489</v>
      </c>
      <c r="N742" s="73">
        <v>0</v>
      </c>
      <c r="O742" s="74"/>
      <c r="P742" s="75"/>
      <c r="R742" s="483"/>
      <c r="S742" s="483"/>
      <c r="T742" s="268" t="s">
        <v>489</v>
      </c>
      <c r="AM742">
        <v>0</v>
      </c>
      <c r="AN742">
        <v>0</v>
      </c>
      <c r="AO742">
        <v>0</v>
      </c>
      <c r="AP742">
        <v>0</v>
      </c>
    </row>
    <row r="743" spans="1:42" ht="18" hidden="1" outlineLevel="1" x14ac:dyDescent="0.35">
      <c r="A743" s="13" t="s">
        <v>184</v>
      </c>
      <c r="B743" s="35">
        <v>730</v>
      </c>
      <c r="C743" s="473"/>
      <c r="D743" s="474"/>
      <c r="E743" s="474"/>
      <c r="F743" s="475"/>
      <c r="G743" s="476">
        <v>0</v>
      </c>
      <c r="H743" s="477">
        <v>0.1</v>
      </c>
      <c r="I743" s="102">
        <v>0</v>
      </c>
      <c r="J743" s="475"/>
      <c r="K743" s="7"/>
      <c r="L743" s="61">
        <v>730</v>
      </c>
      <c r="M743" s="112" t="s">
        <v>489</v>
      </c>
      <c r="N743" s="73">
        <v>0</v>
      </c>
      <c r="O743" s="74"/>
      <c r="P743" s="75"/>
      <c r="R743" s="483"/>
      <c r="S743" s="483"/>
      <c r="T743" s="268" t="s">
        <v>489</v>
      </c>
      <c r="AM743">
        <v>0</v>
      </c>
      <c r="AN743">
        <v>0</v>
      </c>
      <c r="AO743">
        <v>0</v>
      </c>
      <c r="AP743">
        <v>0</v>
      </c>
    </row>
    <row r="744" spans="1:42" ht="18" hidden="1" outlineLevel="1" x14ac:dyDescent="0.35">
      <c r="A744" s="13" t="s">
        <v>184</v>
      </c>
      <c r="B744" s="35">
        <v>731</v>
      </c>
      <c r="C744" s="473"/>
      <c r="D744" s="474"/>
      <c r="E744" s="474"/>
      <c r="F744" s="475"/>
      <c r="G744" s="476">
        <v>0</v>
      </c>
      <c r="H744" s="477">
        <v>0.1</v>
      </c>
      <c r="I744" s="102">
        <v>0</v>
      </c>
      <c r="J744" s="475"/>
      <c r="K744" s="7"/>
      <c r="L744" s="61">
        <v>731</v>
      </c>
      <c r="M744" s="112" t="s">
        <v>489</v>
      </c>
      <c r="N744" s="73">
        <v>0</v>
      </c>
      <c r="O744" s="74"/>
      <c r="P744" s="75"/>
      <c r="R744" s="483"/>
      <c r="S744" s="483"/>
      <c r="T744" s="268" t="s">
        <v>489</v>
      </c>
      <c r="AM744">
        <v>0</v>
      </c>
      <c r="AN744">
        <v>0</v>
      </c>
      <c r="AO744">
        <v>0</v>
      </c>
      <c r="AP744">
        <v>0</v>
      </c>
    </row>
    <row r="745" spans="1:42" ht="18" hidden="1" outlineLevel="1" x14ac:dyDescent="0.35">
      <c r="A745" s="13" t="s">
        <v>184</v>
      </c>
      <c r="B745" s="35">
        <v>732</v>
      </c>
      <c r="C745" s="473"/>
      <c r="D745" s="474"/>
      <c r="E745" s="474"/>
      <c r="F745" s="475"/>
      <c r="G745" s="476">
        <v>0</v>
      </c>
      <c r="H745" s="477">
        <v>0.1</v>
      </c>
      <c r="I745" s="102">
        <v>0</v>
      </c>
      <c r="J745" s="475"/>
      <c r="K745" s="7"/>
      <c r="L745" s="61">
        <v>732</v>
      </c>
      <c r="M745" s="112" t="s">
        <v>489</v>
      </c>
      <c r="N745" s="73">
        <v>0</v>
      </c>
      <c r="O745" s="74"/>
      <c r="P745" s="75"/>
      <c r="R745" s="483"/>
      <c r="S745" s="483"/>
      <c r="T745" s="268" t="s">
        <v>489</v>
      </c>
      <c r="AM745">
        <v>0</v>
      </c>
      <c r="AN745">
        <v>0</v>
      </c>
      <c r="AO745">
        <v>0</v>
      </c>
      <c r="AP745">
        <v>0</v>
      </c>
    </row>
    <row r="746" spans="1:42" ht="18" hidden="1" outlineLevel="1" x14ac:dyDescent="0.35">
      <c r="A746" s="13" t="s">
        <v>184</v>
      </c>
      <c r="B746" s="35">
        <v>733</v>
      </c>
      <c r="C746" s="473"/>
      <c r="D746" s="474"/>
      <c r="E746" s="474"/>
      <c r="F746" s="475"/>
      <c r="G746" s="476">
        <v>0</v>
      </c>
      <c r="H746" s="477">
        <v>0.1</v>
      </c>
      <c r="I746" s="102">
        <v>0</v>
      </c>
      <c r="J746" s="475"/>
      <c r="K746" s="7"/>
      <c r="L746" s="61">
        <v>733</v>
      </c>
      <c r="M746" s="112" t="s">
        <v>489</v>
      </c>
      <c r="N746" s="73">
        <v>0</v>
      </c>
      <c r="O746" s="74"/>
      <c r="P746" s="75"/>
      <c r="R746" s="483"/>
      <c r="S746" s="483"/>
      <c r="T746" s="268" t="s">
        <v>489</v>
      </c>
      <c r="AM746">
        <v>0</v>
      </c>
      <c r="AN746">
        <v>0</v>
      </c>
      <c r="AO746">
        <v>0</v>
      </c>
      <c r="AP746">
        <v>0</v>
      </c>
    </row>
    <row r="747" spans="1:42" ht="18" hidden="1" outlineLevel="1" x14ac:dyDescent="0.35">
      <c r="A747" s="13" t="s">
        <v>184</v>
      </c>
      <c r="B747" s="35">
        <v>734</v>
      </c>
      <c r="C747" s="473"/>
      <c r="D747" s="474"/>
      <c r="E747" s="474"/>
      <c r="F747" s="475"/>
      <c r="G747" s="476">
        <v>0</v>
      </c>
      <c r="H747" s="477">
        <v>0.1</v>
      </c>
      <c r="I747" s="102">
        <v>0</v>
      </c>
      <c r="J747" s="475"/>
      <c r="K747" s="7"/>
      <c r="L747" s="61">
        <v>734</v>
      </c>
      <c r="M747" s="112" t="s">
        <v>489</v>
      </c>
      <c r="N747" s="73">
        <v>0</v>
      </c>
      <c r="O747" s="74"/>
      <c r="P747" s="75"/>
      <c r="R747" s="483"/>
      <c r="S747" s="483"/>
      <c r="T747" s="268" t="s">
        <v>489</v>
      </c>
      <c r="AM747">
        <v>0</v>
      </c>
      <c r="AN747">
        <v>0</v>
      </c>
      <c r="AO747">
        <v>0</v>
      </c>
      <c r="AP747">
        <v>0</v>
      </c>
    </row>
    <row r="748" spans="1:42" ht="18" hidden="1" outlineLevel="1" x14ac:dyDescent="0.35">
      <c r="A748" s="13" t="s">
        <v>184</v>
      </c>
      <c r="B748" s="35">
        <v>735</v>
      </c>
      <c r="C748" s="473"/>
      <c r="D748" s="474"/>
      <c r="E748" s="474"/>
      <c r="F748" s="475"/>
      <c r="G748" s="476">
        <v>0</v>
      </c>
      <c r="H748" s="477">
        <v>0.1</v>
      </c>
      <c r="I748" s="102">
        <v>0</v>
      </c>
      <c r="J748" s="475"/>
      <c r="K748" s="7"/>
      <c r="L748" s="61">
        <v>735</v>
      </c>
      <c r="M748" s="112" t="s">
        <v>489</v>
      </c>
      <c r="N748" s="73">
        <v>0</v>
      </c>
      <c r="O748" s="74"/>
      <c r="P748" s="75"/>
      <c r="R748" s="483"/>
      <c r="S748" s="483"/>
      <c r="T748" s="268" t="s">
        <v>489</v>
      </c>
      <c r="AM748">
        <v>0</v>
      </c>
      <c r="AN748">
        <v>0</v>
      </c>
      <c r="AO748">
        <v>0</v>
      </c>
      <c r="AP748">
        <v>0</v>
      </c>
    </row>
    <row r="749" spans="1:42" ht="18" hidden="1" outlineLevel="1" x14ac:dyDescent="0.35">
      <c r="A749" s="13" t="s">
        <v>184</v>
      </c>
      <c r="B749" s="35">
        <v>736</v>
      </c>
      <c r="C749" s="473"/>
      <c r="D749" s="474"/>
      <c r="E749" s="474"/>
      <c r="F749" s="475"/>
      <c r="G749" s="476">
        <v>0</v>
      </c>
      <c r="H749" s="477">
        <v>0.1</v>
      </c>
      <c r="I749" s="102">
        <v>0</v>
      </c>
      <c r="J749" s="475"/>
      <c r="K749" s="7"/>
      <c r="L749" s="61">
        <v>736</v>
      </c>
      <c r="M749" s="112" t="s">
        <v>489</v>
      </c>
      <c r="N749" s="73">
        <v>0</v>
      </c>
      <c r="O749" s="74"/>
      <c r="P749" s="75"/>
      <c r="R749" s="483"/>
      <c r="S749" s="483"/>
      <c r="T749" s="268" t="s">
        <v>489</v>
      </c>
      <c r="AM749">
        <v>0</v>
      </c>
      <c r="AN749">
        <v>0</v>
      </c>
      <c r="AO749">
        <v>0</v>
      </c>
      <c r="AP749">
        <v>0</v>
      </c>
    </row>
    <row r="750" spans="1:42" ht="18" hidden="1" outlineLevel="1" x14ac:dyDescent="0.35">
      <c r="A750" s="13" t="s">
        <v>184</v>
      </c>
      <c r="B750" s="35">
        <v>737</v>
      </c>
      <c r="C750" s="473"/>
      <c r="D750" s="474"/>
      <c r="E750" s="474"/>
      <c r="F750" s="475"/>
      <c r="G750" s="476">
        <v>0</v>
      </c>
      <c r="H750" s="477">
        <v>0.1</v>
      </c>
      <c r="I750" s="102">
        <v>0</v>
      </c>
      <c r="J750" s="475"/>
      <c r="K750" s="7"/>
      <c r="L750" s="61">
        <v>737</v>
      </c>
      <c r="M750" s="112" t="s">
        <v>489</v>
      </c>
      <c r="N750" s="73">
        <v>0</v>
      </c>
      <c r="O750" s="74"/>
      <c r="P750" s="75"/>
      <c r="R750" s="483"/>
      <c r="S750" s="483"/>
      <c r="T750" s="268" t="s">
        <v>489</v>
      </c>
      <c r="AM750">
        <v>0</v>
      </c>
      <c r="AN750">
        <v>0</v>
      </c>
      <c r="AO750">
        <v>0</v>
      </c>
      <c r="AP750">
        <v>0</v>
      </c>
    </row>
    <row r="751" spans="1:42" ht="18" hidden="1" outlineLevel="1" x14ac:dyDescent="0.35">
      <c r="A751" s="13" t="s">
        <v>184</v>
      </c>
      <c r="B751" s="35">
        <v>738</v>
      </c>
      <c r="C751" s="473"/>
      <c r="D751" s="474"/>
      <c r="E751" s="474"/>
      <c r="F751" s="475"/>
      <c r="G751" s="476">
        <v>0</v>
      </c>
      <c r="H751" s="477">
        <v>0.1</v>
      </c>
      <c r="I751" s="102">
        <v>0</v>
      </c>
      <c r="J751" s="475"/>
      <c r="K751" s="7"/>
      <c r="L751" s="61">
        <v>738</v>
      </c>
      <c r="M751" s="112" t="s">
        <v>489</v>
      </c>
      <c r="N751" s="73">
        <v>0</v>
      </c>
      <c r="O751" s="74"/>
      <c r="P751" s="75"/>
      <c r="R751" s="483"/>
      <c r="S751" s="483"/>
      <c r="T751" s="268" t="s">
        <v>489</v>
      </c>
      <c r="AM751">
        <v>0</v>
      </c>
      <c r="AN751">
        <v>0</v>
      </c>
      <c r="AO751">
        <v>0</v>
      </c>
      <c r="AP751">
        <v>0</v>
      </c>
    </row>
    <row r="752" spans="1:42" ht="18" hidden="1" outlineLevel="1" x14ac:dyDescent="0.35">
      <c r="A752" s="13" t="s">
        <v>184</v>
      </c>
      <c r="B752" s="35">
        <v>739</v>
      </c>
      <c r="C752" s="473"/>
      <c r="D752" s="474"/>
      <c r="E752" s="474"/>
      <c r="F752" s="475"/>
      <c r="G752" s="476">
        <v>0</v>
      </c>
      <c r="H752" s="477">
        <v>0.1</v>
      </c>
      <c r="I752" s="102">
        <v>0</v>
      </c>
      <c r="J752" s="475"/>
      <c r="K752" s="7"/>
      <c r="L752" s="61">
        <v>739</v>
      </c>
      <c r="M752" s="112" t="s">
        <v>489</v>
      </c>
      <c r="N752" s="73">
        <v>0</v>
      </c>
      <c r="O752" s="74"/>
      <c r="P752" s="75"/>
      <c r="R752" s="483"/>
      <c r="S752" s="483"/>
      <c r="T752" s="268" t="s">
        <v>489</v>
      </c>
      <c r="AM752">
        <v>0</v>
      </c>
      <c r="AN752">
        <v>0</v>
      </c>
      <c r="AO752">
        <v>0</v>
      </c>
      <c r="AP752">
        <v>0</v>
      </c>
    </row>
    <row r="753" spans="1:42" ht="18" hidden="1" outlineLevel="1" x14ac:dyDescent="0.35">
      <c r="A753" s="13" t="s">
        <v>184</v>
      </c>
      <c r="B753" s="35">
        <v>740</v>
      </c>
      <c r="C753" s="473"/>
      <c r="D753" s="474"/>
      <c r="E753" s="474"/>
      <c r="F753" s="475"/>
      <c r="G753" s="476">
        <v>0</v>
      </c>
      <c r="H753" s="477">
        <v>0.1</v>
      </c>
      <c r="I753" s="102">
        <v>0</v>
      </c>
      <c r="J753" s="475"/>
      <c r="K753" s="7"/>
      <c r="L753" s="61">
        <v>740</v>
      </c>
      <c r="M753" s="112" t="s">
        <v>489</v>
      </c>
      <c r="N753" s="73">
        <v>0</v>
      </c>
      <c r="O753" s="74"/>
      <c r="P753" s="75"/>
      <c r="R753" s="483"/>
      <c r="S753" s="483"/>
      <c r="T753" s="268" t="s">
        <v>489</v>
      </c>
      <c r="AM753">
        <v>0</v>
      </c>
      <c r="AN753">
        <v>0</v>
      </c>
      <c r="AO753">
        <v>0</v>
      </c>
      <c r="AP753">
        <v>0</v>
      </c>
    </row>
    <row r="754" spans="1:42" ht="18" hidden="1" outlineLevel="1" x14ac:dyDescent="0.35">
      <c r="A754" s="13" t="s">
        <v>184</v>
      </c>
      <c r="B754" s="35">
        <v>741</v>
      </c>
      <c r="C754" s="473"/>
      <c r="D754" s="474"/>
      <c r="E754" s="474"/>
      <c r="F754" s="475"/>
      <c r="G754" s="476">
        <v>0</v>
      </c>
      <c r="H754" s="477">
        <v>0.1</v>
      </c>
      <c r="I754" s="102">
        <v>0</v>
      </c>
      <c r="J754" s="475"/>
      <c r="K754" s="7"/>
      <c r="L754" s="61">
        <v>741</v>
      </c>
      <c r="M754" s="112" t="s">
        <v>489</v>
      </c>
      <c r="N754" s="73">
        <v>0</v>
      </c>
      <c r="O754" s="74"/>
      <c r="P754" s="75"/>
      <c r="R754" s="483"/>
      <c r="S754" s="483"/>
      <c r="T754" s="268" t="s">
        <v>489</v>
      </c>
      <c r="AM754">
        <v>0</v>
      </c>
      <c r="AN754">
        <v>0</v>
      </c>
      <c r="AO754">
        <v>0</v>
      </c>
      <c r="AP754">
        <v>0</v>
      </c>
    </row>
    <row r="755" spans="1:42" ht="18" hidden="1" outlineLevel="1" x14ac:dyDescent="0.35">
      <c r="A755" s="13" t="s">
        <v>184</v>
      </c>
      <c r="B755" s="35">
        <v>742</v>
      </c>
      <c r="C755" s="473"/>
      <c r="D755" s="474"/>
      <c r="E755" s="474"/>
      <c r="F755" s="475"/>
      <c r="G755" s="476">
        <v>0</v>
      </c>
      <c r="H755" s="477">
        <v>0.1</v>
      </c>
      <c r="I755" s="102">
        <v>0</v>
      </c>
      <c r="J755" s="475"/>
      <c r="K755" s="7"/>
      <c r="L755" s="61">
        <v>742</v>
      </c>
      <c r="M755" s="112" t="s">
        <v>489</v>
      </c>
      <c r="N755" s="73">
        <v>0</v>
      </c>
      <c r="O755" s="74"/>
      <c r="P755" s="75"/>
      <c r="R755" s="483"/>
      <c r="S755" s="483"/>
      <c r="T755" s="268" t="s">
        <v>489</v>
      </c>
      <c r="AM755">
        <v>0</v>
      </c>
      <c r="AN755">
        <v>0</v>
      </c>
      <c r="AO755">
        <v>0</v>
      </c>
      <c r="AP755">
        <v>0</v>
      </c>
    </row>
    <row r="756" spans="1:42" ht="18" hidden="1" outlineLevel="1" x14ac:dyDescent="0.35">
      <c r="A756" s="13" t="s">
        <v>184</v>
      </c>
      <c r="B756" s="35">
        <v>743</v>
      </c>
      <c r="C756" s="473"/>
      <c r="D756" s="474"/>
      <c r="E756" s="474"/>
      <c r="F756" s="475"/>
      <c r="G756" s="476">
        <v>0</v>
      </c>
      <c r="H756" s="477">
        <v>0.1</v>
      </c>
      <c r="I756" s="102">
        <v>0</v>
      </c>
      <c r="J756" s="475"/>
      <c r="K756" s="7"/>
      <c r="L756" s="61">
        <v>743</v>
      </c>
      <c r="M756" s="112" t="s">
        <v>489</v>
      </c>
      <c r="N756" s="73">
        <v>0</v>
      </c>
      <c r="O756" s="74"/>
      <c r="P756" s="75"/>
      <c r="R756" s="483"/>
      <c r="S756" s="483"/>
      <c r="T756" s="268" t="s">
        <v>489</v>
      </c>
      <c r="AM756">
        <v>0</v>
      </c>
      <c r="AN756">
        <v>0</v>
      </c>
      <c r="AO756">
        <v>0</v>
      </c>
      <c r="AP756">
        <v>0</v>
      </c>
    </row>
    <row r="757" spans="1:42" ht="18" hidden="1" outlineLevel="1" x14ac:dyDescent="0.35">
      <c r="A757" s="13" t="s">
        <v>184</v>
      </c>
      <c r="B757" s="35">
        <v>744</v>
      </c>
      <c r="C757" s="473"/>
      <c r="D757" s="474"/>
      <c r="E757" s="474"/>
      <c r="F757" s="475"/>
      <c r="G757" s="476">
        <v>0</v>
      </c>
      <c r="H757" s="477">
        <v>0.1</v>
      </c>
      <c r="I757" s="102">
        <v>0</v>
      </c>
      <c r="J757" s="475"/>
      <c r="K757" s="7"/>
      <c r="L757" s="61">
        <v>744</v>
      </c>
      <c r="M757" s="112" t="s">
        <v>489</v>
      </c>
      <c r="N757" s="73">
        <v>0</v>
      </c>
      <c r="O757" s="74"/>
      <c r="P757" s="75"/>
      <c r="R757" s="483"/>
      <c r="S757" s="483"/>
      <c r="T757" s="268" t="s">
        <v>489</v>
      </c>
      <c r="AM757">
        <v>0</v>
      </c>
      <c r="AN757">
        <v>0</v>
      </c>
      <c r="AO757">
        <v>0</v>
      </c>
      <c r="AP757">
        <v>0</v>
      </c>
    </row>
    <row r="758" spans="1:42" ht="18" hidden="1" outlineLevel="1" x14ac:dyDescent="0.35">
      <c r="A758" s="13" t="s">
        <v>184</v>
      </c>
      <c r="B758" s="35">
        <v>745</v>
      </c>
      <c r="C758" s="473"/>
      <c r="D758" s="474"/>
      <c r="E758" s="474"/>
      <c r="F758" s="475"/>
      <c r="G758" s="476">
        <v>0</v>
      </c>
      <c r="H758" s="477">
        <v>0.1</v>
      </c>
      <c r="I758" s="102">
        <v>0</v>
      </c>
      <c r="J758" s="475"/>
      <c r="K758" s="7"/>
      <c r="L758" s="61">
        <v>745</v>
      </c>
      <c r="M758" s="112" t="s">
        <v>489</v>
      </c>
      <c r="N758" s="73">
        <v>0</v>
      </c>
      <c r="O758" s="74"/>
      <c r="P758" s="75"/>
      <c r="R758" s="483"/>
      <c r="S758" s="483"/>
      <c r="T758" s="268" t="s">
        <v>489</v>
      </c>
      <c r="AM758">
        <v>0</v>
      </c>
      <c r="AN758">
        <v>0</v>
      </c>
      <c r="AO758">
        <v>0</v>
      </c>
      <c r="AP758">
        <v>0</v>
      </c>
    </row>
    <row r="759" spans="1:42" ht="18" hidden="1" outlineLevel="1" x14ac:dyDescent="0.35">
      <c r="A759" s="13" t="s">
        <v>184</v>
      </c>
      <c r="B759" s="35">
        <v>746</v>
      </c>
      <c r="C759" s="473"/>
      <c r="D759" s="474"/>
      <c r="E759" s="474"/>
      <c r="F759" s="475"/>
      <c r="G759" s="476">
        <v>0</v>
      </c>
      <c r="H759" s="477">
        <v>0.1</v>
      </c>
      <c r="I759" s="102">
        <v>0</v>
      </c>
      <c r="J759" s="475"/>
      <c r="K759" s="7"/>
      <c r="L759" s="61">
        <v>746</v>
      </c>
      <c r="M759" s="112" t="s">
        <v>489</v>
      </c>
      <c r="N759" s="73">
        <v>0</v>
      </c>
      <c r="O759" s="74"/>
      <c r="P759" s="75"/>
      <c r="R759" s="483"/>
      <c r="S759" s="483"/>
      <c r="T759" s="268" t="s">
        <v>489</v>
      </c>
      <c r="AM759">
        <v>0</v>
      </c>
      <c r="AN759">
        <v>0</v>
      </c>
      <c r="AO759">
        <v>0</v>
      </c>
      <c r="AP759">
        <v>0</v>
      </c>
    </row>
    <row r="760" spans="1:42" ht="18" hidden="1" outlineLevel="1" x14ac:dyDescent="0.35">
      <c r="A760" s="13" t="s">
        <v>184</v>
      </c>
      <c r="B760" s="35">
        <v>747</v>
      </c>
      <c r="C760" s="473"/>
      <c r="D760" s="474"/>
      <c r="E760" s="474"/>
      <c r="F760" s="475"/>
      <c r="G760" s="476">
        <v>0</v>
      </c>
      <c r="H760" s="477">
        <v>0.1</v>
      </c>
      <c r="I760" s="102">
        <v>0</v>
      </c>
      <c r="J760" s="475"/>
      <c r="K760" s="7"/>
      <c r="L760" s="61">
        <v>747</v>
      </c>
      <c r="M760" s="112" t="s">
        <v>489</v>
      </c>
      <c r="N760" s="73">
        <v>0</v>
      </c>
      <c r="O760" s="74"/>
      <c r="P760" s="75"/>
      <c r="R760" s="483"/>
      <c r="S760" s="483"/>
      <c r="T760" s="268" t="s">
        <v>489</v>
      </c>
      <c r="AM760">
        <v>0</v>
      </c>
      <c r="AN760">
        <v>0</v>
      </c>
      <c r="AO760">
        <v>0</v>
      </c>
      <c r="AP760">
        <v>0</v>
      </c>
    </row>
    <row r="761" spans="1:42" ht="18" hidden="1" outlineLevel="1" x14ac:dyDescent="0.35">
      <c r="A761" s="13" t="s">
        <v>184</v>
      </c>
      <c r="B761" s="35">
        <v>748</v>
      </c>
      <c r="C761" s="473"/>
      <c r="D761" s="474"/>
      <c r="E761" s="474"/>
      <c r="F761" s="475"/>
      <c r="G761" s="476">
        <v>0</v>
      </c>
      <c r="H761" s="477">
        <v>0.1</v>
      </c>
      <c r="I761" s="102">
        <v>0</v>
      </c>
      <c r="J761" s="475"/>
      <c r="K761" s="7"/>
      <c r="L761" s="61">
        <v>748</v>
      </c>
      <c r="M761" s="112" t="s">
        <v>489</v>
      </c>
      <c r="N761" s="73">
        <v>0</v>
      </c>
      <c r="O761" s="74"/>
      <c r="P761" s="75"/>
      <c r="R761" s="483"/>
      <c r="S761" s="483"/>
      <c r="T761" s="268" t="s">
        <v>489</v>
      </c>
      <c r="AM761">
        <v>0</v>
      </c>
      <c r="AN761">
        <v>0</v>
      </c>
      <c r="AO761">
        <v>0</v>
      </c>
      <c r="AP761">
        <v>0</v>
      </c>
    </row>
    <row r="762" spans="1:42" ht="18" hidden="1" outlineLevel="1" x14ac:dyDescent="0.35">
      <c r="A762" s="13" t="s">
        <v>184</v>
      </c>
      <c r="B762" s="35">
        <v>749</v>
      </c>
      <c r="C762" s="473"/>
      <c r="D762" s="474"/>
      <c r="E762" s="474"/>
      <c r="F762" s="475"/>
      <c r="G762" s="476">
        <v>0</v>
      </c>
      <c r="H762" s="477">
        <v>0.1</v>
      </c>
      <c r="I762" s="102">
        <v>0</v>
      </c>
      <c r="J762" s="475"/>
      <c r="K762" s="7"/>
      <c r="L762" s="61">
        <v>749</v>
      </c>
      <c r="M762" s="112" t="s">
        <v>489</v>
      </c>
      <c r="N762" s="73">
        <v>0</v>
      </c>
      <c r="O762" s="74"/>
      <c r="P762" s="75"/>
      <c r="R762" s="483"/>
      <c r="S762" s="483"/>
      <c r="T762" s="268" t="s">
        <v>489</v>
      </c>
      <c r="AM762">
        <v>0</v>
      </c>
      <c r="AN762">
        <v>0</v>
      </c>
      <c r="AO762">
        <v>0</v>
      </c>
      <c r="AP762">
        <v>0</v>
      </c>
    </row>
    <row r="763" spans="1:42" ht="18" hidden="1" outlineLevel="1" x14ac:dyDescent="0.35">
      <c r="A763" s="13" t="s">
        <v>184</v>
      </c>
      <c r="B763" s="35">
        <v>750</v>
      </c>
      <c r="C763" s="473"/>
      <c r="D763" s="474"/>
      <c r="E763" s="474"/>
      <c r="F763" s="475"/>
      <c r="G763" s="476">
        <v>0</v>
      </c>
      <c r="H763" s="477">
        <v>0.1</v>
      </c>
      <c r="I763" s="102">
        <v>0</v>
      </c>
      <c r="J763" s="475"/>
      <c r="K763" s="7"/>
      <c r="L763" s="61">
        <v>750</v>
      </c>
      <c r="M763" s="112" t="s">
        <v>489</v>
      </c>
      <c r="N763" s="73">
        <v>0</v>
      </c>
      <c r="O763" s="74"/>
      <c r="P763" s="75"/>
      <c r="R763" s="483"/>
      <c r="S763" s="483"/>
      <c r="T763" s="268" t="s">
        <v>489</v>
      </c>
      <c r="AM763">
        <v>0</v>
      </c>
      <c r="AN763">
        <v>0</v>
      </c>
      <c r="AO763">
        <v>0</v>
      </c>
      <c r="AP763">
        <v>0</v>
      </c>
    </row>
    <row r="764" spans="1:42" ht="18" hidden="1" outlineLevel="1" x14ac:dyDescent="0.35">
      <c r="A764" s="13" t="s">
        <v>184</v>
      </c>
      <c r="B764" s="35">
        <v>751</v>
      </c>
      <c r="C764" s="473"/>
      <c r="D764" s="474"/>
      <c r="E764" s="474"/>
      <c r="F764" s="475"/>
      <c r="G764" s="476">
        <v>0</v>
      </c>
      <c r="H764" s="477">
        <v>0.1</v>
      </c>
      <c r="I764" s="102">
        <v>0</v>
      </c>
      <c r="J764" s="475"/>
      <c r="K764" s="7"/>
      <c r="L764" s="61">
        <v>751</v>
      </c>
      <c r="M764" s="112" t="s">
        <v>489</v>
      </c>
      <c r="N764" s="73">
        <v>0</v>
      </c>
      <c r="O764" s="74"/>
      <c r="P764" s="75"/>
      <c r="R764" s="483"/>
      <c r="S764" s="483"/>
      <c r="T764" s="268" t="s">
        <v>489</v>
      </c>
      <c r="AM764">
        <v>0</v>
      </c>
      <c r="AN764">
        <v>0</v>
      </c>
      <c r="AO764">
        <v>0</v>
      </c>
      <c r="AP764">
        <v>0</v>
      </c>
    </row>
    <row r="765" spans="1:42" ht="18" hidden="1" outlineLevel="1" x14ac:dyDescent="0.35">
      <c r="A765" s="13" t="s">
        <v>184</v>
      </c>
      <c r="B765" s="35">
        <v>752</v>
      </c>
      <c r="C765" s="473"/>
      <c r="D765" s="474"/>
      <c r="E765" s="474"/>
      <c r="F765" s="475"/>
      <c r="G765" s="476">
        <v>0</v>
      </c>
      <c r="H765" s="477">
        <v>0.1</v>
      </c>
      <c r="I765" s="102">
        <v>0</v>
      </c>
      <c r="J765" s="475"/>
      <c r="K765" s="7"/>
      <c r="L765" s="61">
        <v>752</v>
      </c>
      <c r="M765" s="112" t="s">
        <v>489</v>
      </c>
      <c r="N765" s="73">
        <v>0</v>
      </c>
      <c r="O765" s="74"/>
      <c r="P765" s="75"/>
      <c r="R765" s="483"/>
      <c r="S765" s="483"/>
      <c r="T765" s="268" t="s">
        <v>489</v>
      </c>
      <c r="AM765">
        <v>0</v>
      </c>
      <c r="AN765">
        <v>0</v>
      </c>
      <c r="AO765">
        <v>0</v>
      </c>
      <c r="AP765">
        <v>0</v>
      </c>
    </row>
    <row r="766" spans="1:42" ht="18" hidden="1" outlineLevel="1" x14ac:dyDescent="0.35">
      <c r="A766" s="13" t="s">
        <v>184</v>
      </c>
      <c r="B766" s="35">
        <v>753</v>
      </c>
      <c r="C766" s="473"/>
      <c r="D766" s="474"/>
      <c r="E766" s="474"/>
      <c r="F766" s="475"/>
      <c r="G766" s="476">
        <v>0</v>
      </c>
      <c r="H766" s="477">
        <v>0.1</v>
      </c>
      <c r="I766" s="102">
        <v>0</v>
      </c>
      <c r="J766" s="475"/>
      <c r="K766" s="7"/>
      <c r="L766" s="61">
        <v>753</v>
      </c>
      <c r="M766" s="112" t="s">
        <v>489</v>
      </c>
      <c r="N766" s="73">
        <v>0</v>
      </c>
      <c r="O766" s="74"/>
      <c r="P766" s="75"/>
      <c r="R766" s="483"/>
      <c r="S766" s="483"/>
      <c r="T766" s="268" t="s">
        <v>489</v>
      </c>
      <c r="AM766">
        <v>0</v>
      </c>
      <c r="AN766">
        <v>0</v>
      </c>
      <c r="AO766">
        <v>0</v>
      </c>
      <c r="AP766">
        <v>0</v>
      </c>
    </row>
    <row r="767" spans="1:42" ht="18" hidden="1" outlineLevel="1" x14ac:dyDescent="0.35">
      <c r="A767" s="13" t="s">
        <v>184</v>
      </c>
      <c r="B767" s="35">
        <v>754</v>
      </c>
      <c r="C767" s="473"/>
      <c r="D767" s="474"/>
      <c r="E767" s="474"/>
      <c r="F767" s="475"/>
      <c r="G767" s="476">
        <v>0</v>
      </c>
      <c r="H767" s="477">
        <v>0.1</v>
      </c>
      <c r="I767" s="102">
        <v>0</v>
      </c>
      <c r="J767" s="475"/>
      <c r="K767" s="7"/>
      <c r="L767" s="61">
        <v>754</v>
      </c>
      <c r="M767" s="112" t="s">
        <v>489</v>
      </c>
      <c r="N767" s="73">
        <v>0</v>
      </c>
      <c r="O767" s="74"/>
      <c r="P767" s="75"/>
      <c r="R767" s="483"/>
      <c r="S767" s="483"/>
      <c r="T767" s="268" t="s">
        <v>489</v>
      </c>
      <c r="AM767">
        <v>0</v>
      </c>
      <c r="AN767">
        <v>0</v>
      </c>
      <c r="AO767">
        <v>0</v>
      </c>
      <c r="AP767">
        <v>0</v>
      </c>
    </row>
    <row r="768" spans="1:42" ht="18" hidden="1" outlineLevel="1" x14ac:dyDescent="0.35">
      <c r="A768" s="13" t="s">
        <v>184</v>
      </c>
      <c r="B768" s="35">
        <v>755</v>
      </c>
      <c r="C768" s="473"/>
      <c r="D768" s="474"/>
      <c r="E768" s="474"/>
      <c r="F768" s="475"/>
      <c r="G768" s="476">
        <v>0</v>
      </c>
      <c r="H768" s="477">
        <v>0.1</v>
      </c>
      <c r="I768" s="102">
        <v>0</v>
      </c>
      <c r="J768" s="475"/>
      <c r="K768" s="7"/>
      <c r="L768" s="61">
        <v>755</v>
      </c>
      <c r="M768" s="112" t="s">
        <v>489</v>
      </c>
      <c r="N768" s="73">
        <v>0</v>
      </c>
      <c r="O768" s="74"/>
      <c r="P768" s="75"/>
      <c r="R768" s="483"/>
      <c r="S768" s="483"/>
      <c r="T768" s="268" t="s">
        <v>489</v>
      </c>
      <c r="AM768">
        <v>0</v>
      </c>
      <c r="AN768">
        <v>0</v>
      </c>
      <c r="AO768">
        <v>0</v>
      </c>
      <c r="AP768">
        <v>0</v>
      </c>
    </row>
    <row r="769" spans="1:42" ht="18" hidden="1" outlineLevel="1" x14ac:dyDescent="0.35">
      <c r="A769" s="13" t="s">
        <v>184</v>
      </c>
      <c r="B769" s="35">
        <v>756</v>
      </c>
      <c r="C769" s="473"/>
      <c r="D769" s="474"/>
      <c r="E769" s="474"/>
      <c r="F769" s="475"/>
      <c r="G769" s="476">
        <v>0</v>
      </c>
      <c r="H769" s="477">
        <v>0.1</v>
      </c>
      <c r="I769" s="102">
        <v>0</v>
      </c>
      <c r="J769" s="475"/>
      <c r="K769" s="7"/>
      <c r="L769" s="61">
        <v>756</v>
      </c>
      <c r="M769" s="112" t="s">
        <v>489</v>
      </c>
      <c r="N769" s="73">
        <v>0</v>
      </c>
      <c r="O769" s="74"/>
      <c r="P769" s="75"/>
      <c r="R769" s="483"/>
      <c r="S769" s="483"/>
      <c r="T769" s="268" t="s">
        <v>489</v>
      </c>
      <c r="AM769">
        <v>0</v>
      </c>
      <c r="AN769">
        <v>0</v>
      </c>
      <c r="AO769">
        <v>0</v>
      </c>
      <c r="AP769">
        <v>0</v>
      </c>
    </row>
    <row r="770" spans="1:42" ht="18" hidden="1" outlineLevel="1" x14ac:dyDescent="0.35">
      <c r="A770" s="13" t="s">
        <v>184</v>
      </c>
      <c r="B770" s="35">
        <v>757</v>
      </c>
      <c r="C770" s="473"/>
      <c r="D770" s="474"/>
      <c r="E770" s="474"/>
      <c r="F770" s="475"/>
      <c r="G770" s="476">
        <v>0</v>
      </c>
      <c r="H770" s="477">
        <v>0.1</v>
      </c>
      <c r="I770" s="102">
        <v>0</v>
      </c>
      <c r="J770" s="475"/>
      <c r="K770" s="7"/>
      <c r="L770" s="61">
        <v>757</v>
      </c>
      <c r="M770" s="112" t="s">
        <v>489</v>
      </c>
      <c r="N770" s="73">
        <v>0</v>
      </c>
      <c r="O770" s="74"/>
      <c r="P770" s="75"/>
      <c r="R770" s="483"/>
      <c r="S770" s="483"/>
      <c r="T770" s="268" t="s">
        <v>489</v>
      </c>
      <c r="AM770">
        <v>0</v>
      </c>
      <c r="AN770">
        <v>0</v>
      </c>
      <c r="AO770">
        <v>0</v>
      </c>
      <c r="AP770">
        <v>0</v>
      </c>
    </row>
    <row r="771" spans="1:42" ht="18" hidden="1" outlineLevel="1" x14ac:dyDescent="0.35">
      <c r="A771" s="13" t="s">
        <v>184</v>
      </c>
      <c r="B771" s="35">
        <v>758</v>
      </c>
      <c r="C771" s="473"/>
      <c r="D771" s="474"/>
      <c r="E771" s="474"/>
      <c r="F771" s="475"/>
      <c r="G771" s="476">
        <v>0</v>
      </c>
      <c r="H771" s="477">
        <v>0.1</v>
      </c>
      <c r="I771" s="102">
        <v>0</v>
      </c>
      <c r="J771" s="475"/>
      <c r="K771" s="7"/>
      <c r="L771" s="61">
        <v>758</v>
      </c>
      <c r="M771" s="112" t="s">
        <v>489</v>
      </c>
      <c r="N771" s="73">
        <v>0</v>
      </c>
      <c r="O771" s="74"/>
      <c r="P771" s="75"/>
      <c r="R771" s="483"/>
      <c r="S771" s="483"/>
      <c r="T771" s="268" t="s">
        <v>489</v>
      </c>
      <c r="AM771">
        <v>0</v>
      </c>
      <c r="AN771">
        <v>0</v>
      </c>
      <c r="AO771">
        <v>0</v>
      </c>
      <c r="AP771">
        <v>0</v>
      </c>
    </row>
    <row r="772" spans="1:42" ht="18" hidden="1" outlineLevel="1" x14ac:dyDescent="0.35">
      <c r="A772" s="13" t="s">
        <v>184</v>
      </c>
      <c r="B772" s="35">
        <v>759</v>
      </c>
      <c r="C772" s="473"/>
      <c r="D772" s="474"/>
      <c r="E772" s="474"/>
      <c r="F772" s="475"/>
      <c r="G772" s="476">
        <v>0</v>
      </c>
      <c r="H772" s="477">
        <v>0.1</v>
      </c>
      <c r="I772" s="102">
        <v>0</v>
      </c>
      <c r="J772" s="475"/>
      <c r="K772" s="7"/>
      <c r="L772" s="61">
        <v>759</v>
      </c>
      <c r="M772" s="112" t="s">
        <v>489</v>
      </c>
      <c r="N772" s="73">
        <v>0</v>
      </c>
      <c r="O772" s="74"/>
      <c r="P772" s="75"/>
      <c r="R772" s="483"/>
      <c r="S772" s="483"/>
      <c r="T772" s="268" t="s">
        <v>489</v>
      </c>
      <c r="AM772">
        <v>0</v>
      </c>
      <c r="AN772">
        <v>0</v>
      </c>
      <c r="AO772">
        <v>0</v>
      </c>
      <c r="AP772">
        <v>0</v>
      </c>
    </row>
    <row r="773" spans="1:42" ht="18" hidden="1" outlineLevel="1" x14ac:dyDescent="0.35">
      <c r="A773" s="13" t="s">
        <v>184</v>
      </c>
      <c r="B773" s="35">
        <v>760</v>
      </c>
      <c r="C773" s="473"/>
      <c r="D773" s="474"/>
      <c r="E773" s="474"/>
      <c r="F773" s="475"/>
      <c r="G773" s="476">
        <v>0</v>
      </c>
      <c r="H773" s="477">
        <v>0.1</v>
      </c>
      <c r="I773" s="102">
        <v>0</v>
      </c>
      <c r="J773" s="475"/>
      <c r="K773" s="7"/>
      <c r="L773" s="61">
        <v>760</v>
      </c>
      <c r="M773" s="112" t="s">
        <v>489</v>
      </c>
      <c r="N773" s="73">
        <v>0</v>
      </c>
      <c r="O773" s="74"/>
      <c r="P773" s="75"/>
      <c r="R773" s="483"/>
      <c r="S773" s="483"/>
      <c r="T773" s="268" t="s">
        <v>489</v>
      </c>
      <c r="AM773">
        <v>0</v>
      </c>
      <c r="AN773">
        <v>0</v>
      </c>
      <c r="AO773">
        <v>0</v>
      </c>
      <c r="AP773">
        <v>0</v>
      </c>
    </row>
    <row r="774" spans="1:42" ht="18" hidden="1" outlineLevel="1" x14ac:dyDescent="0.35">
      <c r="A774" s="13" t="s">
        <v>184</v>
      </c>
      <c r="B774" s="35">
        <v>761</v>
      </c>
      <c r="C774" s="473"/>
      <c r="D774" s="474"/>
      <c r="E774" s="474"/>
      <c r="F774" s="475"/>
      <c r="G774" s="476">
        <v>0</v>
      </c>
      <c r="H774" s="477">
        <v>0.1</v>
      </c>
      <c r="I774" s="102">
        <v>0</v>
      </c>
      <c r="J774" s="475"/>
      <c r="K774" s="7"/>
      <c r="L774" s="61">
        <v>761</v>
      </c>
      <c r="M774" s="112" t="s">
        <v>489</v>
      </c>
      <c r="N774" s="73">
        <v>0</v>
      </c>
      <c r="O774" s="74"/>
      <c r="P774" s="75"/>
      <c r="R774" s="483"/>
      <c r="S774" s="483"/>
      <c r="T774" s="268" t="s">
        <v>489</v>
      </c>
      <c r="AM774">
        <v>0</v>
      </c>
      <c r="AN774">
        <v>0</v>
      </c>
      <c r="AO774">
        <v>0</v>
      </c>
      <c r="AP774">
        <v>0</v>
      </c>
    </row>
    <row r="775" spans="1:42" ht="18" hidden="1" outlineLevel="1" x14ac:dyDescent="0.35">
      <c r="A775" s="13" t="s">
        <v>184</v>
      </c>
      <c r="B775" s="35">
        <v>762</v>
      </c>
      <c r="C775" s="473"/>
      <c r="D775" s="474"/>
      <c r="E775" s="474"/>
      <c r="F775" s="475"/>
      <c r="G775" s="476">
        <v>0</v>
      </c>
      <c r="H775" s="477">
        <v>0.1</v>
      </c>
      <c r="I775" s="102">
        <v>0</v>
      </c>
      <c r="J775" s="475"/>
      <c r="K775" s="7"/>
      <c r="L775" s="61">
        <v>762</v>
      </c>
      <c r="M775" s="112" t="s">
        <v>489</v>
      </c>
      <c r="N775" s="73">
        <v>0</v>
      </c>
      <c r="O775" s="74"/>
      <c r="P775" s="75"/>
      <c r="R775" s="483"/>
      <c r="S775" s="483"/>
      <c r="T775" s="268" t="s">
        <v>489</v>
      </c>
      <c r="AM775">
        <v>0</v>
      </c>
      <c r="AN775">
        <v>0</v>
      </c>
      <c r="AO775">
        <v>0</v>
      </c>
      <c r="AP775">
        <v>0</v>
      </c>
    </row>
    <row r="776" spans="1:42" ht="18" hidden="1" outlineLevel="1" x14ac:dyDescent="0.35">
      <c r="A776" s="13" t="s">
        <v>184</v>
      </c>
      <c r="B776" s="35">
        <v>763</v>
      </c>
      <c r="C776" s="473"/>
      <c r="D776" s="474"/>
      <c r="E776" s="474"/>
      <c r="F776" s="475"/>
      <c r="G776" s="476">
        <v>0</v>
      </c>
      <c r="H776" s="477">
        <v>0.1</v>
      </c>
      <c r="I776" s="102">
        <v>0</v>
      </c>
      <c r="J776" s="475"/>
      <c r="K776" s="7"/>
      <c r="L776" s="61">
        <v>763</v>
      </c>
      <c r="M776" s="112" t="s">
        <v>489</v>
      </c>
      <c r="N776" s="73">
        <v>0</v>
      </c>
      <c r="O776" s="74"/>
      <c r="P776" s="75"/>
      <c r="R776" s="483"/>
      <c r="S776" s="483"/>
      <c r="T776" s="268" t="s">
        <v>489</v>
      </c>
      <c r="AM776">
        <v>0</v>
      </c>
      <c r="AN776">
        <v>0</v>
      </c>
      <c r="AO776">
        <v>0</v>
      </c>
      <c r="AP776">
        <v>0</v>
      </c>
    </row>
    <row r="777" spans="1:42" ht="18" hidden="1" outlineLevel="1" x14ac:dyDescent="0.35">
      <c r="A777" s="13" t="s">
        <v>184</v>
      </c>
      <c r="B777" s="35">
        <v>764</v>
      </c>
      <c r="C777" s="473"/>
      <c r="D777" s="474"/>
      <c r="E777" s="474"/>
      <c r="F777" s="475"/>
      <c r="G777" s="476">
        <v>0</v>
      </c>
      <c r="H777" s="477">
        <v>0.1</v>
      </c>
      <c r="I777" s="102">
        <v>0</v>
      </c>
      <c r="J777" s="475"/>
      <c r="K777" s="7"/>
      <c r="L777" s="61">
        <v>764</v>
      </c>
      <c r="M777" s="112" t="s">
        <v>489</v>
      </c>
      <c r="N777" s="73">
        <v>0</v>
      </c>
      <c r="O777" s="74"/>
      <c r="P777" s="75"/>
      <c r="R777" s="483"/>
      <c r="S777" s="483"/>
      <c r="T777" s="268" t="s">
        <v>489</v>
      </c>
      <c r="AM777">
        <v>0</v>
      </c>
      <c r="AN777">
        <v>0</v>
      </c>
      <c r="AO777">
        <v>0</v>
      </c>
      <c r="AP777">
        <v>0</v>
      </c>
    </row>
    <row r="778" spans="1:42" ht="18" hidden="1" outlineLevel="1" x14ac:dyDescent="0.35">
      <c r="A778" s="13" t="s">
        <v>184</v>
      </c>
      <c r="B778" s="35">
        <v>765</v>
      </c>
      <c r="C778" s="473"/>
      <c r="D778" s="474"/>
      <c r="E778" s="474"/>
      <c r="F778" s="475"/>
      <c r="G778" s="476">
        <v>0</v>
      </c>
      <c r="H778" s="477">
        <v>0.1</v>
      </c>
      <c r="I778" s="102">
        <v>0</v>
      </c>
      <c r="J778" s="475"/>
      <c r="K778" s="7"/>
      <c r="L778" s="61">
        <v>765</v>
      </c>
      <c r="M778" s="112" t="s">
        <v>489</v>
      </c>
      <c r="N778" s="73">
        <v>0</v>
      </c>
      <c r="O778" s="74"/>
      <c r="P778" s="75"/>
      <c r="R778" s="483"/>
      <c r="S778" s="483"/>
      <c r="T778" s="268" t="s">
        <v>489</v>
      </c>
      <c r="AM778">
        <v>0</v>
      </c>
      <c r="AN778">
        <v>0</v>
      </c>
      <c r="AO778">
        <v>0</v>
      </c>
      <c r="AP778">
        <v>0</v>
      </c>
    </row>
    <row r="779" spans="1:42" ht="18" hidden="1" outlineLevel="1" x14ac:dyDescent="0.35">
      <c r="A779" s="13" t="s">
        <v>184</v>
      </c>
      <c r="B779" s="35">
        <v>766</v>
      </c>
      <c r="C779" s="473"/>
      <c r="D779" s="474"/>
      <c r="E779" s="474"/>
      <c r="F779" s="475"/>
      <c r="G779" s="476">
        <v>0</v>
      </c>
      <c r="H779" s="477">
        <v>0.1</v>
      </c>
      <c r="I779" s="102">
        <v>0</v>
      </c>
      <c r="J779" s="475"/>
      <c r="K779" s="7"/>
      <c r="L779" s="61">
        <v>766</v>
      </c>
      <c r="M779" s="112" t="s">
        <v>489</v>
      </c>
      <c r="N779" s="73">
        <v>0</v>
      </c>
      <c r="O779" s="74"/>
      <c r="P779" s="75"/>
      <c r="R779" s="483"/>
      <c r="S779" s="483"/>
      <c r="T779" s="268" t="s">
        <v>489</v>
      </c>
      <c r="AM779">
        <v>0</v>
      </c>
      <c r="AN779">
        <v>0</v>
      </c>
      <c r="AO779">
        <v>0</v>
      </c>
      <c r="AP779">
        <v>0</v>
      </c>
    </row>
    <row r="780" spans="1:42" ht="18" hidden="1" outlineLevel="1" x14ac:dyDescent="0.35">
      <c r="A780" s="13" t="s">
        <v>184</v>
      </c>
      <c r="B780" s="35">
        <v>767</v>
      </c>
      <c r="C780" s="473"/>
      <c r="D780" s="474"/>
      <c r="E780" s="474"/>
      <c r="F780" s="475"/>
      <c r="G780" s="476">
        <v>0</v>
      </c>
      <c r="H780" s="477">
        <v>0.1</v>
      </c>
      <c r="I780" s="102">
        <v>0</v>
      </c>
      <c r="J780" s="475"/>
      <c r="K780" s="7"/>
      <c r="L780" s="61">
        <v>767</v>
      </c>
      <c r="M780" s="112" t="s">
        <v>489</v>
      </c>
      <c r="N780" s="73">
        <v>0</v>
      </c>
      <c r="O780" s="74"/>
      <c r="P780" s="75"/>
      <c r="R780" s="483"/>
      <c r="S780" s="483"/>
      <c r="T780" s="268" t="s">
        <v>489</v>
      </c>
      <c r="AM780">
        <v>0</v>
      </c>
      <c r="AN780">
        <v>0</v>
      </c>
      <c r="AO780">
        <v>0</v>
      </c>
      <c r="AP780">
        <v>0</v>
      </c>
    </row>
    <row r="781" spans="1:42" ht="18" hidden="1" outlineLevel="1" x14ac:dyDescent="0.35">
      <c r="A781" s="13" t="s">
        <v>184</v>
      </c>
      <c r="B781" s="35">
        <v>768</v>
      </c>
      <c r="C781" s="473"/>
      <c r="D781" s="474"/>
      <c r="E781" s="474"/>
      <c r="F781" s="475"/>
      <c r="G781" s="476">
        <v>0</v>
      </c>
      <c r="H781" s="477">
        <v>0.1</v>
      </c>
      <c r="I781" s="102">
        <v>0</v>
      </c>
      <c r="J781" s="475"/>
      <c r="K781" s="7"/>
      <c r="L781" s="61">
        <v>768</v>
      </c>
      <c r="M781" s="112" t="s">
        <v>489</v>
      </c>
      <c r="N781" s="73">
        <v>0</v>
      </c>
      <c r="O781" s="74"/>
      <c r="P781" s="75"/>
      <c r="R781" s="483"/>
      <c r="S781" s="483"/>
      <c r="T781" s="268" t="s">
        <v>489</v>
      </c>
      <c r="AM781">
        <v>0</v>
      </c>
      <c r="AN781">
        <v>0</v>
      </c>
      <c r="AO781">
        <v>0</v>
      </c>
      <c r="AP781">
        <v>0</v>
      </c>
    </row>
    <row r="782" spans="1:42" ht="18" hidden="1" outlineLevel="1" x14ac:dyDescent="0.35">
      <c r="A782" s="13" t="s">
        <v>184</v>
      </c>
      <c r="B782" s="35">
        <v>769</v>
      </c>
      <c r="C782" s="473"/>
      <c r="D782" s="474"/>
      <c r="E782" s="474"/>
      <c r="F782" s="475"/>
      <c r="G782" s="476">
        <v>0</v>
      </c>
      <c r="H782" s="477">
        <v>0.1</v>
      </c>
      <c r="I782" s="102">
        <v>0</v>
      </c>
      <c r="J782" s="475"/>
      <c r="K782" s="7"/>
      <c r="L782" s="61">
        <v>769</v>
      </c>
      <c r="M782" s="112" t="s">
        <v>489</v>
      </c>
      <c r="N782" s="73">
        <v>0</v>
      </c>
      <c r="O782" s="74"/>
      <c r="P782" s="75"/>
      <c r="R782" s="483"/>
      <c r="S782" s="483"/>
      <c r="T782" s="268" t="s">
        <v>489</v>
      </c>
      <c r="AM782">
        <v>0</v>
      </c>
      <c r="AN782">
        <v>0</v>
      </c>
      <c r="AO782">
        <v>0</v>
      </c>
      <c r="AP782">
        <v>0</v>
      </c>
    </row>
    <row r="783" spans="1:42" ht="18" hidden="1" outlineLevel="1" x14ac:dyDescent="0.35">
      <c r="A783" s="13" t="s">
        <v>184</v>
      </c>
      <c r="B783" s="35">
        <v>770</v>
      </c>
      <c r="C783" s="473"/>
      <c r="D783" s="474"/>
      <c r="E783" s="474"/>
      <c r="F783" s="475"/>
      <c r="G783" s="476">
        <v>0</v>
      </c>
      <c r="H783" s="477">
        <v>0.1</v>
      </c>
      <c r="I783" s="102">
        <v>0</v>
      </c>
      <c r="J783" s="475"/>
      <c r="K783" s="7"/>
      <c r="L783" s="61">
        <v>770</v>
      </c>
      <c r="M783" s="112" t="s">
        <v>489</v>
      </c>
      <c r="N783" s="73">
        <v>0</v>
      </c>
      <c r="O783" s="74"/>
      <c r="P783" s="75"/>
      <c r="R783" s="483"/>
      <c r="S783" s="483"/>
      <c r="T783" s="268" t="s">
        <v>489</v>
      </c>
      <c r="AM783">
        <v>0</v>
      </c>
      <c r="AN783">
        <v>0</v>
      </c>
      <c r="AO783">
        <v>0</v>
      </c>
      <c r="AP783">
        <v>0</v>
      </c>
    </row>
    <row r="784" spans="1:42" ht="18" hidden="1" outlineLevel="1" x14ac:dyDescent="0.35">
      <c r="A784" s="13" t="s">
        <v>184</v>
      </c>
      <c r="B784" s="35">
        <v>771</v>
      </c>
      <c r="C784" s="473"/>
      <c r="D784" s="474"/>
      <c r="E784" s="474"/>
      <c r="F784" s="475"/>
      <c r="G784" s="476">
        <v>0</v>
      </c>
      <c r="H784" s="477">
        <v>0.1</v>
      </c>
      <c r="I784" s="102">
        <v>0</v>
      </c>
      <c r="J784" s="475"/>
      <c r="K784" s="7"/>
      <c r="L784" s="61">
        <v>771</v>
      </c>
      <c r="M784" s="112" t="s">
        <v>489</v>
      </c>
      <c r="N784" s="73">
        <v>0</v>
      </c>
      <c r="O784" s="74"/>
      <c r="P784" s="75"/>
      <c r="R784" s="483"/>
      <c r="S784" s="483"/>
      <c r="T784" s="268" t="s">
        <v>489</v>
      </c>
      <c r="AM784">
        <v>0</v>
      </c>
      <c r="AN784">
        <v>0</v>
      </c>
      <c r="AO784">
        <v>0</v>
      </c>
      <c r="AP784">
        <v>0</v>
      </c>
    </row>
    <row r="785" spans="1:42" ht="18" hidden="1" outlineLevel="1" x14ac:dyDescent="0.35">
      <c r="A785" s="13" t="s">
        <v>184</v>
      </c>
      <c r="B785" s="35">
        <v>772</v>
      </c>
      <c r="C785" s="473"/>
      <c r="D785" s="474"/>
      <c r="E785" s="474"/>
      <c r="F785" s="475"/>
      <c r="G785" s="476">
        <v>0</v>
      </c>
      <c r="H785" s="477">
        <v>0.1</v>
      </c>
      <c r="I785" s="102">
        <v>0</v>
      </c>
      <c r="J785" s="475"/>
      <c r="K785" s="7"/>
      <c r="L785" s="61">
        <v>772</v>
      </c>
      <c r="M785" s="112" t="s">
        <v>489</v>
      </c>
      <c r="N785" s="73">
        <v>0</v>
      </c>
      <c r="O785" s="74"/>
      <c r="P785" s="75"/>
      <c r="R785" s="483"/>
      <c r="S785" s="483"/>
      <c r="T785" s="268" t="s">
        <v>489</v>
      </c>
      <c r="AM785">
        <v>0</v>
      </c>
      <c r="AN785">
        <v>0</v>
      </c>
      <c r="AO785">
        <v>0</v>
      </c>
      <c r="AP785">
        <v>0</v>
      </c>
    </row>
    <row r="786" spans="1:42" ht="18" hidden="1" outlineLevel="1" x14ac:dyDescent="0.35">
      <c r="A786" s="13" t="s">
        <v>184</v>
      </c>
      <c r="B786" s="35">
        <v>773</v>
      </c>
      <c r="C786" s="473"/>
      <c r="D786" s="474"/>
      <c r="E786" s="474"/>
      <c r="F786" s="475"/>
      <c r="G786" s="476">
        <v>0</v>
      </c>
      <c r="H786" s="477">
        <v>0.1</v>
      </c>
      <c r="I786" s="102">
        <v>0</v>
      </c>
      <c r="J786" s="475"/>
      <c r="K786" s="7"/>
      <c r="L786" s="61">
        <v>773</v>
      </c>
      <c r="M786" s="112" t="s">
        <v>489</v>
      </c>
      <c r="N786" s="73">
        <v>0</v>
      </c>
      <c r="O786" s="74"/>
      <c r="P786" s="75"/>
      <c r="R786" s="483"/>
      <c r="S786" s="483"/>
      <c r="T786" s="268" t="s">
        <v>489</v>
      </c>
      <c r="AM786">
        <v>0</v>
      </c>
      <c r="AN786">
        <v>0</v>
      </c>
      <c r="AO786">
        <v>0</v>
      </c>
      <c r="AP786">
        <v>0</v>
      </c>
    </row>
    <row r="787" spans="1:42" ht="18" hidden="1" outlineLevel="1" x14ac:dyDescent="0.35">
      <c r="A787" s="13" t="s">
        <v>184</v>
      </c>
      <c r="B787" s="35">
        <v>774</v>
      </c>
      <c r="C787" s="473"/>
      <c r="D787" s="474"/>
      <c r="E787" s="474"/>
      <c r="F787" s="475"/>
      <c r="G787" s="476">
        <v>0</v>
      </c>
      <c r="H787" s="477">
        <v>0.1</v>
      </c>
      <c r="I787" s="102">
        <v>0</v>
      </c>
      <c r="J787" s="475"/>
      <c r="K787" s="7"/>
      <c r="L787" s="61">
        <v>774</v>
      </c>
      <c r="M787" s="112" t="s">
        <v>489</v>
      </c>
      <c r="N787" s="73">
        <v>0</v>
      </c>
      <c r="O787" s="74"/>
      <c r="P787" s="75"/>
      <c r="R787" s="483"/>
      <c r="S787" s="483"/>
      <c r="T787" s="268" t="s">
        <v>489</v>
      </c>
      <c r="AM787">
        <v>0</v>
      </c>
      <c r="AN787">
        <v>0</v>
      </c>
      <c r="AO787">
        <v>0</v>
      </c>
      <c r="AP787">
        <v>0</v>
      </c>
    </row>
    <row r="788" spans="1:42" ht="18" hidden="1" outlineLevel="1" x14ac:dyDescent="0.35">
      <c r="A788" s="13" t="s">
        <v>184</v>
      </c>
      <c r="B788" s="35">
        <v>775</v>
      </c>
      <c r="C788" s="473"/>
      <c r="D788" s="474"/>
      <c r="E788" s="474"/>
      <c r="F788" s="475"/>
      <c r="G788" s="476">
        <v>0</v>
      </c>
      <c r="H788" s="477">
        <v>0.1</v>
      </c>
      <c r="I788" s="102">
        <v>0</v>
      </c>
      <c r="J788" s="475"/>
      <c r="K788" s="7"/>
      <c r="L788" s="61">
        <v>775</v>
      </c>
      <c r="M788" s="112" t="s">
        <v>489</v>
      </c>
      <c r="N788" s="73">
        <v>0</v>
      </c>
      <c r="O788" s="74"/>
      <c r="P788" s="75"/>
      <c r="R788" s="483"/>
      <c r="S788" s="483"/>
      <c r="T788" s="268" t="s">
        <v>489</v>
      </c>
      <c r="AM788">
        <v>0</v>
      </c>
      <c r="AN788">
        <v>0</v>
      </c>
      <c r="AO788">
        <v>0</v>
      </c>
      <c r="AP788">
        <v>0</v>
      </c>
    </row>
    <row r="789" spans="1:42" ht="18" hidden="1" outlineLevel="1" x14ac:dyDescent="0.35">
      <c r="A789" s="13" t="s">
        <v>184</v>
      </c>
      <c r="B789" s="35">
        <v>776</v>
      </c>
      <c r="C789" s="473"/>
      <c r="D789" s="474"/>
      <c r="E789" s="474"/>
      <c r="F789" s="475"/>
      <c r="G789" s="476">
        <v>0</v>
      </c>
      <c r="H789" s="477">
        <v>0.1</v>
      </c>
      <c r="I789" s="102">
        <v>0</v>
      </c>
      <c r="J789" s="475"/>
      <c r="K789" s="7"/>
      <c r="L789" s="61">
        <v>776</v>
      </c>
      <c r="M789" s="112" t="s">
        <v>489</v>
      </c>
      <c r="N789" s="73">
        <v>0</v>
      </c>
      <c r="O789" s="74"/>
      <c r="P789" s="75"/>
      <c r="R789" s="483"/>
      <c r="S789" s="483"/>
      <c r="T789" s="268" t="s">
        <v>489</v>
      </c>
      <c r="AM789">
        <v>0</v>
      </c>
      <c r="AN789">
        <v>0</v>
      </c>
      <c r="AO789">
        <v>0</v>
      </c>
      <c r="AP789">
        <v>0</v>
      </c>
    </row>
    <row r="790" spans="1:42" ht="18" hidden="1" outlineLevel="1" x14ac:dyDescent="0.35">
      <c r="A790" s="13" t="s">
        <v>184</v>
      </c>
      <c r="B790" s="35">
        <v>777</v>
      </c>
      <c r="C790" s="473"/>
      <c r="D790" s="474"/>
      <c r="E790" s="474"/>
      <c r="F790" s="475"/>
      <c r="G790" s="476">
        <v>0</v>
      </c>
      <c r="H790" s="477">
        <v>0.1</v>
      </c>
      <c r="I790" s="102">
        <v>0</v>
      </c>
      <c r="J790" s="475"/>
      <c r="K790" s="7"/>
      <c r="L790" s="61">
        <v>777</v>
      </c>
      <c r="M790" s="112" t="s">
        <v>489</v>
      </c>
      <c r="N790" s="73">
        <v>0</v>
      </c>
      <c r="O790" s="74"/>
      <c r="P790" s="75"/>
      <c r="R790" s="483"/>
      <c r="S790" s="483"/>
      <c r="T790" s="268" t="s">
        <v>489</v>
      </c>
      <c r="AM790">
        <v>0</v>
      </c>
      <c r="AN790">
        <v>0</v>
      </c>
      <c r="AO790">
        <v>0</v>
      </c>
      <c r="AP790">
        <v>0</v>
      </c>
    </row>
    <row r="791" spans="1:42" ht="18" hidden="1" outlineLevel="1" x14ac:dyDescent="0.35">
      <c r="A791" s="13" t="s">
        <v>184</v>
      </c>
      <c r="B791" s="35">
        <v>778</v>
      </c>
      <c r="C791" s="473"/>
      <c r="D791" s="474"/>
      <c r="E791" s="474"/>
      <c r="F791" s="475"/>
      <c r="G791" s="476">
        <v>0</v>
      </c>
      <c r="H791" s="477">
        <v>0.1</v>
      </c>
      <c r="I791" s="102">
        <v>0</v>
      </c>
      <c r="J791" s="475"/>
      <c r="K791" s="7"/>
      <c r="L791" s="61">
        <v>778</v>
      </c>
      <c r="M791" s="112" t="s">
        <v>489</v>
      </c>
      <c r="N791" s="73">
        <v>0</v>
      </c>
      <c r="O791" s="74"/>
      <c r="P791" s="75"/>
      <c r="R791" s="483"/>
      <c r="S791" s="483"/>
      <c r="T791" s="268" t="s">
        <v>489</v>
      </c>
      <c r="AM791">
        <v>0</v>
      </c>
      <c r="AN791">
        <v>0</v>
      </c>
      <c r="AO791">
        <v>0</v>
      </c>
      <c r="AP791">
        <v>0</v>
      </c>
    </row>
    <row r="792" spans="1:42" ht="18" hidden="1" outlineLevel="1" x14ac:dyDescent="0.35">
      <c r="A792" s="13" t="s">
        <v>184</v>
      </c>
      <c r="B792" s="35">
        <v>779</v>
      </c>
      <c r="C792" s="473"/>
      <c r="D792" s="474"/>
      <c r="E792" s="474"/>
      <c r="F792" s="475"/>
      <c r="G792" s="476">
        <v>0</v>
      </c>
      <c r="H792" s="477">
        <v>0.1</v>
      </c>
      <c r="I792" s="102">
        <v>0</v>
      </c>
      <c r="J792" s="475"/>
      <c r="K792" s="7"/>
      <c r="L792" s="61">
        <v>779</v>
      </c>
      <c r="M792" s="112" t="s">
        <v>489</v>
      </c>
      <c r="N792" s="73">
        <v>0</v>
      </c>
      <c r="O792" s="74"/>
      <c r="P792" s="75"/>
      <c r="R792" s="483"/>
      <c r="S792" s="483"/>
      <c r="T792" s="268" t="s">
        <v>489</v>
      </c>
      <c r="AM792">
        <v>0</v>
      </c>
      <c r="AN792">
        <v>0</v>
      </c>
      <c r="AO792">
        <v>0</v>
      </c>
      <c r="AP792">
        <v>0</v>
      </c>
    </row>
    <row r="793" spans="1:42" ht="18" hidden="1" outlineLevel="1" x14ac:dyDescent="0.35">
      <c r="A793" s="13" t="s">
        <v>184</v>
      </c>
      <c r="B793" s="35">
        <v>780</v>
      </c>
      <c r="C793" s="473"/>
      <c r="D793" s="474"/>
      <c r="E793" s="474"/>
      <c r="F793" s="475"/>
      <c r="G793" s="476">
        <v>0</v>
      </c>
      <c r="H793" s="477">
        <v>0.1</v>
      </c>
      <c r="I793" s="102">
        <v>0</v>
      </c>
      <c r="J793" s="475"/>
      <c r="K793" s="7"/>
      <c r="L793" s="61">
        <v>780</v>
      </c>
      <c r="M793" s="112" t="s">
        <v>489</v>
      </c>
      <c r="N793" s="73">
        <v>0</v>
      </c>
      <c r="O793" s="74"/>
      <c r="P793" s="75"/>
      <c r="R793" s="483"/>
      <c r="S793" s="483"/>
      <c r="T793" s="268" t="s">
        <v>489</v>
      </c>
      <c r="AM793">
        <v>0</v>
      </c>
      <c r="AN793">
        <v>0</v>
      </c>
      <c r="AO793">
        <v>0</v>
      </c>
      <c r="AP793">
        <v>0</v>
      </c>
    </row>
    <row r="794" spans="1:42" ht="18" hidden="1" outlineLevel="1" x14ac:dyDescent="0.35">
      <c r="A794" s="13" t="s">
        <v>184</v>
      </c>
      <c r="B794" s="35">
        <v>781</v>
      </c>
      <c r="C794" s="473"/>
      <c r="D794" s="474"/>
      <c r="E794" s="474"/>
      <c r="F794" s="475"/>
      <c r="G794" s="476">
        <v>0</v>
      </c>
      <c r="H794" s="477">
        <v>0.1</v>
      </c>
      <c r="I794" s="102">
        <v>0</v>
      </c>
      <c r="J794" s="475"/>
      <c r="K794" s="7"/>
      <c r="L794" s="61">
        <v>781</v>
      </c>
      <c r="M794" s="112" t="s">
        <v>489</v>
      </c>
      <c r="N794" s="73">
        <v>0</v>
      </c>
      <c r="O794" s="74"/>
      <c r="P794" s="75"/>
      <c r="R794" s="483"/>
      <c r="S794" s="483"/>
      <c r="T794" s="268" t="s">
        <v>489</v>
      </c>
      <c r="AM794">
        <v>0</v>
      </c>
      <c r="AN794">
        <v>0</v>
      </c>
      <c r="AO794">
        <v>0</v>
      </c>
      <c r="AP794">
        <v>0</v>
      </c>
    </row>
    <row r="795" spans="1:42" ht="18" hidden="1" outlineLevel="1" x14ac:dyDescent="0.35">
      <c r="A795" s="13" t="s">
        <v>184</v>
      </c>
      <c r="B795" s="35">
        <v>782</v>
      </c>
      <c r="C795" s="473"/>
      <c r="D795" s="474"/>
      <c r="E795" s="474"/>
      <c r="F795" s="475"/>
      <c r="G795" s="476">
        <v>0</v>
      </c>
      <c r="H795" s="477">
        <v>0.1</v>
      </c>
      <c r="I795" s="102">
        <v>0</v>
      </c>
      <c r="J795" s="475"/>
      <c r="K795" s="7"/>
      <c r="L795" s="61">
        <v>782</v>
      </c>
      <c r="M795" s="112" t="s">
        <v>489</v>
      </c>
      <c r="N795" s="73">
        <v>0</v>
      </c>
      <c r="O795" s="74"/>
      <c r="P795" s="75"/>
      <c r="R795" s="483"/>
      <c r="S795" s="483"/>
      <c r="T795" s="268" t="s">
        <v>489</v>
      </c>
      <c r="AM795">
        <v>0</v>
      </c>
      <c r="AN795">
        <v>0</v>
      </c>
      <c r="AO795">
        <v>0</v>
      </c>
      <c r="AP795">
        <v>0</v>
      </c>
    </row>
    <row r="796" spans="1:42" ht="18" hidden="1" outlineLevel="1" x14ac:dyDescent="0.35">
      <c r="A796" s="13" t="s">
        <v>184</v>
      </c>
      <c r="B796" s="35">
        <v>783</v>
      </c>
      <c r="C796" s="473"/>
      <c r="D796" s="474"/>
      <c r="E796" s="474"/>
      <c r="F796" s="475"/>
      <c r="G796" s="476">
        <v>0</v>
      </c>
      <c r="H796" s="477">
        <v>0.1</v>
      </c>
      <c r="I796" s="102">
        <v>0</v>
      </c>
      <c r="J796" s="475"/>
      <c r="K796" s="7"/>
      <c r="L796" s="61">
        <v>783</v>
      </c>
      <c r="M796" s="112" t="s">
        <v>489</v>
      </c>
      <c r="N796" s="73">
        <v>0</v>
      </c>
      <c r="O796" s="74"/>
      <c r="P796" s="75"/>
      <c r="R796" s="483"/>
      <c r="S796" s="483"/>
      <c r="T796" s="268" t="s">
        <v>489</v>
      </c>
      <c r="AM796">
        <v>0</v>
      </c>
      <c r="AN796">
        <v>0</v>
      </c>
      <c r="AO796">
        <v>0</v>
      </c>
      <c r="AP796">
        <v>0</v>
      </c>
    </row>
    <row r="797" spans="1:42" ht="18" hidden="1" outlineLevel="1" x14ac:dyDescent="0.35">
      <c r="A797" s="13" t="s">
        <v>184</v>
      </c>
      <c r="B797" s="35">
        <v>784</v>
      </c>
      <c r="C797" s="473"/>
      <c r="D797" s="474"/>
      <c r="E797" s="474"/>
      <c r="F797" s="475"/>
      <c r="G797" s="476">
        <v>0</v>
      </c>
      <c r="H797" s="477">
        <v>0.1</v>
      </c>
      <c r="I797" s="102">
        <v>0</v>
      </c>
      <c r="J797" s="475"/>
      <c r="K797" s="7"/>
      <c r="L797" s="61">
        <v>784</v>
      </c>
      <c r="M797" s="112" t="s">
        <v>489</v>
      </c>
      <c r="N797" s="73">
        <v>0</v>
      </c>
      <c r="O797" s="74"/>
      <c r="P797" s="75"/>
      <c r="R797" s="483"/>
      <c r="S797" s="483"/>
      <c r="T797" s="268" t="s">
        <v>489</v>
      </c>
      <c r="AM797">
        <v>0</v>
      </c>
      <c r="AN797">
        <v>0</v>
      </c>
      <c r="AO797">
        <v>0</v>
      </c>
      <c r="AP797">
        <v>0</v>
      </c>
    </row>
    <row r="798" spans="1:42" ht="18" hidden="1" outlineLevel="1" x14ac:dyDescent="0.35">
      <c r="A798" s="13" t="s">
        <v>184</v>
      </c>
      <c r="B798" s="35">
        <v>785</v>
      </c>
      <c r="C798" s="473"/>
      <c r="D798" s="474"/>
      <c r="E798" s="474"/>
      <c r="F798" s="475"/>
      <c r="G798" s="476">
        <v>0</v>
      </c>
      <c r="H798" s="477">
        <v>0.1</v>
      </c>
      <c r="I798" s="102">
        <v>0</v>
      </c>
      <c r="J798" s="475"/>
      <c r="K798" s="7"/>
      <c r="L798" s="61">
        <v>785</v>
      </c>
      <c r="M798" s="112" t="s">
        <v>489</v>
      </c>
      <c r="N798" s="73">
        <v>0</v>
      </c>
      <c r="O798" s="74"/>
      <c r="P798" s="75"/>
      <c r="R798" s="483"/>
      <c r="S798" s="483"/>
      <c r="T798" s="268" t="s">
        <v>489</v>
      </c>
      <c r="AM798">
        <v>0</v>
      </c>
      <c r="AN798">
        <v>0</v>
      </c>
      <c r="AO798">
        <v>0</v>
      </c>
      <c r="AP798">
        <v>0</v>
      </c>
    </row>
    <row r="799" spans="1:42" ht="18" hidden="1" outlineLevel="1" x14ac:dyDescent="0.35">
      <c r="A799" s="13" t="s">
        <v>184</v>
      </c>
      <c r="B799" s="35">
        <v>786</v>
      </c>
      <c r="C799" s="473"/>
      <c r="D799" s="474"/>
      <c r="E799" s="474"/>
      <c r="F799" s="475"/>
      <c r="G799" s="476">
        <v>0</v>
      </c>
      <c r="H799" s="477">
        <v>0.1</v>
      </c>
      <c r="I799" s="102">
        <v>0</v>
      </c>
      <c r="J799" s="475"/>
      <c r="K799" s="7"/>
      <c r="L799" s="61">
        <v>786</v>
      </c>
      <c r="M799" s="112" t="s">
        <v>489</v>
      </c>
      <c r="N799" s="73">
        <v>0</v>
      </c>
      <c r="O799" s="74"/>
      <c r="P799" s="75"/>
      <c r="R799" s="483"/>
      <c r="S799" s="483"/>
      <c r="T799" s="268" t="s">
        <v>489</v>
      </c>
      <c r="AM799">
        <v>0</v>
      </c>
      <c r="AN799">
        <v>0</v>
      </c>
      <c r="AO799">
        <v>0</v>
      </c>
      <c r="AP799">
        <v>0</v>
      </c>
    </row>
    <row r="800" spans="1:42" ht="18" hidden="1" outlineLevel="1" x14ac:dyDescent="0.35">
      <c r="A800" s="13" t="s">
        <v>184</v>
      </c>
      <c r="B800" s="35">
        <v>787</v>
      </c>
      <c r="C800" s="473"/>
      <c r="D800" s="474"/>
      <c r="E800" s="474"/>
      <c r="F800" s="475"/>
      <c r="G800" s="476">
        <v>0</v>
      </c>
      <c r="H800" s="477">
        <v>0.1</v>
      </c>
      <c r="I800" s="102">
        <v>0</v>
      </c>
      <c r="J800" s="475"/>
      <c r="K800" s="7"/>
      <c r="L800" s="61">
        <v>787</v>
      </c>
      <c r="M800" s="112" t="s">
        <v>489</v>
      </c>
      <c r="N800" s="73">
        <v>0</v>
      </c>
      <c r="O800" s="74"/>
      <c r="P800" s="75"/>
      <c r="R800" s="483"/>
      <c r="S800" s="483"/>
      <c r="T800" s="268" t="s">
        <v>489</v>
      </c>
      <c r="AM800">
        <v>0</v>
      </c>
      <c r="AN800">
        <v>0</v>
      </c>
      <c r="AO800">
        <v>0</v>
      </c>
      <c r="AP800">
        <v>0</v>
      </c>
    </row>
    <row r="801" spans="1:42" ht="18" hidden="1" outlineLevel="1" x14ac:dyDescent="0.35">
      <c r="A801" s="13" t="s">
        <v>184</v>
      </c>
      <c r="B801" s="35">
        <v>788</v>
      </c>
      <c r="C801" s="473"/>
      <c r="D801" s="474"/>
      <c r="E801" s="474"/>
      <c r="F801" s="475"/>
      <c r="G801" s="476">
        <v>0</v>
      </c>
      <c r="H801" s="477">
        <v>0.1</v>
      </c>
      <c r="I801" s="102">
        <v>0</v>
      </c>
      <c r="J801" s="475"/>
      <c r="K801" s="7"/>
      <c r="L801" s="61">
        <v>788</v>
      </c>
      <c r="M801" s="112" t="s">
        <v>489</v>
      </c>
      <c r="N801" s="73">
        <v>0</v>
      </c>
      <c r="O801" s="74"/>
      <c r="P801" s="75"/>
      <c r="R801" s="483"/>
      <c r="S801" s="483"/>
      <c r="T801" s="268" t="s">
        <v>489</v>
      </c>
      <c r="AM801">
        <v>0</v>
      </c>
      <c r="AN801">
        <v>0</v>
      </c>
      <c r="AO801">
        <v>0</v>
      </c>
      <c r="AP801">
        <v>0</v>
      </c>
    </row>
    <row r="802" spans="1:42" ht="18" hidden="1" outlineLevel="1" x14ac:dyDescent="0.35">
      <c r="A802" s="13" t="s">
        <v>184</v>
      </c>
      <c r="B802" s="35">
        <v>789</v>
      </c>
      <c r="C802" s="473"/>
      <c r="D802" s="474"/>
      <c r="E802" s="474"/>
      <c r="F802" s="475"/>
      <c r="G802" s="476">
        <v>0</v>
      </c>
      <c r="H802" s="477">
        <v>0.1</v>
      </c>
      <c r="I802" s="102">
        <v>0</v>
      </c>
      <c r="J802" s="475"/>
      <c r="K802" s="7"/>
      <c r="L802" s="61">
        <v>789</v>
      </c>
      <c r="M802" s="112" t="s">
        <v>489</v>
      </c>
      <c r="N802" s="73">
        <v>0</v>
      </c>
      <c r="O802" s="74"/>
      <c r="P802" s="75"/>
      <c r="R802" s="483"/>
      <c r="S802" s="483"/>
      <c r="T802" s="268" t="s">
        <v>489</v>
      </c>
      <c r="AM802">
        <v>0</v>
      </c>
      <c r="AN802">
        <v>0</v>
      </c>
      <c r="AO802">
        <v>0</v>
      </c>
      <c r="AP802">
        <v>0</v>
      </c>
    </row>
    <row r="803" spans="1:42" ht="18" hidden="1" outlineLevel="1" x14ac:dyDescent="0.35">
      <c r="A803" s="13" t="s">
        <v>184</v>
      </c>
      <c r="B803" s="35">
        <v>790</v>
      </c>
      <c r="C803" s="473"/>
      <c r="D803" s="474"/>
      <c r="E803" s="474"/>
      <c r="F803" s="475"/>
      <c r="G803" s="476">
        <v>0</v>
      </c>
      <c r="H803" s="477">
        <v>0.1</v>
      </c>
      <c r="I803" s="102">
        <v>0</v>
      </c>
      <c r="J803" s="475"/>
      <c r="K803" s="7"/>
      <c r="L803" s="61">
        <v>790</v>
      </c>
      <c r="M803" s="112" t="s">
        <v>489</v>
      </c>
      <c r="N803" s="73">
        <v>0</v>
      </c>
      <c r="O803" s="74"/>
      <c r="P803" s="75"/>
      <c r="R803" s="483"/>
      <c r="S803" s="483"/>
      <c r="T803" s="268" t="s">
        <v>489</v>
      </c>
      <c r="AM803">
        <v>0</v>
      </c>
      <c r="AN803">
        <v>0</v>
      </c>
      <c r="AO803">
        <v>0</v>
      </c>
      <c r="AP803">
        <v>0</v>
      </c>
    </row>
    <row r="804" spans="1:42" ht="18" hidden="1" outlineLevel="1" x14ac:dyDescent="0.35">
      <c r="A804" s="13" t="s">
        <v>184</v>
      </c>
      <c r="B804" s="35">
        <v>791</v>
      </c>
      <c r="C804" s="473"/>
      <c r="D804" s="474"/>
      <c r="E804" s="474"/>
      <c r="F804" s="475"/>
      <c r="G804" s="476">
        <v>0</v>
      </c>
      <c r="H804" s="477">
        <v>0.1</v>
      </c>
      <c r="I804" s="102">
        <v>0</v>
      </c>
      <c r="J804" s="475"/>
      <c r="K804" s="7"/>
      <c r="L804" s="61">
        <v>791</v>
      </c>
      <c r="M804" s="112" t="s">
        <v>489</v>
      </c>
      <c r="N804" s="73">
        <v>0</v>
      </c>
      <c r="O804" s="74"/>
      <c r="P804" s="75"/>
      <c r="R804" s="483"/>
      <c r="S804" s="483"/>
      <c r="T804" s="268" t="s">
        <v>489</v>
      </c>
      <c r="AM804">
        <v>0</v>
      </c>
      <c r="AN804">
        <v>0</v>
      </c>
      <c r="AO804">
        <v>0</v>
      </c>
      <c r="AP804">
        <v>0</v>
      </c>
    </row>
    <row r="805" spans="1:42" ht="18" hidden="1" outlineLevel="1" x14ac:dyDescent="0.35">
      <c r="A805" s="13" t="s">
        <v>184</v>
      </c>
      <c r="B805" s="35">
        <v>792</v>
      </c>
      <c r="C805" s="473"/>
      <c r="D805" s="474"/>
      <c r="E805" s="474"/>
      <c r="F805" s="475"/>
      <c r="G805" s="476">
        <v>0</v>
      </c>
      <c r="H805" s="477">
        <v>0.1</v>
      </c>
      <c r="I805" s="102">
        <v>0</v>
      </c>
      <c r="J805" s="475"/>
      <c r="K805" s="7"/>
      <c r="L805" s="61">
        <v>792</v>
      </c>
      <c r="M805" s="112" t="s">
        <v>489</v>
      </c>
      <c r="N805" s="73">
        <v>0</v>
      </c>
      <c r="O805" s="74"/>
      <c r="P805" s="75"/>
      <c r="R805" s="483"/>
      <c r="S805" s="483"/>
      <c r="T805" s="268" t="s">
        <v>489</v>
      </c>
      <c r="AM805">
        <v>0</v>
      </c>
      <c r="AN805">
        <v>0</v>
      </c>
      <c r="AO805">
        <v>0</v>
      </c>
      <c r="AP805">
        <v>0</v>
      </c>
    </row>
    <row r="806" spans="1:42" ht="18" hidden="1" outlineLevel="1" x14ac:dyDescent="0.35">
      <c r="A806" s="13" t="s">
        <v>184</v>
      </c>
      <c r="B806" s="35">
        <v>793</v>
      </c>
      <c r="C806" s="473"/>
      <c r="D806" s="474"/>
      <c r="E806" s="474"/>
      <c r="F806" s="475"/>
      <c r="G806" s="476">
        <v>0</v>
      </c>
      <c r="H806" s="477">
        <v>0.1</v>
      </c>
      <c r="I806" s="102">
        <v>0</v>
      </c>
      <c r="J806" s="475"/>
      <c r="K806" s="7"/>
      <c r="L806" s="61">
        <v>793</v>
      </c>
      <c r="M806" s="112" t="s">
        <v>489</v>
      </c>
      <c r="N806" s="73">
        <v>0</v>
      </c>
      <c r="O806" s="74"/>
      <c r="P806" s="75"/>
      <c r="R806" s="483"/>
      <c r="S806" s="483"/>
      <c r="T806" s="268" t="s">
        <v>489</v>
      </c>
      <c r="AM806">
        <v>0</v>
      </c>
      <c r="AN806">
        <v>0</v>
      </c>
      <c r="AO806">
        <v>0</v>
      </c>
      <c r="AP806">
        <v>0</v>
      </c>
    </row>
    <row r="807" spans="1:42" ht="18" hidden="1" outlineLevel="1" x14ac:dyDescent="0.35">
      <c r="A807" s="13" t="s">
        <v>184</v>
      </c>
      <c r="B807" s="35">
        <v>794</v>
      </c>
      <c r="C807" s="473"/>
      <c r="D807" s="474"/>
      <c r="E807" s="474"/>
      <c r="F807" s="475"/>
      <c r="G807" s="476">
        <v>0</v>
      </c>
      <c r="H807" s="477">
        <v>0.1</v>
      </c>
      <c r="I807" s="102">
        <v>0</v>
      </c>
      <c r="J807" s="475"/>
      <c r="K807" s="7"/>
      <c r="L807" s="61">
        <v>794</v>
      </c>
      <c r="M807" s="112" t="s">
        <v>489</v>
      </c>
      <c r="N807" s="73">
        <v>0</v>
      </c>
      <c r="O807" s="74"/>
      <c r="P807" s="75"/>
      <c r="R807" s="483"/>
      <c r="S807" s="483"/>
      <c r="T807" s="268" t="s">
        <v>489</v>
      </c>
      <c r="AM807">
        <v>0</v>
      </c>
      <c r="AN807">
        <v>0</v>
      </c>
      <c r="AO807">
        <v>0</v>
      </c>
      <c r="AP807">
        <v>0</v>
      </c>
    </row>
    <row r="808" spans="1:42" ht="18" hidden="1" outlineLevel="1" x14ac:dyDescent="0.35">
      <c r="A808" s="13" t="s">
        <v>184</v>
      </c>
      <c r="B808" s="35">
        <v>795</v>
      </c>
      <c r="C808" s="473"/>
      <c r="D808" s="474"/>
      <c r="E808" s="474"/>
      <c r="F808" s="475"/>
      <c r="G808" s="476">
        <v>0</v>
      </c>
      <c r="H808" s="477">
        <v>0.1</v>
      </c>
      <c r="I808" s="102">
        <v>0</v>
      </c>
      <c r="J808" s="475"/>
      <c r="K808" s="7"/>
      <c r="L808" s="61">
        <v>795</v>
      </c>
      <c r="M808" s="112" t="s">
        <v>489</v>
      </c>
      <c r="N808" s="73">
        <v>0</v>
      </c>
      <c r="O808" s="74"/>
      <c r="P808" s="75"/>
      <c r="R808" s="483"/>
      <c r="S808" s="483"/>
      <c r="T808" s="268" t="s">
        <v>489</v>
      </c>
      <c r="AM808">
        <v>0</v>
      </c>
      <c r="AN808">
        <v>0</v>
      </c>
      <c r="AO808">
        <v>0</v>
      </c>
      <c r="AP808">
        <v>0</v>
      </c>
    </row>
    <row r="809" spans="1:42" ht="18" hidden="1" outlineLevel="1" x14ac:dyDescent="0.35">
      <c r="A809" s="13" t="s">
        <v>184</v>
      </c>
      <c r="B809" s="35">
        <v>796</v>
      </c>
      <c r="C809" s="473"/>
      <c r="D809" s="474"/>
      <c r="E809" s="474"/>
      <c r="F809" s="475"/>
      <c r="G809" s="476">
        <v>0</v>
      </c>
      <c r="H809" s="477">
        <v>0.1</v>
      </c>
      <c r="I809" s="102">
        <v>0</v>
      </c>
      <c r="J809" s="475"/>
      <c r="K809" s="7"/>
      <c r="L809" s="61">
        <v>796</v>
      </c>
      <c r="M809" s="112" t="s">
        <v>489</v>
      </c>
      <c r="N809" s="73">
        <v>0</v>
      </c>
      <c r="O809" s="74"/>
      <c r="P809" s="75"/>
      <c r="R809" s="483"/>
      <c r="S809" s="483"/>
      <c r="T809" s="268" t="s">
        <v>489</v>
      </c>
      <c r="AM809">
        <v>0</v>
      </c>
      <c r="AN809">
        <v>0</v>
      </c>
      <c r="AO809">
        <v>0</v>
      </c>
      <c r="AP809">
        <v>0</v>
      </c>
    </row>
    <row r="810" spans="1:42" ht="18" hidden="1" outlineLevel="1" x14ac:dyDescent="0.35">
      <c r="A810" s="13" t="s">
        <v>184</v>
      </c>
      <c r="B810" s="35">
        <v>797</v>
      </c>
      <c r="C810" s="473"/>
      <c r="D810" s="474"/>
      <c r="E810" s="474"/>
      <c r="F810" s="475"/>
      <c r="G810" s="476">
        <v>0</v>
      </c>
      <c r="H810" s="477">
        <v>0.1</v>
      </c>
      <c r="I810" s="102">
        <v>0</v>
      </c>
      <c r="J810" s="475"/>
      <c r="K810" s="7"/>
      <c r="L810" s="61">
        <v>797</v>
      </c>
      <c r="M810" s="112" t="s">
        <v>489</v>
      </c>
      <c r="N810" s="73">
        <v>0</v>
      </c>
      <c r="O810" s="74"/>
      <c r="P810" s="75"/>
      <c r="R810" s="483"/>
      <c r="S810" s="483"/>
      <c r="T810" s="268" t="s">
        <v>489</v>
      </c>
      <c r="AM810">
        <v>0</v>
      </c>
      <c r="AN810">
        <v>0</v>
      </c>
      <c r="AO810">
        <v>0</v>
      </c>
      <c r="AP810">
        <v>0</v>
      </c>
    </row>
    <row r="811" spans="1:42" ht="18" hidden="1" outlineLevel="1" x14ac:dyDescent="0.35">
      <c r="A811" s="13" t="s">
        <v>184</v>
      </c>
      <c r="B811" s="35">
        <v>798</v>
      </c>
      <c r="C811" s="473"/>
      <c r="D811" s="474"/>
      <c r="E811" s="474"/>
      <c r="F811" s="475"/>
      <c r="G811" s="476">
        <v>0</v>
      </c>
      <c r="H811" s="477">
        <v>0.1</v>
      </c>
      <c r="I811" s="102">
        <v>0</v>
      </c>
      <c r="J811" s="475"/>
      <c r="K811" s="7"/>
      <c r="L811" s="61">
        <v>798</v>
      </c>
      <c r="M811" s="112" t="s">
        <v>489</v>
      </c>
      <c r="N811" s="73">
        <v>0</v>
      </c>
      <c r="O811" s="74"/>
      <c r="P811" s="75"/>
      <c r="R811" s="483"/>
      <c r="S811" s="483"/>
      <c r="T811" s="268" t="s">
        <v>489</v>
      </c>
      <c r="AM811">
        <v>0</v>
      </c>
      <c r="AN811">
        <v>0</v>
      </c>
      <c r="AO811">
        <v>0</v>
      </c>
      <c r="AP811">
        <v>0</v>
      </c>
    </row>
    <row r="812" spans="1:42" ht="18" hidden="1" outlineLevel="1" x14ac:dyDescent="0.35">
      <c r="A812" s="13" t="s">
        <v>184</v>
      </c>
      <c r="B812" s="35">
        <v>799</v>
      </c>
      <c r="C812" s="473"/>
      <c r="D812" s="474"/>
      <c r="E812" s="474"/>
      <c r="F812" s="475"/>
      <c r="G812" s="476">
        <v>0</v>
      </c>
      <c r="H812" s="477">
        <v>0.1</v>
      </c>
      <c r="I812" s="102">
        <v>0</v>
      </c>
      <c r="J812" s="475"/>
      <c r="K812" s="7"/>
      <c r="L812" s="61">
        <v>799</v>
      </c>
      <c r="M812" s="112" t="s">
        <v>489</v>
      </c>
      <c r="N812" s="73">
        <v>0</v>
      </c>
      <c r="O812" s="74"/>
      <c r="P812" s="75"/>
      <c r="R812" s="483"/>
      <c r="S812" s="483"/>
      <c r="T812" s="268" t="s">
        <v>489</v>
      </c>
      <c r="AM812">
        <v>0</v>
      </c>
      <c r="AN812">
        <v>0</v>
      </c>
      <c r="AO812">
        <v>0</v>
      </c>
      <c r="AP812">
        <v>0</v>
      </c>
    </row>
    <row r="813" spans="1:42" ht="18" hidden="1" outlineLevel="1" x14ac:dyDescent="0.35">
      <c r="A813" s="13" t="s">
        <v>184</v>
      </c>
      <c r="B813" s="35">
        <v>800</v>
      </c>
      <c r="C813" s="473"/>
      <c r="D813" s="474"/>
      <c r="E813" s="474"/>
      <c r="F813" s="475"/>
      <c r="G813" s="476">
        <v>0</v>
      </c>
      <c r="H813" s="477">
        <v>0.1</v>
      </c>
      <c r="I813" s="102">
        <v>0</v>
      </c>
      <c r="J813" s="475"/>
      <c r="K813" s="7"/>
      <c r="L813" s="61">
        <v>800</v>
      </c>
      <c r="M813" s="112" t="s">
        <v>489</v>
      </c>
      <c r="N813" s="73">
        <v>0</v>
      </c>
      <c r="O813" s="74"/>
      <c r="P813" s="75"/>
      <c r="R813" s="483"/>
      <c r="S813" s="483"/>
      <c r="T813" s="268" t="s">
        <v>489</v>
      </c>
      <c r="AM813">
        <v>0</v>
      </c>
      <c r="AN813">
        <v>0</v>
      </c>
      <c r="AO813">
        <v>0</v>
      </c>
      <c r="AP813">
        <v>0</v>
      </c>
    </row>
    <row r="814" spans="1:42" ht="18" hidden="1" outlineLevel="1" x14ac:dyDescent="0.35">
      <c r="A814" s="13" t="s">
        <v>184</v>
      </c>
      <c r="B814" s="35">
        <v>801</v>
      </c>
      <c r="C814" s="473"/>
      <c r="D814" s="474"/>
      <c r="E814" s="474"/>
      <c r="F814" s="475"/>
      <c r="G814" s="476">
        <v>0</v>
      </c>
      <c r="H814" s="477">
        <v>0.1</v>
      </c>
      <c r="I814" s="102">
        <v>0</v>
      </c>
      <c r="J814" s="475"/>
      <c r="K814" s="7"/>
      <c r="L814" s="61">
        <v>801</v>
      </c>
      <c r="M814" s="112" t="s">
        <v>489</v>
      </c>
      <c r="N814" s="73">
        <v>0</v>
      </c>
      <c r="O814" s="74"/>
      <c r="P814" s="75"/>
      <c r="R814" s="483"/>
      <c r="S814" s="483"/>
      <c r="T814" s="268" t="s">
        <v>489</v>
      </c>
      <c r="AM814">
        <v>0</v>
      </c>
      <c r="AN814">
        <v>0</v>
      </c>
      <c r="AO814">
        <v>0</v>
      </c>
      <c r="AP814">
        <v>0</v>
      </c>
    </row>
    <row r="815" spans="1:42" ht="18" hidden="1" outlineLevel="1" x14ac:dyDescent="0.35">
      <c r="A815" s="13" t="s">
        <v>184</v>
      </c>
      <c r="B815" s="35">
        <v>802</v>
      </c>
      <c r="C815" s="473"/>
      <c r="D815" s="474"/>
      <c r="E815" s="474"/>
      <c r="F815" s="475"/>
      <c r="G815" s="476">
        <v>0</v>
      </c>
      <c r="H815" s="477">
        <v>0.1</v>
      </c>
      <c r="I815" s="102">
        <v>0</v>
      </c>
      <c r="J815" s="475"/>
      <c r="K815" s="7"/>
      <c r="L815" s="61">
        <v>802</v>
      </c>
      <c r="M815" s="112" t="s">
        <v>489</v>
      </c>
      <c r="N815" s="73">
        <v>0</v>
      </c>
      <c r="O815" s="74"/>
      <c r="P815" s="75"/>
      <c r="R815" s="483"/>
      <c r="S815" s="483"/>
      <c r="T815" s="268" t="s">
        <v>489</v>
      </c>
      <c r="AM815">
        <v>0</v>
      </c>
      <c r="AN815">
        <v>0</v>
      </c>
      <c r="AO815">
        <v>0</v>
      </c>
      <c r="AP815">
        <v>0</v>
      </c>
    </row>
    <row r="816" spans="1:42" ht="18" hidden="1" outlineLevel="1" x14ac:dyDescent="0.35">
      <c r="A816" s="13" t="s">
        <v>184</v>
      </c>
      <c r="B816" s="35">
        <v>803</v>
      </c>
      <c r="C816" s="473"/>
      <c r="D816" s="474"/>
      <c r="E816" s="474"/>
      <c r="F816" s="475"/>
      <c r="G816" s="476">
        <v>0</v>
      </c>
      <c r="H816" s="477">
        <v>0.1</v>
      </c>
      <c r="I816" s="102">
        <v>0</v>
      </c>
      <c r="J816" s="475"/>
      <c r="K816" s="7"/>
      <c r="L816" s="61">
        <v>803</v>
      </c>
      <c r="M816" s="112" t="s">
        <v>489</v>
      </c>
      <c r="N816" s="73">
        <v>0</v>
      </c>
      <c r="O816" s="74"/>
      <c r="P816" s="75"/>
      <c r="R816" s="483"/>
      <c r="S816" s="483"/>
      <c r="T816" s="268" t="s">
        <v>489</v>
      </c>
      <c r="AM816">
        <v>0</v>
      </c>
      <c r="AN816">
        <v>0</v>
      </c>
      <c r="AO816">
        <v>0</v>
      </c>
      <c r="AP816">
        <v>0</v>
      </c>
    </row>
    <row r="817" spans="1:42" ht="18" hidden="1" outlineLevel="1" x14ac:dyDescent="0.35">
      <c r="A817" s="13" t="s">
        <v>184</v>
      </c>
      <c r="B817" s="35">
        <v>804</v>
      </c>
      <c r="C817" s="473"/>
      <c r="D817" s="474"/>
      <c r="E817" s="474"/>
      <c r="F817" s="475"/>
      <c r="G817" s="476">
        <v>0</v>
      </c>
      <c r="H817" s="477">
        <v>0.1</v>
      </c>
      <c r="I817" s="102">
        <v>0</v>
      </c>
      <c r="J817" s="475"/>
      <c r="K817" s="7"/>
      <c r="L817" s="61">
        <v>804</v>
      </c>
      <c r="M817" s="112" t="s">
        <v>489</v>
      </c>
      <c r="N817" s="73">
        <v>0</v>
      </c>
      <c r="O817" s="74"/>
      <c r="P817" s="75"/>
      <c r="R817" s="483"/>
      <c r="S817" s="483"/>
      <c r="T817" s="268" t="s">
        <v>489</v>
      </c>
      <c r="AM817">
        <v>0</v>
      </c>
      <c r="AN817">
        <v>0</v>
      </c>
      <c r="AO817">
        <v>0</v>
      </c>
      <c r="AP817">
        <v>0</v>
      </c>
    </row>
    <row r="818" spans="1:42" ht="18" hidden="1" outlineLevel="1" x14ac:dyDescent="0.35">
      <c r="A818" s="13" t="s">
        <v>184</v>
      </c>
      <c r="B818" s="35">
        <v>805</v>
      </c>
      <c r="C818" s="473"/>
      <c r="D818" s="474"/>
      <c r="E818" s="474"/>
      <c r="F818" s="475"/>
      <c r="G818" s="476">
        <v>0</v>
      </c>
      <c r="H818" s="477">
        <v>0.1</v>
      </c>
      <c r="I818" s="102">
        <v>0</v>
      </c>
      <c r="J818" s="475"/>
      <c r="K818" s="7"/>
      <c r="L818" s="61">
        <v>805</v>
      </c>
      <c r="M818" s="112" t="s">
        <v>489</v>
      </c>
      <c r="N818" s="73">
        <v>0</v>
      </c>
      <c r="O818" s="74"/>
      <c r="P818" s="75"/>
      <c r="R818" s="483"/>
      <c r="S818" s="483"/>
      <c r="T818" s="268" t="s">
        <v>489</v>
      </c>
      <c r="AM818">
        <v>0</v>
      </c>
      <c r="AN818">
        <v>0</v>
      </c>
      <c r="AO818">
        <v>0</v>
      </c>
      <c r="AP818">
        <v>0</v>
      </c>
    </row>
    <row r="819" spans="1:42" ht="18" hidden="1" outlineLevel="1" x14ac:dyDescent="0.35">
      <c r="A819" s="13" t="s">
        <v>184</v>
      </c>
      <c r="B819" s="35">
        <v>806</v>
      </c>
      <c r="C819" s="473"/>
      <c r="D819" s="474"/>
      <c r="E819" s="474"/>
      <c r="F819" s="475"/>
      <c r="G819" s="476">
        <v>0</v>
      </c>
      <c r="H819" s="477">
        <v>0.1</v>
      </c>
      <c r="I819" s="102">
        <v>0</v>
      </c>
      <c r="J819" s="475"/>
      <c r="K819" s="7"/>
      <c r="L819" s="61">
        <v>806</v>
      </c>
      <c r="M819" s="112" t="s">
        <v>489</v>
      </c>
      <c r="N819" s="73">
        <v>0</v>
      </c>
      <c r="O819" s="74"/>
      <c r="P819" s="75"/>
      <c r="R819" s="483"/>
      <c r="S819" s="483"/>
      <c r="T819" s="268" t="s">
        <v>489</v>
      </c>
      <c r="AM819">
        <v>0</v>
      </c>
      <c r="AN819">
        <v>0</v>
      </c>
      <c r="AO819">
        <v>0</v>
      </c>
      <c r="AP819">
        <v>0</v>
      </c>
    </row>
    <row r="820" spans="1:42" ht="18" hidden="1" outlineLevel="1" x14ac:dyDescent="0.35">
      <c r="A820" s="13" t="s">
        <v>184</v>
      </c>
      <c r="B820" s="35">
        <v>807</v>
      </c>
      <c r="C820" s="473"/>
      <c r="D820" s="474"/>
      <c r="E820" s="474"/>
      <c r="F820" s="475"/>
      <c r="G820" s="476">
        <v>0</v>
      </c>
      <c r="H820" s="477">
        <v>0.1</v>
      </c>
      <c r="I820" s="102">
        <v>0</v>
      </c>
      <c r="J820" s="475"/>
      <c r="K820" s="7"/>
      <c r="L820" s="61">
        <v>807</v>
      </c>
      <c r="M820" s="112" t="s">
        <v>489</v>
      </c>
      <c r="N820" s="73">
        <v>0</v>
      </c>
      <c r="O820" s="74"/>
      <c r="P820" s="75"/>
      <c r="R820" s="483"/>
      <c r="S820" s="483"/>
      <c r="T820" s="268" t="s">
        <v>489</v>
      </c>
      <c r="AM820">
        <v>0</v>
      </c>
      <c r="AN820">
        <v>0</v>
      </c>
      <c r="AO820">
        <v>0</v>
      </c>
      <c r="AP820">
        <v>0</v>
      </c>
    </row>
    <row r="821" spans="1:42" ht="18" hidden="1" outlineLevel="1" x14ac:dyDescent="0.35">
      <c r="A821" s="13" t="s">
        <v>184</v>
      </c>
      <c r="B821" s="35">
        <v>808</v>
      </c>
      <c r="C821" s="473"/>
      <c r="D821" s="474"/>
      <c r="E821" s="474"/>
      <c r="F821" s="475"/>
      <c r="G821" s="476">
        <v>0</v>
      </c>
      <c r="H821" s="477">
        <v>0.1</v>
      </c>
      <c r="I821" s="102">
        <v>0</v>
      </c>
      <c r="J821" s="475"/>
      <c r="K821" s="7"/>
      <c r="L821" s="61">
        <v>808</v>
      </c>
      <c r="M821" s="112" t="s">
        <v>489</v>
      </c>
      <c r="N821" s="73">
        <v>0</v>
      </c>
      <c r="O821" s="74"/>
      <c r="P821" s="75"/>
      <c r="R821" s="483"/>
      <c r="S821" s="483"/>
      <c r="T821" s="268" t="s">
        <v>489</v>
      </c>
      <c r="AM821">
        <v>0</v>
      </c>
      <c r="AN821">
        <v>0</v>
      </c>
      <c r="AO821">
        <v>0</v>
      </c>
      <c r="AP821">
        <v>0</v>
      </c>
    </row>
    <row r="822" spans="1:42" ht="18" hidden="1" outlineLevel="1" x14ac:dyDescent="0.35">
      <c r="A822" s="13" t="s">
        <v>184</v>
      </c>
      <c r="B822" s="35">
        <v>809</v>
      </c>
      <c r="C822" s="473"/>
      <c r="D822" s="474"/>
      <c r="E822" s="474"/>
      <c r="F822" s="475"/>
      <c r="G822" s="476">
        <v>0</v>
      </c>
      <c r="H822" s="477">
        <v>0.1</v>
      </c>
      <c r="I822" s="102">
        <v>0</v>
      </c>
      <c r="J822" s="475"/>
      <c r="K822" s="7"/>
      <c r="L822" s="61">
        <v>809</v>
      </c>
      <c r="M822" s="112" t="s">
        <v>489</v>
      </c>
      <c r="N822" s="73">
        <v>0</v>
      </c>
      <c r="O822" s="74"/>
      <c r="P822" s="75"/>
      <c r="R822" s="483"/>
      <c r="S822" s="483"/>
      <c r="T822" s="268" t="s">
        <v>489</v>
      </c>
      <c r="AM822">
        <v>0</v>
      </c>
      <c r="AN822">
        <v>0</v>
      </c>
      <c r="AO822">
        <v>0</v>
      </c>
      <c r="AP822">
        <v>0</v>
      </c>
    </row>
    <row r="823" spans="1:42" ht="18" hidden="1" outlineLevel="1" x14ac:dyDescent="0.35">
      <c r="A823" s="13" t="s">
        <v>184</v>
      </c>
      <c r="B823" s="35">
        <v>810</v>
      </c>
      <c r="C823" s="473"/>
      <c r="D823" s="474"/>
      <c r="E823" s="474"/>
      <c r="F823" s="475"/>
      <c r="G823" s="476">
        <v>0</v>
      </c>
      <c r="H823" s="477">
        <v>0.1</v>
      </c>
      <c r="I823" s="102">
        <v>0</v>
      </c>
      <c r="J823" s="475"/>
      <c r="K823" s="7"/>
      <c r="L823" s="61">
        <v>810</v>
      </c>
      <c r="M823" s="112" t="s">
        <v>489</v>
      </c>
      <c r="N823" s="73">
        <v>0</v>
      </c>
      <c r="O823" s="74"/>
      <c r="P823" s="75"/>
      <c r="R823" s="483"/>
      <c r="S823" s="483"/>
      <c r="T823" s="268" t="s">
        <v>489</v>
      </c>
      <c r="AM823">
        <v>0</v>
      </c>
      <c r="AN823">
        <v>0</v>
      </c>
      <c r="AO823">
        <v>0</v>
      </c>
      <c r="AP823">
        <v>0</v>
      </c>
    </row>
    <row r="824" spans="1:42" ht="18" hidden="1" outlineLevel="1" x14ac:dyDescent="0.35">
      <c r="A824" s="13" t="s">
        <v>184</v>
      </c>
      <c r="B824" s="35">
        <v>811</v>
      </c>
      <c r="C824" s="473"/>
      <c r="D824" s="474"/>
      <c r="E824" s="474"/>
      <c r="F824" s="475"/>
      <c r="G824" s="476">
        <v>0</v>
      </c>
      <c r="H824" s="477">
        <v>0.1</v>
      </c>
      <c r="I824" s="102">
        <v>0</v>
      </c>
      <c r="J824" s="475"/>
      <c r="K824" s="7"/>
      <c r="L824" s="61">
        <v>811</v>
      </c>
      <c r="M824" s="112" t="s">
        <v>489</v>
      </c>
      <c r="N824" s="73">
        <v>0</v>
      </c>
      <c r="O824" s="74"/>
      <c r="P824" s="75"/>
      <c r="R824" s="483"/>
      <c r="S824" s="483"/>
      <c r="T824" s="268" t="s">
        <v>489</v>
      </c>
      <c r="AM824">
        <v>0</v>
      </c>
      <c r="AN824">
        <v>0</v>
      </c>
      <c r="AO824">
        <v>0</v>
      </c>
      <c r="AP824">
        <v>0</v>
      </c>
    </row>
    <row r="825" spans="1:42" ht="18" hidden="1" outlineLevel="1" x14ac:dyDescent="0.35">
      <c r="A825" s="13" t="s">
        <v>184</v>
      </c>
      <c r="B825" s="35">
        <v>812</v>
      </c>
      <c r="C825" s="473"/>
      <c r="D825" s="474"/>
      <c r="E825" s="474"/>
      <c r="F825" s="475"/>
      <c r="G825" s="476">
        <v>0</v>
      </c>
      <c r="H825" s="477">
        <v>0.1</v>
      </c>
      <c r="I825" s="102">
        <v>0</v>
      </c>
      <c r="J825" s="475"/>
      <c r="K825" s="7"/>
      <c r="L825" s="61">
        <v>812</v>
      </c>
      <c r="M825" s="112" t="s">
        <v>489</v>
      </c>
      <c r="N825" s="73">
        <v>0</v>
      </c>
      <c r="O825" s="74"/>
      <c r="P825" s="75"/>
      <c r="R825" s="483"/>
      <c r="S825" s="483"/>
      <c r="T825" s="268" t="s">
        <v>489</v>
      </c>
      <c r="AM825">
        <v>0</v>
      </c>
      <c r="AN825">
        <v>0</v>
      </c>
      <c r="AO825">
        <v>0</v>
      </c>
      <c r="AP825">
        <v>0</v>
      </c>
    </row>
    <row r="826" spans="1:42" ht="18" hidden="1" outlineLevel="1" x14ac:dyDescent="0.35">
      <c r="A826" s="13" t="s">
        <v>184</v>
      </c>
      <c r="B826" s="35">
        <v>813</v>
      </c>
      <c r="C826" s="473"/>
      <c r="D826" s="474"/>
      <c r="E826" s="474"/>
      <c r="F826" s="475"/>
      <c r="G826" s="476">
        <v>0</v>
      </c>
      <c r="H826" s="477">
        <v>0.1</v>
      </c>
      <c r="I826" s="102">
        <v>0</v>
      </c>
      <c r="J826" s="475"/>
      <c r="K826" s="7"/>
      <c r="L826" s="61">
        <v>813</v>
      </c>
      <c r="M826" s="112" t="s">
        <v>489</v>
      </c>
      <c r="N826" s="73">
        <v>0</v>
      </c>
      <c r="O826" s="74"/>
      <c r="P826" s="75"/>
      <c r="R826" s="483"/>
      <c r="S826" s="483"/>
      <c r="T826" s="268" t="s">
        <v>489</v>
      </c>
      <c r="AM826">
        <v>0</v>
      </c>
      <c r="AN826">
        <v>0</v>
      </c>
      <c r="AO826">
        <v>0</v>
      </c>
      <c r="AP826">
        <v>0</v>
      </c>
    </row>
    <row r="827" spans="1:42" ht="18" hidden="1" outlineLevel="1" x14ac:dyDescent="0.35">
      <c r="A827" s="13" t="s">
        <v>184</v>
      </c>
      <c r="B827" s="35">
        <v>814</v>
      </c>
      <c r="C827" s="473"/>
      <c r="D827" s="474"/>
      <c r="E827" s="474"/>
      <c r="F827" s="475"/>
      <c r="G827" s="476">
        <v>0</v>
      </c>
      <c r="H827" s="477">
        <v>0.1</v>
      </c>
      <c r="I827" s="102">
        <v>0</v>
      </c>
      <c r="J827" s="475"/>
      <c r="K827" s="7"/>
      <c r="L827" s="61">
        <v>814</v>
      </c>
      <c r="M827" s="112" t="s">
        <v>489</v>
      </c>
      <c r="N827" s="73">
        <v>0</v>
      </c>
      <c r="O827" s="74"/>
      <c r="P827" s="75"/>
      <c r="R827" s="483"/>
      <c r="S827" s="483"/>
      <c r="T827" s="268" t="s">
        <v>489</v>
      </c>
      <c r="AM827">
        <v>0</v>
      </c>
      <c r="AN827">
        <v>0</v>
      </c>
      <c r="AO827">
        <v>0</v>
      </c>
      <c r="AP827">
        <v>0</v>
      </c>
    </row>
    <row r="828" spans="1:42" ht="18" hidden="1" outlineLevel="1" x14ac:dyDescent="0.35">
      <c r="A828" s="13" t="s">
        <v>184</v>
      </c>
      <c r="B828" s="35">
        <v>815</v>
      </c>
      <c r="C828" s="473"/>
      <c r="D828" s="474"/>
      <c r="E828" s="474"/>
      <c r="F828" s="475"/>
      <c r="G828" s="476">
        <v>0</v>
      </c>
      <c r="H828" s="477">
        <v>0.1</v>
      </c>
      <c r="I828" s="102">
        <v>0</v>
      </c>
      <c r="J828" s="475"/>
      <c r="K828" s="7"/>
      <c r="L828" s="61">
        <v>815</v>
      </c>
      <c r="M828" s="112" t="s">
        <v>489</v>
      </c>
      <c r="N828" s="73">
        <v>0</v>
      </c>
      <c r="O828" s="74"/>
      <c r="P828" s="75"/>
      <c r="R828" s="483"/>
      <c r="S828" s="483"/>
      <c r="T828" s="268" t="s">
        <v>489</v>
      </c>
      <c r="AM828">
        <v>0</v>
      </c>
      <c r="AN828">
        <v>0</v>
      </c>
      <c r="AO828">
        <v>0</v>
      </c>
      <c r="AP828">
        <v>0</v>
      </c>
    </row>
    <row r="829" spans="1:42" ht="18" hidden="1" outlineLevel="1" x14ac:dyDescent="0.35">
      <c r="A829" s="13" t="s">
        <v>184</v>
      </c>
      <c r="B829" s="35">
        <v>816</v>
      </c>
      <c r="C829" s="473"/>
      <c r="D829" s="474"/>
      <c r="E829" s="474"/>
      <c r="F829" s="475"/>
      <c r="G829" s="476">
        <v>0</v>
      </c>
      <c r="H829" s="477">
        <v>0.1</v>
      </c>
      <c r="I829" s="102">
        <v>0</v>
      </c>
      <c r="J829" s="475"/>
      <c r="K829" s="7"/>
      <c r="L829" s="61">
        <v>816</v>
      </c>
      <c r="M829" s="112" t="s">
        <v>489</v>
      </c>
      <c r="N829" s="73">
        <v>0</v>
      </c>
      <c r="O829" s="74"/>
      <c r="P829" s="75"/>
      <c r="R829" s="483"/>
      <c r="S829" s="483"/>
      <c r="T829" s="268" t="s">
        <v>489</v>
      </c>
      <c r="AM829">
        <v>0</v>
      </c>
      <c r="AN829">
        <v>0</v>
      </c>
      <c r="AO829">
        <v>0</v>
      </c>
      <c r="AP829">
        <v>0</v>
      </c>
    </row>
    <row r="830" spans="1:42" ht="18" hidden="1" outlineLevel="1" x14ac:dyDescent="0.35">
      <c r="A830" s="13" t="s">
        <v>184</v>
      </c>
      <c r="B830" s="35">
        <v>817</v>
      </c>
      <c r="C830" s="473"/>
      <c r="D830" s="474"/>
      <c r="E830" s="474"/>
      <c r="F830" s="475"/>
      <c r="G830" s="476">
        <v>0</v>
      </c>
      <c r="H830" s="477">
        <v>0.1</v>
      </c>
      <c r="I830" s="102">
        <v>0</v>
      </c>
      <c r="J830" s="475"/>
      <c r="K830" s="7"/>
      <c r="L830" s="61">
        <v>817</v>
      </c>
      <c r="M830" s="112" t="s">
        <v>489</v>
      </c>
      <c r="N830" s="73">
        <v>0</v>
      </c>
      <c r="O830" s="74"/>
      <c r="P830" s="75"/>
      <c r="R830" s="483"/>
      <c r="S830" s="483"/>
      <c r="T830" s="268" t="s">
        <v>489</v>
      </c>
      <c r="AM830">
        <v>0</v>
      </c>
      <c r="AN830">
        <v>0</v>
      </c>
      <c r="AO830">
        <v>0</v>
      </c>
      <c r="AP830">
        <v>0</v>
      </c>
    </row>
    <row r="831" spans="1:42" ht="18" hidden="1" outlineLevel="1" x14ac:dyDescent="0.35">
      <c r="A831" s="13" t="s">
        <v>184</v>
      </c>
      <c r="B831" s="35">
        <v>818</v>
      </c>
      <c r="C831" s="473"/>
      <c r="D831" s="474"/>
      <c r="E831" s="474"/>
      <c r="F831" s="475"/>
      <c r="G831" s="476">
        <v>0</v>
      </c>
      <c r="H831" s="477">
        <v>0.1</v>
      </c>
      <c r="I831" s="102">
        <v>0</v>
      </c>
      <c r="J831" s="475"/>
      <c r="K831" s="7"/>
      <c r="L831" s="61">
        <v>818</v>
      </c>
      <c r="M831" s="112" t="s">
        <v>489</v>
      </c>
      <c r="N831" s="73">
        <v>0</v>
      </c>
      <c r="O831" s="74"/>
      <c r="P831" s="75"/>
      <c r="R831" s="483"/>
      <c r="S831" s="483"/>
      <c r="T831" s="268" t="s">
        <v>489</v>
      </c>
      <c r="AM831">
        <v>0</v>
      </c>
      <c r="AN831">
        <v>0</v>
      </c>
      <c r="AO831">
        <v>0</v>
      </c>
      <c r="AP831">
        <v>0</v>
      </c>
    </row>
    <row r="832" spans="1:42" ht="18" hidden="1" outlineLevel="1" x14ac:dyDescent="0.35">
      <c r="A832" s="13" t="s">
        <v>184</v>
      </c>
      <c r="B832" s="35">
        <v>819</v>
      </c>
      <c r="C832" s="473"/>
      <c r="D832" s="474"/>
      <c r="E832" s="474"/>
      <c r="F832" s="475"/>
      <c r="G832" s="476">
        <v>0</v>
      </c>
      <c r="H832" s="477">
        <v>0.1</v>
      </c>
      <c r="I832" s="102">
        <v>0</v>
      </c>
      <c r="J832" s="475"/>
      <c r="K832" s="7"/>
      <c r="L832" s="61">
        <v>819</v>
      </c>
      <c r="M832" s="112" t="s">
        <v>489</v>
      </c>
      <c r="N832" s="73">
        <v>0</v>
      </c>
      <c r="O832" s="74"/>
      <c r="P832" s="75"/>
      <c r="R832" s="483"/>
      <c r="S832" s="483"/>
      <c r="T832" s="268" t="s">
        <v>489</v>
      </c>
      <c r="AM832">
        <v>0</v>
      </c>
      <c r="AN832">
        <v>0</v>
      </c>
      <c r="AO832">
        <v>0</v>
      </c>
      <c r="AP832">
        <v>0</v>
      </c>
    </row>
    <row r="833" spans="1:42" ht="18" hidden="1" outlineLevel="1" x14ac:dyDescent="0.35">
      <c r="A833" s="13" t="s">
        <v>184</v>
      </c>
      <c r="B833" s="35">
        <v>820</v>
      </c>
      <c r="C833" s="473"/>
      <c r="D833" s="474"/>
      <c r="E833" s="474"/>
      <c r="F833" s="475"/>
      <c r="G833" s="476">
        <v>0</v>
      </c>
      <c r="H833" s="477">
        <v>0.1</v>
      </c>
      <c r="I833" s="102">
        <v>0</v>
      </c>
      <c r="J833" s="475"/>
      <c r="K833" s="7"/>
      <c r="L833" s="61">
        <v>820</v>
      </c>
      <c r="M833" s="112" t="s">
        <v>489</v>
      </c>
      <c r="N833" s="73">
        <v>0</v>
      </c>
      <c r="O833" s="74"/>
      <c r="P833" s="75"/>
      <c r="R833" s="483"/>
      <c r="S833" s="483"/>
      <c r="T833" s="268" t="s">
        <v>489</v>
      </c>
      <c r="AM833">
        <v>0</v>
      </c>
      <c r="AN833">
        <v>0</v>
      </c>
      <c r="AO833">
        <v>0</v>
      </c>
      <c r="AP833">
        <v>0</v>
      </c>
    </row>
    <row r="834" spans="1:42" ht="18" hidden="1" outlineLevel="1" x14ac:dyDescent="0.35">
      <c r="A834" s="13" t="s">
        <v>184</v>
      </c>
      <c r="B834" s="35">
        <v>821</v>
      </c>
      <c r="C834" s="473"/>
      <c r="D834" s="474"/>
      <c r="E834" s="474"/>
      <c r="F834" s="475"/>
      <c r="G834" s="476">
        <v>0</v>
      </c>
      <c r="H834" s="477">
        <v>0.1</v>
      </c>
      <c r="I834" s="102">
        <v>0</v>
      </c>
      <c r="J834" s="475"/>
      <c r="K834" s="7"/>
      <c r="L834" s="61">
        <v>821</v>
      </c>
      <c r="M834" s="112" t="s">
        <v>489</v>
      </c>
      <c r="N834" s="73">
        <v>0</v>
      </c>
      <c r="O834" s="74"/>
      <c r="P834" s="75"/>
      <c r="R834" s="483"/>
      <c r="S834" s="483"/>
      <c r="T834" s="268" t="s">
        <v>489</v>
      </c>
      <c r="AM834">
        <v>0</v>
      </c>
      <c r="AN834">
        <v>0</v>
      </c>
      <c r="AO834">
        <v>0</v>
      </c>
      <c r="AP834">
        <v>0</v>
      </c>
    </row>
    <row r="835" spans="1:42" ht="18" hidden="1" outlineLevel="1" x14ac:dyDescent="0.35">
      <c r="A835" s="13" t="s">
        <v>184</v>
      </c>
      <c r="B835" s="35">
        <v>822</v>
      </c>
      <c r="C835" s="473"/>
      <c r="D835" s="474"/>
      <c r="E835" s="474"/>
      <c r="F835" s="475"/>
      <c r="G835" s="476">
        <v>0</v>
      </c>
      <c r="H835" s="477">
        <v>0.1</v>
      </c>
      <c r="I835" s="102">
        <v>0</v>
      </c>
      <c r="J835" s="475"/>
      <c r="K835" s="7"/>
      <c r="L835" s="61">
        <v>822</v>
      </c>
      <c r="M835" s="112" t="s">
        <v>489</v>
      </c>
      <c r="N835" s="73">
        <v>0</v>
      </c>
      <c r="O835" s="74"/>
      <c r="P835" s="75"/>
      <c r="R835" s="483"/>
      <c r="S835" s="483"/>
      <c r="T835" s="268" t="s">
        <v>489</v>
      </c>
      <c r="AM835">
        <v>0</v>
      </c>
      <c r="AN835">
        <v>0</v>
      </c>
      <c r="AO835">
        <v>0</v>
      </c>
      <c r="AP835">
        <v>0</v>
      </c>
    </row>
    <row r="836" spans="1:42" ht="18" hidden="1" outlineLevel="1" x14ac:dyDescent="0.35">
      <c r="A836" s="13" t="s">
        <v>184</v>
      </c>
      <c r="B836" s="35">
        <v>823</v>
      </c>
      <c r="C836" s="473"/>
      <c r="D836" s="474"/>
      <c r="E836" s="474"/>
      <c r="F836" s="475"/>
      <c r="G836" s="476">
        <v>0</v>
      </c>
      <c r="H836" s="477">
        <v>0.1</v>
      </c>
      <c r="I836" s="102">
        <v>0</v>
      </c>
      <c r="J836" s="475"/>
      <c r="K836" s="7"/>
      <c r="L836" s="61">
        <v>823</v>
      </c>
      <c r="M836" s="112" t="s">
        <v>489</v>
      </c>
      <c r="N836" s="73">
        <v>0</v>
      </c>
      <c r="O836" s="74"/>
      <c r="P836" s="75"/>
      <c r="R836" s="483"/>
      <c r="S836" s="483"/>
      <c r="T836" s="268" t="s">
        <v>489</v>
      </c>
      <c r="AM836">
        <v>0</v>
      </c>
      <c r="AN836">
        <v>0</v>
      </c>
      <c r="AO836">
        <v>0</v>
      </c>
      <c r="AP836">
        <v>0</v>
      </c>
    </row>
    <row r="837" spans="1:42" ht="18" hidden="1" outlineLevel="1" x14ac:dyDescent="0.35">
      <c r="A837" s="13" t="s">
        <v>184</v>
      </c>
      <c r="B837" s="35">
        <v>824</v>
      </c>
      <c r="C837" s="473"/>
      <c r="D837" s="474"/>
      <c r="E837" s="474"/>
      <c r="F837" s="475"/>
      <c r="G837" s="476">
        <v>0</v>
      </c>
      <c r="H837" s="477">
        <v>0.1</v>
      </c>
      <c r="I837" s="102">
        <v>0</v>
      </c>
      <c r="J837" s="475"/>
      <c r="K837" s="7"/>
      <c r="L837" s="61">
        <v>824</v>
      </c>
      <c r="M837" s="112" t="s">
        <v>489</v>
      </c>
      <c r="N837" s="73">
        <v>0</v>
      </c>
      <c r="O837" s="74"/>
      <c r="P837" s="75"/>
      <c r="R837" s="483"/>
      <c r="S837" s="483"/>
      <c r="T837" s="268" t="s">
        <v>489</v>
      </c>
      <c r="AM837">
        <v>0</v>
      </c>
      <c r="AN837">
        <v>0</v>
      </c>
      <c r="AO837">
        <v>0</v>
      </c>
      <c r="AP837">
        <v>0</v>
      </c>
    </row>
    <row r="838" spans="1:42" ht="18" hidden="1" outlineLevel="1" x14ac:dyDescent="0.35">
      <c r="A838" s="13" t="s">
        <v>184</v>
      </c>
      <c r="B838" s="35">
        <v>825</v>
      </c>
      <c r="C838" s="473"/>
      <c r="D838" s="474"/>
      <c r="E838" s="474"/>
      <c r="F838" s="475"/>
      <c r="G838" s="476">
        <v>0</v>
      </c>
      <c r="H838" s="477">
        <v>0.1</v>
      </c>
      <c r="I838" s="102">
        <v>0</v>
      </c>
      <c r="J838" s="475"/>
      <c r="K838" s="7"/>
      <c r="L838" s="61">
        <v>825</v>
      </c>
      <c r="M838" s="112" t="s">
        <v>489</v>
      </c>
      <c r="N838" s="73">
        <v>0</v>
      </c>
      <c r="O838" s="74"/>
      <c r="P838" s="75"/>
      <c r="R838" s="483"/>
      <c r="S838" s="483"/>
      <c r="T838" s="268" t="s">
        <v>489</v>
      </c>
      <c r="AM838">
        <v>0</v>
      </c>
      <c r="AN838">
        <v>0</v>
      </c>
      <c r="AO838">
        <v>0</v>
      </c>
      <c r="AP838">
        <v>0</v>
      </c>
    </row>
    <row r="839" spans="1:42" ht="18" hidden="1" outlineLevel="1" x14ac:dyDescent="0.35">
      <c r="A839" s="13" t="s">
        <v>184</v>
      </c>
      <c r="B839" s="35">
        <v>826</v>
      </c>
      <c r="C839" s="473"/>
      <c r="D839" s="474"/>
      <c r="E839" s="474"/>
      <c r="F839" s="475"/>
      <c r="G839" s="476">
        <v>0</v>
      </c>
      <c r="H839" s="477">
        <v>0.1</v>
      </c>
      <c r="I839" s="102">
        <v>0</v>
      </c>
      <c r="J839" s="475"/>
      <c r="K839" s="7"/>
      <c r="L839" s="61">
        <v>826</v>
      </c>
      <c r="M839" s="112" t="s">
        <v>489</v>
      </c>
      <c r="N839" s="73">
        <v>0</v>
      </c>
      <c r="O839" s="74"/>
      <c r="P839" s="75"/>
      <c r="R839" s="483"/>
      <c r="S839" s="483"/>
      <c r="T839" s="268" t="s">
        <v>489</v>
      </c>
      <c r="AM839">
        <v>0</v>
      </c>
      <c r="AN839">
        <v>0</v>
      </c>
      <c r="AO839">
        <v>0</v>
      </c>
      <c r="AP839">
        <v>0</v>
      </c>
    </row>
    <row r="840" spans="1:42" ht="18" hidden="1" outlineLevel="1" x14ac:dyDescent="0.35">
      <c r="A840" s="13" t="s">
        <v>184</v>
      </c>
      <c r="B840" s="35">
        <v>827</v>
      </c>
      <c r="C840" s="473"/>
      <c r="D840" s="474"/>
      <c r="E840" s="474"/>
      <c r="F840" s="475"/>
      <c r="G840" s="476">
        <v>0</v>
      </c>
      <c r="H840" s="477">
        <v>0.1</v>
      </c>
      <c r="I840" s="102">
        <v>0</v>
      </c>
      <c r="J840" s="475"/>
      <c r="K840" s="7"/>
      <c r="L840" s="61">
        <v>827</v>
      </c>
      <c r="M840" s="112" t="s">
        <v>489</v>
      </c>
      <c r="N840" s="73">
        <v>0</v>
      </c>
      <c r="O840" s="74"/>
      <c r="P840" s="75"/>
      <c r="R840" s="483"/>
      <c r="S840" s="483"/>
      <c r="T840" s="268" t="s">
        <v>489</v>
      </c>
      <c r="AM840">
        <v>0</v>
      </c>
      <c r="AN840">
        <v>0</v>
      </c>
      <c r="AO840">
        <v>0</v>
      </c>
      <c r="AP840">
        <v>0</v>
      </c>
    </row>
    <row r="841" spans="1:42" ht="18" hidden="1" outlineLevel="1" x14ac:dyDescent="0.35">
      <c r="A841" s="13" t="s">
        <v>184</v>
      </c>
      <c r="B841" s="35">
        <v>828</v>
      </c>
      <c r="C841" s="473"/>
      <c r="D841" s="474"/>
      <c r="E841" s="474"/>
      <c r="F841" s="475"/>
      <c r="G841" s="476">
        <v>0</v>
      </c>
      <c r="H841" s="477">
        <v>0.1</v>
      </c>
      <c r="I841" s="102">
        <v>0</v>
      </c>
      <c r="J841" s="475"/>
      <c r="K841" s="7"/>
      <c r="L841" s="61">
        <v>828</v>
      </c>
      <c r="M841" s="112" t="s">
        <v>489</v>
      </c>
      <c r="N841" s="73">
        <v>0</v>
      </c>
      <c r="O841" s="74"/>
      <c r="P841" s="75"/>
      <c r="R841" s="483"/>
      <c r="S841" s="483"/>
      <c r="T841" s="268" t="s">
        <v>489</v>
      </c>
      <c r="AM841">
        <v>0</v>
      </c>
      <c r="AN841">
        <v>0</v>
      </c>
      <c r="AO841">
        <v>0</v>
      </c>
      <c r="AP841">
        <v>0</v>
      </c>
    </row>
    <row r="842" spans="1:42" ht="18" hidden="1" outlineLevel="1" x14ac:dyDescent="0.35">
      <c r="A842" s="13" t="s">
        <v>184</v>
      </c>
      <c r="B842" s="35">
        <v>829</v>
      </c>
      <c r="C842" s="473"/>
      <c r="D842" s="474"/>
      <c r="E842" s="474"/>
      <c r="F842" s="475"/>
      <c r="G842" s="476">
        <v>0</v>
      </c>
      <c r="H842" s="477">
        <v>0.1</v>
      </c>
      <c r="I842" s="102">
        <v>0</v>
      </c>
      <c r="J842" s="475"/>
      <c r="K842" s="7"/>
      <c r="L842" s="61">
        <v>829</v>
      </c>
      <c r="M842" s="112" t="s">
        <v>489</v>
      </c>
      <c r="N842" s="73">
        <v>0</v>
      </c>
      <c r="O842" s="74"/>
      <c r="P842" s="75"/>
      <c r="R842" s="483"/>
      <c r="S842" s="483"/>
      <c r="T842" s="268" t="s">
        <v>489</v>
      </c>
      <c r="AM842">
        <v>0</v>
      </c>
      <c r="AN842">
        <v>0</v>
      </c>
      <c r="AO842">
        <v>0</v>
      </c>
      <c r="AP842">
        <v>0</v>
      </c>
    </row>
    <row r="843" spans="1:42" ht="18" hidden="1" outlineLevel="1" x14ac:dyDescent="0.35">
      <c r="A843" s="13" t="s">
        <v>184</v>
      </c>
      <c r="B843" s="35">
        <v>830</v>
      </c>
      <c r="C843" s="473"/>
      <c r="D843" s="474"/>
      <c r="E843" s="474"/>
      <c r="F843" s="475"/>
      <c r="G843" s="476">
        <v>0</v>
      </c>
      <c r="H843" s="477">
        <v>0.1</v>
      </c>
      <c r="I843" s="102">
        <v>0</v>
      </c>
      <c r="J843" s="475"/>
      <c r="K843" s="7"/>
      <c r="L843" s="61">
        <v>830</v>
      </c>
      <c r="M843" s="112" t="s">
        <v>489</v>
      </c>
      <c r="N843" s="73">
        <v>0</v>
      </c>
      <c r="O843" s="74"/>
      <c r="P843" s="75"/>
      <c r="R843" s="483"/>
      <c r="S843" s="483"/>
      <c r="T843" s="268" t="s">
        <v>489</v>
      </c>
      <c r="AM843">
        <v>0</v>
      </c>
      <c r="AN843">
        <v>0</v>
      </c>
      <c r="AO843">
        <v>0</v>
      </c>
      <c r="AP843">
        <v>0</v>
      </c>
    </row>
    <row r="844" spans="1:42" ht="18" hidden="1" outlineLevel="1" x14ac:dyDescent="0.35">
      <c r="A844" s="13" t="s">
        <v>184</v>
      </c>
      <c r="B844" s="35">
        <v>831</v>
      </c>
      <c r="C844" s="473"/>
      <c r="D844" s="474"/>
      <c r="E844" s="474"/>
      <c r="F844" s="475"/>
      <c r="G844" s="476">
        <v>0</v>
      </c>
      <c r="H844" s="477">
        <v>0.1</v>
      </c>
      <c r="I844" s="102">
        <v>0</v>
      </c>
      <c r="J844" s="475"/>
      <c r="K844" s="7"/>
      <c r="L844" s="61">
        <v>831</v>
      </c>
      <c r="M844" s="112" t="s">
        <v>489</v>
      </c>
      <c r="N844" s="73">
        <v>0</v>
      </c>
      <c r="O844" s="74"/>
      <c r="P844" s="75"/>
      <c r="R844" s="483"/>
      <c r="S844" s="483"/>
      <c r="T844" s="268" t="s">
        <v>489</v>
      </c>
      <c r="AM844">
        <v>0</v>
      </c>
      <c r="AN844">
        <v>0</v>
      </c>
      <c r="AO844">
        <v>0</v>
      </c>
      <c r="AP844">
        <v>0</v>
      </c>
    </row>
    <row r="845" spans="1:42" ht="18" hidden="1" outlineLevel="1" x14ac:dyDescent="0.35">
      <c r="A845" s="13" t="s">
        <v>184</v>
      </c>
      <c r="B845" s="35">
        <v>832</v>
      </c>
      <c r="C845" s="473"/>
      <c r="D845" s="474"/>
      <c r="E845" s="474"/>
      <c r="F845" s="475"/>
      <c r="G845" s="476">
        <v>0</v>
      </c>
      <c r="H845" s="477">
        <v>0.1</v>
      </c>
      <c r="I845" s="102">
        <v>0</v>
      </c>
      <c r="J845" s="475"/>
      <c r="K845" s="7"/>
      <c r="L845" s="61">
        <v>832</v>
      </c>
      <c r="M845" s="112" t="s">
        <v>489</v>
      </c>
      <c r="N845" s="73">
        <v>0</v>
      </c>
      <c r="O845" s="74"/>
      <c r="P845" s="75"/>
      <c r="R845" s="483"/>
      <c r="S845" s="483"/>
      <c r="T845" s="268" t="s">
        <v>489</v>
      </c>
      <c r="AM845">
        <v>0</v>
      </c>
      <c r="AN845">
        <v>0</v>
      </c>
      <c r="AO845">
        <v>0</v>
      </c>
      <c r="AP845">
        <v>0</v>
      </c>
    </row>
    <row r="846" spans="1:42" ht="18" hidden="1" outlineLevel="1" x14ac:dyDescent="0.35">
      <c r="A846" s="13" t="s">
        <v>184</v>
      </c>
      <c r="B846" s="35">
        <v>833</v>
      </c>
      <c r="C846" s="473"/>
      <c r="D846" s="474"/>
      <c r="E846" s="474"/>
      <c r="F846" s="475"/>
      <c r="G846" s="476">
        <v>0</v>
      </c>
      <c r="H846" s="477">
        <v>0.1</v>
      </c>
      <c r="I846" s="102">
        <v>0</v>
      </c>
      <c r="J846" s="475"/>
      <c r="K846" s="7"/>
      <c r="L846" s="61">
        <v>833</v>
      </c>
      <c r="M846" s="112" t="s">
        <v>489</v>
      </c>
      <c r="N846" s="73">
        <v>0</v>
      </c>
      <c r="O846" s="74"/>
      <c r="P846" s="75"/>
      <c r="R846" s="483"/>
      <c r="S846" s="483"/>
      <c r="T846" s="268" t="s">
        <v>489</v>
      </c>
      <c r="AM846">
        <v>0</v>
      </c>
      <c r="AN846">
        <v>0</v>
      </c>
      <c r="AO846">
        <v>0</v>
      </c>
      <c r="AP846">
        <v>0</v>
      </c>
    </row>
    <row r="847" spans="1:42" ht="18" hidden="1" outlineLevel="1" x14ac:dyDescent="0.35">
      <c r="A847" s="13" t="s">
        <v>184</v>
      </c>
      <c r="B847" s="35">
        <v>834</v>
      </c>
      <c r="C847" s="473"/>
      <c r="D847" s="474"/>
      <c r="E847" s="474"/>
      <c r="F847" s="475"/>
      <c r="G847" s="476">
        <v>0</v>
      </c>
      <c r="H847" s="477">
        <v>0.1</v>
      </c>
      <c r="I847" s="102">
        <v>0</v>
      </c>
      <c r="J847" s="475"/>
      <c r="K847" s="7"/>
      <c r="L847" s="61">
        <v>834</v>
      </c>
      <c r="M847" s="112" t="s">
        <v>489</v>
      </c>
      <c r="N847" s="73">
        <v>0</v>
      </c>
      <c r="O847" s="74"/>
      <c r="P847" s="75"/>
      <c r="R847" s="483"/>
      <c r="S847" s="483"/>
      <c r="T847" s="268" t="s">
        <v>489</v>
      </c>
      <c r="AM847">
        <v>0</v>
      </c>
      <c r="AN847">
        <v>0</v>
      </c>
      <c r="AO847">
        <v>0</v>
      </c>
      <c r="AP847">
        <v>0</v>
      </c>
    </row>
    <row r="848" spans="1:42" ht="18" hidden="1" outlineLevel="1" x14ac:dyDescent="0.35">
      <c r="A848" s="13" t="s">
        <v>184</v>
      </c>
      <c r="B848" s="35">
        <v>835</v>
      </c>
      <c r="C848" s="473"/>
      <c r="D848" s="474"/>
      <c r="E848" s="474"/>
      <c r="F848" s="475"/>
      <c r="G848" s="476">
        <v>0</v>
      </c>
      <c r="H848" s="477">
        <v>0.1</v>
      </c>
      <c r="I848" s="102">
        <v>0</v>
      </c>
      <c r="J848" s="475"/>
      <c r="K848" s="7"/>
      <c r="L848" s="61">
        <v>835</v>
      </c>
      <c r="M848" s="112" t="s">
        <v>489</v>
      </c>
      <c r="N848" s="73">
        <v>0</v>
      </c>
      <c r="O848" s="74"/>
      <c r="P848" s="75"/>
      <c r="R848" s="483"/>
      <c r="S848" s="483"/>
      <c r="T848" s="268" t="s">
        <v>489</v>
      </c>
      <c r="AM848">
        <v>0</v>
      </c>
      <c r="AN848">
        <v>0</v>
      </c>
      <c r="AO848">
        <v>0</v>
      </c>
      <c r="AP848">
        <v>0</v>
      </c>
    </row>
    <row r="849" spans="1:42" ht="18" hidden="1" outlineLevel="1" x14ac:dyDescent="0.35">
      <c r="A849" s="13" t="s">
        <v>184</v>
      </c>
      <c r="B849" s="35">
        <v>836</v>
      </c>
      <c r="C849" s="473"/>
      <c r="D849" s="474"/>
      <c r="E849" s="474"/>
      <c r="F849" s="475"/>
      <c r="G849" s="476">
        <v>0</v>
      </c>
      <c r="H849" s="477">
        <v>0.1</v>
      </c>
      <c r="I849" s="102">
        <v>0</v>
      </c>
      <c r="J849" s="475"/>
      <c r="K849" s="7"/>
      <c r="L849" s="61">
        <v>836</v>
      </c>
      <c r="M849" s="112" t="s">
        <v>489</v>
      </c>
      <c r="N849" s="73">
        <v>0</v>
      </c>
      <c r="O849" s="74"/>
      <c r="P849" s="75"/>
      <c r="R849" s="483"/>
      <c r="S849" s="483"/>
      <c r="T849" s="268" t="s">
        <v>489</v>
      </c>
      <c r="AM849">
        <v>0</v>
      </c>
      <c r="AN849">
        <v>0</v>
      </c>
      <c r="AO849">
        <v>0</v>
      </c>
      <c r="AP849">
        <v>0</v>
      </c>
    </row>
    <row r="850" spans="1:42" ht="18" hidden="1" outlineLevel="1" x14ac:dyDescent="0.35">
      <c r="A850" s="13" t="s">
        <v>184</v>
      </c>
      <c r="B850" s="35">
        <v>837</v>
      </c>
      <c r="C850" s="473"/>
      <c r="D850" s="474"/>
      <c r="E850" s="474"/>
      <c r="F850" s="475"/>
      <c r="G850" s="476">
        <v>0</v>
      </c>
      <c r="H850" s="477">
        <v>0.1</v>
      </c>
      <c r="I850" s="102">
        <v>0</v>
      </c>
      <c r="J850" s="475"/>
      <c r="K850" s="7"/>
      <c r="L850" s="61">
        <v>837</v>
      </c>
      <c r="M850" s="112" t="s">
        <v>489</v>
      </c>
      <c r="N850" s="73">
        <v>0</v>
      </c>
      <c r="O850" s="74"/>
      <c r="P850" s="75"/>
      <c r="R850" s="483"/>
      <c r="S850" s="483"/>
      <c r="T850" s="268" t="s">
        <v>489</v>
      </c>
      <c r="AM850">
        <v>0</v>
      </c>
      <c r="AN850">
        <v>0</v>
      </c>
      <c r="AO850">
        <v>0</v>
      </c>
      <c r="AP850">
        <v>0</v>
      </c>
    </row>
    <row r="851" spans="1:42" ht="18" hidden="1" outlineLevel="1" x14ac:dyDescent="0.35">
      <c r="A851" s="13" t="s">
        <v>184</v>
      </c>
      <c r="B851" s="35">
        <v>838</v>
      </c>
      <c r="C851" s="473"/>
      <c r="D851" s="474"/>
      <c r="E851" s="474"/>
      <c r="F851" s="475"/>
      <c r="G851" s="476">
        <v>0</v>
      </c>
      <c r="H851" s="477">
        <v>0.1</v>
      </c>
      <c r="I851" s="102">
        <v>0</v>
      </c>
      <c r="J851" s="475"/>
      <c r="K851" s="7"/>
      <c r="L851" s="61">
        <v>838</v>
      </c>
      <c r="M851" s="112" t="s">
        <v>489</v>
      </c>
      <c r="N851" s="73">
        <v>0</v>
      </c>
      <c r="O851" s="74"/>
      <c r="P851" s="75"/>
      <c r="R851" s="483"/>
      <c r="S851" s="483"/>
      <c r="T851" s="268" t="s">
        <v>489</v>
      </c>
      <c r="AM851">
        <v>0</v>
      </c>
      <c r="AN851">
        <v>0</v>
      </c>
      <c r="AO851">
        <v>0</v>
      </c>
      <c r="AP851">
        <v>0</v>
      </c>
    </row>
    <row r="852" spans="1:42" ht="18" hidden="1" outlineLevel="1" x14ac:dyDescent="0.35">
      <c r="A852" s="13" t="s">
        <v>184</v>
      </c>
      <c r="B852" s="35">
        <v>839</v>
      </c>
      <c r="C852" s="473"/>
      <c r="D852" s="474"/>
      <c r="E852" s="474"/>
      <c r="F852" s="475"/>
      <c r="G852" s="476">
        <v>0</v>
      </c>
      <c r="H852" s="477">
        <v>0.1</v>
      </c>
      <c r="I852" s="102">
        <v>0</v>
      </c>
      <c r="J852" s="475"/>
      <c r="K852" s="7"/>
      <c r="L852" s="61">
        <v>839</v>
      </c>
      <c r="M852" s="112" t="s">
        <v>489</v>
      </c>
      <c r="N852" s="73">
        <v>0</v>
      </c>
      <c r="O852" s="74"/>
      <c r="P852" s="75"/>
      <c r="R852" s="483"/>
      <c r="S852" s="483"/>
      <c r="T852" s="268" t="s">
        <v>489</v>
      </c>
      <c r="AM852">
        <v>0</v>
      </c>
      <c r="AN852">
        <v>0</v>
      </c>
      <c r="AO852">
        <v>0</v>
      </c>
      <c r="AP852">
        <v>0</v>
      </c>
    </row>
    <row r="853" spans="1:42" ht="18" hidden="1" outlineLevel="1" x14ac:dyDescent="0.35">
      <c r="A853" s="13" t="s">
        <v>184</v>
      </c>
      <c r="B853" s="35">
        <v>840</v>
      </c>
      <c r="C853" s="473"/>
      <c r="D853" s="474"/>
      <c r="E853" s="474"/>
      <c r="F853" s="475"/>
      <c r="G853" s="476">
        <v>0</v>
      </c>
      <c r="H853" s="477">
        <v>0.1</v>
      </c>
      <c r="I853" s="102">
        <v>0</v>
      </c>
      <c r="J853" s="475"/>
      <c r="K853" s="7"/>
      <c r="L853" s="61">
        <v>840</v>
      </c>
      <c r="M853" s="112" t="s">
        <v>489</v>
      </c>
      <c r="N853" s="73">
        <v>0</v>
      </c>
      <c r="O853" s="74"/>
      <c r="P853" s="75"/>
      <c r="R853" s="483"/>
      <c r="S853" s="483"/>
      <c r="T853" s="268" t="s">
        <v>489</v>
      </c>
      <c r="AM853">
        <v>0</v>
      </c>
      <c r="AN853">
        <v>0</v>
      </c>
      <c r="AO853">
        <v>0</v>
      </c>
      <c r="AP853">
        <v>0</v>
      </c>
    </row>
    <row r="854" spans="1:42" ht="18" hidden="1" outlineLevel="1" x14ac:dyDescent="0.35">
      <c r="A854" s="13" t="s">
        <v>184</v>
      </c>
      <c r="B854" s="35">
        <v>841</v>
      </c>
      <c r="C854" s="473"/>
      <c r="D854" s="474"/>
      <c r="E854" s="474"/>
      <c r="F854" s="475"/>
      <c r="G854" s="476">
        <v>0</v>
      </c>
      <c r="H854" s="477">
        <v>0.1</v>
      </c>
      <c r="I854" s="102">
        <v>0</v>
      </c>
      <c r="J854" s="475"/>
      <c r="K854" s="7"/>
      <c r="L854" s="61">
        <v>841</v>
      </c>
      <c r="M854" s="112" t="s">
        <v>489</v>
      </c>
      <c r="N854" s="73">
        <v>0</v>
      </c>
      <c r="O854" s="74"/>
      <c r="P854" s="75"/>
      <c r="R854" s="483"/>
      <c r="S854" s="483"/>
      <c r="T854" s="268" t="s">
        <v>489</v>
      </c>
      <c r="AM854">
        <v>0</v>
      </c>
      <c r="AN854">
        <v>0</v>
      </c>
      <c r="AO854">
        <v>0</v>
      </c>
      <c r="AP854">
        <v>0</v>
      </c>
    </row>
    <row r="855" spans="1:42" ht="18" hidden="1" outlineLevel="1" x14ac:dyDescent="0.35">
      <c r="A855" s="13" t="s">
        <v>184</v>
      </c>
      <c r="B855" s="35">
        <v>842</v>
      </c>
      <c r="C855" s="473"/>
      <c r="D855" s="474"/>
      <c r="E855" s="474"/>
      <c r="F855" s="475"/>
      <c r="G855" s="476">
        <v>0</v>
      </c>
      <c r="H855" s="477">
        <v>0.1</v>
      </c>
      <c r="I855" s="102">
        <v>0</v>
      </c>
      <c r="J855" s="475"/>
      <c r="K855" s="7"/>
      <c r="L855" s="61">
        <v>842</v>
      </c>
      <c r="M855" s="112" t="s">
        <v>489</v>
      </c>
      <c r="N855" s="73">
        <v>0</v>
      </c>
      <c r="O855" s="74"/>
      <c r="P855" s="75"/>
      <c r="R855" s="483"/>
      <c r="S855" s="483"/>
      <c r="T855" s="268" t="s">
        <v>489</v>
      </c>
      <c r="AM855">
        <v>0</v>
      </c>
      <c r="AN855">
        <v>0</v>
      </c>
      <c r="AO855">
        <v>0</v>
      </c>
      <c r="AP855">
        <v>0</v>
      </c>
    </row>
    <row r="856" spans="1:42" ht="18" hidden="1" outlineLevel="1" x14ac:dyDescent="0.35">
      <c r="A856" s="13" t="s">
        <v>184</v>
      </c>
      <c r="B856" s="35">
        <v>843</v>
      </c>
      <c r="C856" s="473"/>
      <c r="D856" s="474"/>
      <c r="E856" s="474"/>
      <c r="F856" s="475"/>
      <c r="G856" s="476">
        <v>0</v>
      </c>
      <c r="H856" s="477">
        <v>0.1</v>
      </c>
      <c r="I856" s="102">
        <v>0</v>
      </c>
      <c r="J856" s="475"/>
      <c r="K856" s="7"/>
      <c r="L856" s="61">
        <v>843</v>
      </c>
      <c r="M856" s="112" t="s">
        <v>489</v>
      </c>
      <c r="N856" s="73">
        <v>0</v>
      </c>
      <c r="O856" s="74"/>
      <c r="P856" s="75"/>
      <c r="R856" s="483"/>
      <c r="S856" s="483"/>
      <c r="T856" s="268" t="s">
        <v>489</v>
      </c>
      <c r="AM856">
        <v>0</v>
      </c>
      <c r="AN856">
        <v>0</v>
      </c>
      <c r="AO856">
        <v>0</v>
      </c>
      <c r="AP856">
        <v>0</v>
      </c>
    </row>
    <row r="857" spans="1:42" ht="18" hidden="1" outlineLevel="1" x14ac:dyDescent="0.35">
      <c r="A857" s="13" t="s">
        <v>184</v>
      </c>
      <c r="B857" s="35">
        <v>844</v>
      </c>
      <c r="C857" s="473"/>
      <c r="D857" s="474"/>
      <c r="E857" s="474"/>
      <c r="F857" s="475"/>
      <c r="G857" s="476">
        <v>0</v>
      </c>
      <c r="H857" s="477">
        <v>0.1</v>
      </c>
      <c r="I857" s="102">
        <v>0</v>
      </c>
      <c r="J857" s="475"/>
      <c r="K857" s="7"/>
      <c r="L857" s="61">
        <v>844</v>
      </c>
      <c r="M857" s="112" t="s">
        <v>489</v>
      </c>
      <c r="N857" s="73">
        <v>0</v>
      </c>
      <c r="O857" s="74"/>
      <c r="P857" s="75"/>
      <c r="R857" s="483"/>
      <c r="S857" s="483"/>
      <c r="T857" s="268" t="s">
        <v>489</v>
      </c>
      <c r="AM857">
        <v>0</v>
      </c>
      <c r="AN857">
        <v>0</v>
      </c>
      <c r="AO857">
        <v>0</v>
      </c>
      <c r="AP857">
        <v>0</v>
      </c>
    </row>
    <row r="858" spans="1:42" ht="18" hidden="1" outlineLevel="1" x14ac:dyDescent="0.35">
      <c r="A858" s="13" t="s">
        <v>184</v>
      </c>
      <c r="B858" s="35">
        <v>845</v>
      </c>
      <c r="C858" s="473"/>
      <c r="D858" s="474"/>
      <c r="E858" s="474"/>
      <c r="F858" s="475"/>
      <c r="G858" s="476">
        <v>0</v>
      </c>
      <c r="H858" s="477">
        <v>0.1</v>
      </c>
      <c r="I858" s="102">
        <v>0</v>
      </c>
      <c r="J858" s="475"/>
      <c r="K858" s="7"/>
      <c r="L858" s="61">
        <v>845</v>
      </c>
      <c r="M858" s="112" t="s">
        <v>489</v>
      </c>
      <c r="N858" s="73">
        <v>0</v>
      </c>
      <c r="O858" s="74"/>
      <c r="P858" s="75"/>
      <c r="R858" s="483"/>
      <c r="S858" s="483"/>
      <c r="T858" s="268" t="s">
        <v>489</v>
      </c>
      <c r="AM858">
        <v>0</v>
      </c>
      <c r="AN858">
        <v>0</v>
      </c>
      <c r="AO858">
        <v>0</v>
      </c>
      <c r="AP858">
        <v>0</v>
      </c>
    </row>
    <row r="859" spans="1:42" ht="18" hidden="1" outlineLevel="1" x14ac:dyDescent="0.35">
      <c r="A859" s="13" t="s">
        <v>184</v>
      </c>
      <c r="B859" s="35">
        <v>846</v>
      </c>
      <c r="C859" s="473"/>
      <c r="D859" s="474"/>
      <c r="E859" s="474"/>
      <c r="F859" s="475"/>
      <c r="G859" s="476">
        <v>0</v>
      </c>
      <c r="H859" s="477">
        <v>0.1</v>
      </c>
      <c r="I859" s="102">
        <v>0</v>
      </c>
      <c r="J859" s="475"/>
      <c r="K859" s="7"/>
      <c r="L859" s="61">
        <v>846</v>
      </c>
      <c r="M859" s="112" t="s">
        <v>489</v>
      </c>
      <c r="N859" s="73">
        <v>0</v>
      </c>
      <c r="O859" s="74"/>
      <c r="P859" s="75"/>
      <c r="R859" s="483"/>
      <c r="S859" s="483"/>
      <c r="T859" s="268" t="s">
        <v>489</v>
      </c>
      <c r="AM859">
        <v>0</v>
      </c>
      <c r="AN859">
        <v>0</v>
      </c>
      <c r="AO859">
        <v>0</v>
      </c>
      <c r="AP859">
        <v>0</v>
      </c>
    </row>
    <row r="860" spans="1:42" ht="18" hidden="1" outlineLevel="1" x14ac:dyDescent="0.35">
      <c r="A860" s="13" t="s">
        <v>184</v>
      </c>
      <c r="B860" s="35">
        <v>847</v>
      </c>
      <c r="C860" s="473"/>
      <c r="D860" s="474"/>
      <c r="E860" s="474"/>
      <c r="F860" s="475"/>
      <c r="G860" s="476">
        <v>0</v>
      </c>
      <c r="H860" s="477">
        <v>0.1</v>
      </c>
      <c r="I860" s="102">
        <v>0</v>
      </c>
      <c r="J860" s="475"/>
      <c r="K860" s="7"/>
      <c r="L860" s="61">
        <v>847</v>
      </c>
      <c r="M860" s="112" t="s">
        <v>489</v>
      </c>
      <c r="N860" s="73">
        <v>0</v>
      </c>
      <c r="O860" s="74"/>
      <c r="P860" s="75"/>
      <c r="R860" s="483"/>
      <c r="S860" s="483"/>
      <c r="T860" s="268" t="s">
        <v>489</v>
      </c>
      <c r="AM860">
        <v>0</v>
      </c>
      <c r="AN860">
        <v>0</v>
      </c>
      <c r="AO860">
        <v>0</v>
      </c>
      <c r="AP860">
        <v>0</v>
      </c>
    </row>
    <row r="861" spans="1:42" ht="18" hidden="1" outlineLevel="1" x14ac:dyDescent="0.35">
      <c r="A861" s="13" t="s">
        <v>184</v>
      </c>
      <c r="B861" s="35">
        <v>848</v>
      </c>
      <c r="C861" s="473"/>
      <c r="D861" s="474"/>
      <c r="E861" s="474"/>
      <c r="F861" s="475"/>
      <c r="G861" s="476">
        <v>0</v>
      </c>
      <c r="H861" s="477">
        <v>0.1</v>
      </c>
      <c r="I861" s="102">
        <v>0</v>
      </c>
      <c r="J861" s="475"/>
      <c r="K861" s="7"/>
      <c r="L861" s="61">
        <v>848</v>
      </c>
      <c r="M861" s="112" t="s">
        <v>489</v>
      </c>
      <c r="N861" s="73">
        <v>0</v>
      </c>
      <c r="O861" s="74"/>
      <c r="P861" s="75"/>
      <c r="R861" s="483"/>
      <c r="S861" s="483"/>
      <c r="T861" s="268" t="s">
        <v>489</v>
      </c>
      <c r="AM861">
        <v>0</v>
      </c>
      <c r="AN861">
        <v>0</v>
      </c>
      <c r="AO861">
        <v>0</v>
      </c>
      <c r="AP861">
        <v>0</v>
      </c>
    </row>
    <row r="862" spans="1:42" ht="18" hidden="1" outlineLevel="1" x14ac:dyDescent="0.35">
      <c r="A862" s="13" t="s">
        <v>184</v>
      </c>
      <c r="B862" s="35">
        <v>849</v>
      </c>
      <c r="C862" s="473"/>
      <c r="D862" s="474"/>
      <c r="E862" s="474"/>
      <c r="F862" s="475"/>
      <c r="G862" s="476">
        <v>0</v>
      </c>
      <c r="H862" s="477">
        <v>0.1</v>
      </c>
      <c r="I862" s="102">
        <v>0</v>
      </c>
      <c r="J862" s="475"/>
      <c r="K862" s="7"/>
      <c r="L862" s="61">
        <v>849</v>
      </c>
      <c r="M862" s="112" t="s">
        <v>489</v>
      </c>
      <c r="N862" s="73">
        <v>0</v>
      </c>
      <c r="O862" s="74"/>
      <c r="P862" s="75"/>
      <c r="R862" s="483"/>
      <c r="S862" s="483"/>
      <c r="T862" s="268" t="s">
        <v>489</v>
      </c>
      <c r="AM862">
        <v>0</v>
      </c>
      <c r="AN862">
        <v>0</v>
      </c>
      <c r="AO862">
        <v>0</v>
      </c>
      <c r="AP862">
        <v>0</v>
      </c>
    </row>
    <row r="863" spans="1:42" ht="18" hidden="1" outlineLevel="1" x14ac:dyDescent="0.35">
      <c r="A863" s="13" t="s">
        <v>184</v>
      </c>
      <c r="B863" s="35">
        <v>850</v>
      </c>
      <c r="C863" s="473"/>
      <c r="D863" s="474"/>
      <c r="E863" s="474"/>
      <c r="F863" s="475"/>
      <c r="G863" s="476">
        <v>0</v>
      </c>
      <c r="H863" s="477">
        <v>0.1</v>
      </c>
      <c r="I863" s="102">
        <v>0</v>
      </c>
      <c r="J863" s="475"/>
      <c r="K863" s="7"/>
      <c r="L863" s="61">
        <v>850</v>
      </c>
      <c r="M863" s="112" t="s">
        <v>489</v>
      </c>
      <c r="N863" s="73">
        <v>0</v>
      </c>
      <c r="O863" s="74"/>
      <c r="P863" s="75"/>
      <c r="R863" s="483"/>
      <c r="S863" s="483"/>
      <c r="T863" s="268" t="s">
        <v>489</v>
      </c>
      <c r="AM863">
        <v>0</v>
      </c>
      <c r="AN863">
        <v>0</v>
      </c>
      <c r="AO863">
        <v>0</v>
      </c>
      <c r="AP863">
        <v>0</v>
      </c>
    </row>
    <row r="864" spans="1:42" ht="18" hidden="1" outlineLevel="1" x14ac:dyDescent="0.35">
      <c r="A864" s="13" t="s">
        <v>184</v>
      </c>
      <c r="B864" s="35">
        <v>851</v>
      </c>
      <c r="C864" s="473"/>
      <c r="D864" s="474"/>
      <c r="E864" s="474"/>
      <c r="F864" s="475"/>
      <c r="G864" s="476">
        <v>0</v>
      </c>
      <c r="H864" s="477">
        <v>0.1</v>
      </c>
      <c r="I864" s="102">
        <v>0</v>
      </c>
      <c r="J864" s="475"/>
      <c r="K864" s="7"/>
      <c r="L864" s="61">
        <v>851</v>
      </c>
      <c r="M864" s="112" t="s">
        <v>489</v>
      </c>
      <c r="N864" s="73">
        <v>0</v>
      </c>
      <c r="O864" s="74"/>
      <c r="P864" s="75"/>
      <c r="R864" s="483"/>
      <c r="S864" s="483"/>
      <c r="T864" s="268" t="s">
        <v>489</v>
      </c>
      <c r="AM864">
        <v>0</v>
      </c>
      <c r="AN864">
        <v>0</v>
      </c>
      <c r="AO864">
        <v>0</v>
      </c>
      <c r="AP864">
        <v>0</v>
      </c>
    </row>
    <row r="865" spans="1:42" ht="18" hidden="1" outlineLevel="1" x14ac:dyDescent="0.35">
      <c r="A865" s="13" t="s">
        <v>184</v>
      </c>
      <c r="B865" s="35">
        <v>852</v>
      </c>
      <c r="C865" s="473"/>
      <c r="D865" s="474"/>
      <c r="E865" s="474"/>
      <c r="F865" s="475"/>
      <c r="G865" s="476">
        <v>0</v>
      </c>
      <c r="H865" s="477">
        <v>0.1</v>
      </c>
      <c r="I865" s="102">
        <v>0</v>
      </c>
      <c r="J865" s="475"/>
      <c r="K865" s="7"/>
      <c r="L865" s="61">
        <v>852</v>
      </c>
      <c r="M865" s="112" t="s">
        <v>489</v>
      </c>
      <c r="N865" s="73">
        <v>0</v>
      </c>
      <c r="O865" s="74"/>
      <c r="P865" s="75"/>
      <c r="R865" s="483"/>
      <c r="S865" s="483"/>
      <c r="T865" s="268" t="s">
        <v>489</v>
      </c>
      <c r="AM865">
        <v>0</v>
      </c>
      <c r="AN865">
        <v>0</v>
      </c>
      <c r="AO865">
        <v>0</v>
      </c>
      <c r="AP865">
        <v>0</v>
      </c>
    </row>
    <row r="866" spans="1:42" ht="18" hidden="1" outlineLevel="1" x14ac:dyDescent="0.35">
      <c r="A866" s="13" t="s">
        <v>184</v>
      </c>
      <c r="B866" s="35">
        <v>853</v>
      </c>
      <c r="C866" s="473"/>
      <c r="D866" s="474"/>
      <c r="E866" s="474"/>
      <c r="F866" s="475"/>
      <c r="G866" s="476">
        <v>0</v>
      </c>
      <c r="H866" s="477">
        <v>0.1</v>
      </c>
      <c r="I866" s="102">
        <v>0</v>
      </c>
      <c r="J866" s="475"/>
      <c r="K866" s="7"/>
      <c r="L866" s="61">
        <v>853</v>
      </c>
      <c r="M866" s="112" t="s">
        <v>489</v>
      </c>
      <c r="N866" s="73">
        <v>0</v>
      </c>
      <c r="O866" s="74"/>
      <c r="P866" s="75"/>
      <c r="R866" s="483"/>
      <c r="S866" s="483"/>
      <c r="T866" s="268" t="s">
        <v>489</v>
      </c>
      <c r="AM866">
        <v>0</v>
      </c>
      <c r="AN866">
        <v>0</v>
      </c>
      <c r="AO866">
        <v>0</v>
      </c>
      <c r="AP866">
        <v>0</v>
      </c>
    </row>
    <row r="867" spans="1:42" ht="18" hidden="1" outlineLevel="1" x14ac:dyDescent="0.35">
      <c r="A867" s="13" t="s">
        <v>184</v>
      </c>
      <c r="B867" s="35">
        <v>854</v>
      </c>
      <c r="C867" s="473"/>
      <c r="D867" s="474"/>
      <c r="E867" s="474"/>
      <c r="F867" s="475"/>
      <c r="G867" s="476">
        <v>0</v>
      </c>
      <c r="H867" s="477">
        <v>0.1</v>
      </c>
      <c r="I867" s="102">
        <v>0</v>
      </c>
      <c r="J867" s="475"/>
      <c r="K867" s="7"/>
      <c r="L867" s="61">
        <v>854</v>
      </c>
      <c r="M867" s="112" t="s">
        <v>489</v>
      </c>
      <c r="N867" s="73">
        <v>0</v>
      </c>
      <c r="O867" s="74"/>
      <c r="P867" s="75"/>
      <c r="R867" s="483"/>
      <c r="S867" s="483"/>
      <c r="T867" s="268" t="s">
        <v>489</v>
      </c>
      <c r="AM867">
        <v>0</v>
      </c>
      <c r="AN867">
        <v>0</v>
      </c>
      <c r="AO867">
        <v>0</v>
      </c>
      <c r="AP867">
        <v>0</v>
      </c>
    </row>
    <row r="868" spans="1:42" ht="18" hidden="1" outlineLevel="1" x14ac:dyDescent="0.35">
      <c r="A868" s="13" t="s">
        <v>184</v>
      </c>
      <c r="B868" s="35">
        <v>855</v>
      </c>
      <c r="C868" s="473"/>
      <c r="D868" s="474"/>
      <c r="E868" s="474"/>
      <c r="F868" s="475"/>
      <c r="G868" s="476">
        <v>0</v>
      </c>
      <c r="H868" s="477">
        <v>0.1</v>
      </c>
      <c r="I868" s="102">
        <v>0</v>
      </c>
      <c r="J868" s="475"/>
      <c r="K868" s="7"/>
      <c r="L868" s="61">
        <v>855</v>
      </c>
      <c r="M868" s="112" t="s">
        <v>489</v>
      </c>
      <c r="N868" s="73">
        <v>0</v>
      </c>
      <c r="O868" s="74"/>
      <c r="P868" s="75"/>
      <c r="R868" s="483"/>
      <c r="S868" s="483"/>
      <c r="T868" s="268" t="s">
        <v>489</v>
      </c>
      <c r="AM868">
        <v>0</v>
      </c>
      <c r="AN868">
        <v>0</v>
      </c>
      <c r="AO868">
        <v>0</v>
      </c>
      <c r="AP868">
        <v>0</v>
      </c>
    </row>
    <row r="869" spans="1:42" ht="18" hidden="1" outlineLevel="1" x14ac:dyDescent="0.35">
      <c r="A869" s="13" t="s">
        <v>184</v>
      </c>
      <c r="B869" s="35">
        <v>856</v>
      </c>
      <c r="C869" s="473"/>
      <c r="D869" s="474"/>
      <c r="E869" s="474"/>
      <c r="F869" s="475"/>
      <c r="G869" s="476">
        <v>0</v>
      </c>
      <c r="H869" s="477">
        <v>0.1</v>
      </c>
      <c r="I869" s="102">
        <v>0</v>
      </c>
      <c r="J869" s="475"/>
      <c r="K869" s="7"/>
      <c r="L869" s="61">
        <v>856</v>
      </c>
      <c r="M869" s="112" t="s">
        <v>489</v>
      </c>
      <c r="N869" s="73">
        <v>0</v>
      </c>
      <c r="O869" s="74"/>
      <c r="P869" s="75"/>
      <c r="R869" s="483"/>
      <c r="S869" s="483"/>
      <c r="T869" s="268" t="s">
        <v>489</v>
      </c>
      <c r="AM869">
        <v>0</v>
      </c>
      <c r="AN869">
        <v>0</v>
      </c>
      <c r="AO869">
        <v>0</v>
      </c>
      <c r="AP869">
        <v>0</v>
      </c>
    </row>
    <row r="870" spans="1:42" ht="18" hidden="1" outlineLevel="1" x14ac:dyDescent="0.35">
      <c r="A870" s="13" t="s">
        <v>184</v>
      </c>
      <c r="B870" s="35">
        <v>857</v>
      </c>
      <c r="C870" s="473"/>
      <c r="D870" s="474"/>
      <c r="E870" s="474"/>
      <c r="F870" s="475"/>
      <c r="G870" s="476">
        <v>0</v>
      </c>
      <c r="H870" s="477">
        <v>0.1</v>
      </c>
      <c r="I870" s="102">
        <v>0</v>
      </c>
      <c r="J870" s="475"/>
      <c r="K870" s="7"/>
      <c r="L870" s="61">
        <v>857</v>
      </c>
      <c r="M870" s="112" t="s">
        <v>489</v>
      </c>
      <c r="N870" s="73">
        <v>0</v>
      </c>
      <c r="O870" s="74"/>
      <c r="P870" s="75"/>
      <c r="R870" s="483"/>
      <c r="S870" s="483"/>
      <c r="T870" s="268" t="s">
        <v>489</v>
      </c>
      <c r="AM870">
        <v>0</v>
      </c>
      <c r="AN870">
        <v>0</v>
      </c>
      <c r="AO870">
        <v>0</v>
      </c>
      <c r="AP870">
        <v>0</v>
      </c>
    </row>
    <row r="871" spans="1:42" ht="18" hidden="1" outlineLevel="1" x14ac:dyDescent="0.35">
      <c r="A871" s="13" t="s">
        <v>184</v>
      </c>
      <c r="B871" s="35">
        <v>858</v>
      </c>
      <c r="C871" s="473"/>
      <c r="D871" s="474"/>
      <c r="E871" s="474"/>
      <c r="F871" s="475"/>
      <c r="G871" s="476">
        <v>0</v>
      </c>
      <c r="H871" s="477">
        <v>0.1</v>
      </c>
      <c r="I871" s="102">
        <v>0</v>
      </c>
      <c r="J871" s="475"/>
      <c r="K871" s="7"/>
      <c r="L871" s="61">
        <v>858</v>
      </c>
      <c r="M871" s="112" t="s">
        <v>489</v>
      </c>
      <c r="N871" s="73">
        <v>0</v>
      </c>
      <c r="O871" s="74"/>
      <c r="P871" s="75"/>
      <c r="R871" s="483"/>
      <c r="S871" s="483"/>
      <c r="T871" s="268" t="s">
        <v>489</v>
      </c>
      <c r="AM871">
        <v>0</v>
      </c>
      <c r="AN871">
        <v>0</v>
      </c>
      <c r="AO871">
        <v>0</v>
      </c>
      <c r="AP871">
        <v>0</v>
      </c>
    </row>
    <row r="872" spans="1:42" ht="18" hidden="1" outlineLevel="1" x14ac:dyDescent="0.35">
      <c r="A872" s="13" t="s">
        <v>184</v>
      </c>
      <c r="B872" s="35">
        <v>859</v>
      </c>
      <c r="C872" s="473"/>
      <c r="D872" s="474"/>
      <c r="E872" s="474"/>
      <c r="F872" s="475"/>
      <c r="G872" s="476">
        <v>0</v>
      </c>
      <c r="H872" s="477">
        <v>0.1</v>
      </c>
      <c r="I872" s="102">
        <v>0</v>
      </c>
      <c r="J872" s="475"/>
      <c r="K872" s="7"/>
      <c r="L872" s="61">
        <v>859</v>
      </c>
      <c r="M872" s="112" t="s">
        <v>489</v>
      </c>
      <c r="N872" s="73">
        <v>0</v>
      </c>
      <c r="O872" s="74"/>
      <c r="P872" s="75"/>
      <c r="R872" s="483"/>
      <c r="S872" s="483"/>
      <c r="T872" s="268" t="s">
        <v>489</v>
      </c>
      <c r="AM872">
        <v>0</v>
      </c>
      <c r="AN872">
        <v>0</v>
      </c>
      <c r="AO872">
        <v>0</v>
      </c>
      <c r="AP872">
        <v>0</v>
      </c>
    </row>
    <row r="873" spans="1:42" ht="18" hidden="1" outlineLevel="1" x14ac:dyDescent="0.35">
      <c r="A873" s="13" t="s">
        <v>184</v>
      </c>
      <c r="B873" s="35">
        <v>860</v>
      </c>
      <c r="C873" s="473"/>
      <c r="D873" s="474"/>
      <c r="E873" s="474"/>
      <c r="F873" s="475"/>
      <c r="G873" s="476">
        <v>0</v>
      </c>
      <c r="H873" s="477">
        <v>0.1</v>
      </c>
      <c r="I873" s="102">
        <v>0</v>
      </c>
      <c r="J873" s="475"/>
      <c r="K873" s="7"/>
      <c r="L873" s="61">
        <v>860</v>
      </c>
      <c r="M873" s="112" t="s">
        <v>489</v>
      </c>
      <c r="N873" s="73">
        <v>0</v>
      </c>
      <c r="O873" s="74"/>
      <c r="P873" s="75"/>
      <c r="R873" s="483"/>
      <c r="S873" s="483"/>
      <c r="T873" s="268" t="s">
        <v>489</v>
      </c>
      <c r="AM873">
        <v>0</v>
      </c>
      <c r="AN873">
        <v>0</v>
      </c>
      <c r="AO873">
        <v>0</v>
      </c>
      <c r="AP873">
        <v>0</v>
      </c>
    </row>
    <row r="874" spans="1:42" ht="18" hidden="1" outlineLevel="1" x14ac:dyDescent="0.35">
      <c r="A874" s="13" t="s">
        <v>184</v>
      </c>
      <c r="B874" s="35">
        <v>861</v>
      </c>
      <c r="C874" s="473"/>
      <c r="D874" s="474"/>
      <c r="E874" s="474"/>
      <c r="F874" s="475"/>
      <c r="G874" s="476">
        <v>0</v>
      </c>
      <c r="H874" s="477">
        <v>0.1</v>
      </c>
      <c r="I874" s="102">
        <v>0</v>
      </c>
      <c r="J874" s="475"/>
      <c r="K874" s="7"/>
      <c r="L874" s="61">
        <v>861</v>
      </c>
      <c r="M874" s="112" t="s">
        <v>489</v>
      </c>
      <c r="N874" s="73">
        <v>0</v>
      </c>
      <c r="O874" s="74"/>
      <c r="P874" s="75"/>
      <c r="R874" s="483"/>
      <c r="S874" s="483"/>
      <c r="T874" s="268" t="s">
        <v>489</v>
      </c>
      <c r="AM874">
        <v>0</v>
      </c>
      <c r="AN874">
        <v>0</v>
      </c>
      <c r="AO874">
        <v>0</v>
      </c>
      <c r="AP874">
        <v>0</v>
      </c>
    </row>
    <row r="875" spans="1:42" ht="18" hidden="1" outlineLevel="1" x14ac:dyDescent="0.35">
      <c r="A875" s="13" t="s">
        <v>184</v>
      </c>
      <c r="B875" s="35">
        <v>862</v>
      </c>
      <c r="C875" s="473"/>
      <c r="D875" s="474"/>
      <c r="E875" s="474"/>
      <c r="F875" s="475"/>
      <c r="G875" s="476">
        <v>0</v>
      </c>
      <c r="H875" s="477">
        <v>0.1</v>
      </c>
      <c r="I875" s="102">
        <v>0</v>
      </c>
      <c r="J875" s="475"/>
      <c r="K875" s="7"/>
      <c r="L875" s="61">
        <v>862</v>
      </c>
      <c r="M875" s="112" t="s">
        <v>489</v>
      </c>
      <c r="N875" s="73">
        <v>0</v>
      </c>
      <c r="O875" s="74"/>
      <c r="P875" s="75"/>
      <c r="R875" s="483"/>
      <c r="S875" s="483"/>
      <c r="T875" s="268" t="s">
        <v>489</v>
      </c>
      <c r="AM875">
        <v>0</v>
      </c>
      <c r="AN875">
        <v>0</v>
      </c>
      <c r="AO875">
        <v>0</v>
      </c>
      <c r="AP875">
        <v>0</v>
      </c>
    </row>
    <row r="876" spans="1:42" ht="18" hidden="1" outlineLevel="1" x14ac:dyDescent="0.35">
      <c r="A876" s="13" t="s">
        <v>184</v>
      </c>
      <c r="B876" s="35">
        <v>863</v>
      </c>
      <c r="C876" s="473"/>
      <c r="D876" s="474"/>
      <c r="E876" s="474"/>
      <c r="F876" s="475"/>
      <c r="G876" s="476">
        <v>0</v>
      </c>
      <c r="H876" s="477">
        <v>0.1</v>
      </c>
      <c r="I876" s="102">
        <v>0</v>
      </c>
      <c r="J876" s="475"/>
      <c r="K876" s="7"/>
      <c r="L876" s="61">
        <v>863</v>
      </c>
      <c r="M876" s="112" t="s">
        <v>489</v>
      </c>
      <c r="N876" s="73">
        <v>0</v>
      </c>
      <c r="O876" s="74"/>
      <c r="P876" s="75"/>
      <c r="R876" s="483"/>
      <c r="S876" s="483"/>
      <c r="T876" s="268" t="s">
        <v>489</v>
      </c>
      <c r="AM876">
        <v>0</v>
      </c>
      <c r="AN876">
        <v>0</v>
      </c>
      <c r="AO876">
        <v>0</v>
      </c>
      <c r="AP876">
        <v>0</v>
      </c>
    </row>
    <row r="877" spans="1:42" ht="18" hidden="1" outlineLevel="1" x14ac:dyDescent="0.35">
      <c r="A877" s="13" t="s">
        <v>184</v>
      </c>
      <c r="B877" s="35">
        <v>864</v>
      </c>
      <c r="C877" s="473"/>
      <c r="D877" s="474"/>
      <c r="E877" s="474"/>
      <c r="F877" s="475"/>
      <c r="G877" s="476">
        <v>0</v>
      </c>
      <c r="H877" s="477">
        <v>0.1</v>
      </c>
      <c r="I877" s="102">
        <v>0</v>
      </c>
      <c r="J877" s="475"/>
      <c r="K877" s="7"/>
      <c r="L877" s="61">
        <v>864</v>
      </c>
      <c r="M877" s="112" t="s">
        <v>489</v>
      </c>
      <c r="N877" s="73">
        <v>0</v>
      </c>
      <c r="O877" s="74"/>
      <c r="P877" s="75"/>
      <c r="R877" s="483"/>
      <c r="S877" s="483"/>
      <c r="T877" s="268" t="s">
        <v>489</v>
      </c>
      <c r="AM877">
        <v>0</v>
      </c>
      <c r="AN877">
        <v>0</v>
      </c>
      <c r="AO877">
        <v>0</v>
      </c>
      <c r="AP877">
        <v>0</v>
      </c>
    </row>
    <row r="878" spans="1:42" ht="18" hidden="1" outlineLevel="1" x14ac:dyDescent="0.35">
      <c r="A878" s="13" t="s">
        <v>184</v>
      </c>
      <c r="B878" s="35">
        <v>865</v>
      </c>
      <c r="C878" s="473"/>
      <c r="D878" s="474"/>
      <c r="E878" s="474"/>
      <c r="F878" s="475"/>
      <c r="G878" s="476">
        <v>0</v>
      </c>
      <c r="H878" s="477">
        <v>0.1</v>
      </c>
      <c r="I878" s="102">
        <v>0</v>
      </c>
      <c r="J878" s="475"/>
      <c r="K878" s="7"/>
      <c r="L878" s="61">
        <v>865</v>
      </c>
      <c r="M878" s="112" t="s">
        <v>489</v>
      </c>
      <c r="N878" s="73">
        <v>0</v>
      </c>
      <c r="O878" s="74"/>
      <c r="P878" s="75"/>
      <c r="R878" s="483"/>
      <c r="S878" s="483"/>
      <c r="T878" s="268" t="s">
        <v>489</v>
      </c>
      <c r="AM878">
        <v>0</v>
      </c>
      <c r="AN878">
        <v>0</v>
      </c>
      <c r="AO878">
        <v>0</v>
      </c>
      <c r="AP878">
        <v>0</v>
      </c>
    </row>
    <row r="879" spans="1:42" ht="18" hidden="1" outlineLevel="1" x14ac:dyDescent="0.35">
      <c r="A879" s="13" t="s">
        <v>184</v>
      </c>
      <c r="B879" s="35">
        <v>866</v>
      </c>
      <c r="C879" s="473"/>
      <c r="D879" s="474"/>
      <c r="E879" s="474"/>
      <c r="F879" s="475"/>
      <c r="G879" s="476">
        <v>0</v>
      </c>
      <c r="H879" s="477">
        <v>0.1</v>
      </c>
      <c r="I879" s="102">
        <v>0</v>
      </c>
      <c r="J879" s="475"/>
      <c r="K879" s="7"/>
      <c r="L879" s="61">
        <v>866</v>
      </c>
      <c r="M879" s="112" t="s">
        <v>489</v>
      </c>
      <c r="N879" s="73">
        <v>0</v>
      </c>
      <c r="O879" s="74"/>
      <c r="P879" s="75"/>
      <c r="R879" s="483"/>
      <c r="S879" s="483"/>
      <c r="T879" s="268" t="s">
        <v>489</v>
      </c>
      <c r="AM879">
        <v>0</v>
      </c>
      <c r="AN879">
        <v>0</v>
      </c>
      <c r="AO879">
        <v>0</v>
      </c>
      <c r="AP879">
        <v>0</v>
      </c>
    </row>
    <row r="880" spans="1:42" ht="18" hidden="1" outlineLevel="1" x14ac:dyDescent="0.35">
      <c r="A880" s="13" t="s">
        <v>184</v>
      </c>
      <c r="B880" s="35">
        <v>867</v>
      </c>
      <c r="C880" s="473"/>
      <c r="D880" s="474"/>
      <c r="E880" s="474"/>
      <c r="F880" s="475"/>
      <c r="G880" s="476">
        <v>0</v>
      </c>
      <c r="H880" s="477">
        <v>0.1</v>
      </c>
      <c r="I880" s="102">
        <v>0</v>
      </c>
      <c r="J880" s="475"/>
      <c r="K880" s="7"/>
      <c r="L880" s="61">
        <v>867</v>
      </c>
      <c r="M880" s="112" t="s">
        <v>489</v>
      </c>
      <c r="N880" s="73">
        <v>0</v>
      </c>
      <c r="O880" s="74"/>
      <c r="P880" s="75"/>
      <c r="R880" s="483"/>
      <c r="S880" s="483"/>
      <c r="T880" s="268" t="s">
        <v>489</v>
      </c>
      <c r="AM880">
        <v>0</v>
      </c>
      <c r="AN880">
        <v>0</v>
      </c>
      <c r="AO880">
        <v>0</v>
      </c>
      <c r="AP880">
        <v>0</v>
      </c>
    </row>
    <row r="881" spans="1:42" ht="18" hidden="1" outlineLevel="1" x14ac:dyDescent="0.35">
      <c r="A881" s="13" t="s">
        <v>184</v>
      </c>
      <c r="B881" s="35">
        <v>868</v>
      </c>
      <c r="C881" s="473"/>
      <c r="D881" s="474"/>
      <c r="E881" s="474"/>
      <c r="F881" s="475"/>
      <c r="G881" s="476">
        <v>0</v>
      </c>
      <c r="H881" s="477">
        <v>0.1</v>
      </c>
      <c r="I881" s="102">
        <v>0</v>
      </c>
      <c r="J881" s="475"/>
      <c r="K881" s="7"/>
      <c r="L881" s="61">
        <v>868</v>
      </c>
      <c r="M881" s="112" t="s">
        <v>489</v>
      </c>
      <c r="N881" s="73">
        <v>0</v>
      </c>
      <c r="O881" s="74"/>
      <c r="P881" s="75"/>
      <c r="R881" s="483"/>
      <c r="S881" s="483"/>
      <c r="T881" s="268" t="s">
        <v>489</v>
      </c>
      <c r="AM881">
        <v>0</v>
      </c>
      <c r="AN881">
        <v>0</v>
      </c>
      <c r="AO881">
        <v>0</v>
      </c>
      <c r="AP881">
        <v>0</v>
      </c>
    </row>
    <row r="882" spans="1:42" ht="18" hidden="1" outlineLevel="1" x14ac:dyDescent="0.35">
      <c r="A882" s="13" t="s">
        <v>184</v>
      </c>
      <c r="B882" s="35">
        <v>869</v>
      </c>
      <c r="C882" s="473"/>
      <c r="D882" s="474"/>
      <c r="E882" s="474"/>
      <c r="F882" s="475"/>
      <c r="G882" s="476">
        <v>0</v>
      </c>
      <c r="H882" s="477">
        <v>0.1</v>
      </c>
      <c r="I882" s="102">
        <v>0</v>
      </c>
      <c r="J882" s="475"/>
      <c r="K882" s="7"/>
      <c r="L882" s="61">
        <v>869</v>
      </c>
      <c r="M882" s="112" t="s">
        <v>489</v>
      </c>
      <c r="N882" s="73">
        <v>0</v>
      </c>
      <c r="O882" s="74"/>
      <c r="P882" s="75"/>
      <c r="R882" s="483"/>
      <c r="S882" s="483"/>
      <c r="T882" s="268" t="s">
        <v>489</v>
      </c>
      <c r="AM882">
        <v>0</v>
      </c>
      <c r="AN882">
        <v>0</v>
      </c>
      <c r="AO882">
        <v>0</v>
      </c>
      <c r="AP882">
        <v>0</v>
      </c>
    </row>
    <row r="883" spans="1:42" ht="18" hidden="1" outlineLevel="1" x14ac:dyDescent="0.35">
      <c r="A883" s="13" t="s">
        <v>184</v>
      </c>
      <c r="B883" s="35">
        <v>870</v>
      </c>
      <c r="C883" s="473"/>
      <c r="D883" s="474"/>
      <c r="E883" s="474"/>
      <c r="F883" s="475"/>
      <c r="G883" s="476">
        <v>0</v>
      </c>
      <c r="H883" s="477">
        <v>0.1</v>
      </c>
      <c r="I883" s="102">
        <v>0</v>
      </c>
      <c r="J883" s="475"/>
      <c r="K883" s="7"/>
      <c r="L883" s="61">
        <v>870</v>
      </c>
      <c r="M883" s="112" t="s">
        <v>489</v>
      </c>
      <c r="N883" s="73">
        <v>0</v>
      </c>
      <c r="O883" s="74"/>
      <c r="P883" s="75"/>
      <c r="R883" s="483"/>
      <c r="S883" s="483"/>
      <c r="T883" s="268" t="s">
        <v>489</v>
      </c>
      <c r="AM883">
        <v>0</v>
      </c>
      <c r="AN883">
        <v>0</v>
      </c>
      <c r="AO883">
        <v>0</v>
      </c>
      <c r="AP883">
        <v>0</v>
      </c>
    </row>
    <row r="884" spans="1:42" ht="18" hidden="1" outlineLevel="1" x14ac:dyDescent="0.35">
      <c r="A884" s="13" t="s">
        <v>184</v>
      </c>
      <c r="B884" s="35">
        <v>871</v>
      </c>
      <c r="C884" s="473"/>
      <c r="D884" s="474"/>
      <c r="E884" s="474"/>
      <c r="F884" s="475"/>
      <c r="G884" s="476">
        <v>0</v>
      </c>
      <c r="H884" s="477">
        <v>0.1</v>
      </c>
      <c r="I884" s="102">
        <v>0</v>
      </c>
      <c r="J884" s="475"/>
      <c r="K884" s="7"/>
      <c r="L884" s="61">
        <v>871</v>
      </c>
      <c r="M884" s="112" t="s">
        <v>489</v>
      </c>
      <c r="N884" s="73">
        <v>0</v>
      </c>
      <c r="O884" s="74"/>
      <c r="P884" s="75"/>
      <c r="R884" s="483"/>
      <c r="S884" s="483"/>
      <c r="T884" s="268" t="s">
        <v>489</v>
      </c>
      <c r="AM884">
        <v>0</v>
      </c>
      <c r="AN884">
        <v>0</v>
      </c>
      <c r="AO884">
        <v>0</v>
      </c>
      <c r="AP884">
        <v>0</v>
      </c>
    </row>
    <row r="885" spans="1:42" ht="18" hidden="1" outlineLevel="1" x14ac:dyDescent="0.35">
      <c r="A885" s="13" t="s">
        <v>184</v>
      </c>
      <c r="B885" s="35">
        <v>872</v>
      </c>
      <c r="C885" s="473"/>
      <c r="D885" s="474"/>
      <c r="E885" s="474"/>
      <c r="F885" s="475"/>
      <c r="G885" s="476">
        <v>0</v>
      </c>
      <c r="H885" s="477">
        <v>0.1</v>
      </c>
      <c r="I885" s="102">
        <v>0</v>
      </c>
      <c r="J885" s="475"/>
      <c r="K885" s="7"/>
      <c r="L885" s="61">
        <v>872</v>
      </c>
      <c r="M885" s="112" t="s">
        <v>489</v>
      </c>
      <c r="N885" s="73">
        <v>0</v>
      </c>
      <c r="O885" s="74"/>
      <c r="P885" s="75"/>
      <c r="R885" s="483"/>
      <c r="S885" s="483"/>
      <c r="T885" s="268" t="s">
        <v>489</v>
      </c>
      <c r="AM885">
        <v>0</v>
      </c>
      <c r="AN885">
        <v>0</v>
      </c>
      <c r="AO885">
        <v>0</v>
      </c>
      <c r="AP885">
        <v>0</v>
      </c>
    </row>
    <row r="886" spans="1:42" ht="18" hidden="1" outlineLevel="1" x14ac:dyDescent="0.35">
      <c r="A886" s="13" t="s">
        <v>184</v>
      </c>
      <c r="B886" s="35">
        <v>873</v>
      </c>
      <c r="C886" s="473"/>
      <c r="D886" s="474"/>
      <c r="E886" s="474"/>
      <c r="F886" s="475"/>
      <c r="G886" s="476">
        <v>0</v>
      </c>
      <c r="H886" s="477">
        <v>0.1</v>
      </c>
      <c r="I886" s="102">
        <v>0</v>
      </c>
      <c r="J886" s="475"/>
      <c r="K886" s="7"/>
      <c r="L886" s="61">
        <v>873</v>
      </c>
      <c r="M886" s="112" t="s">
        <v>489</v>
      </c>
      <c r="N886" s="73">
        <v>0</v>
      </c>
      <c r="O886" s="74"/>
      <c r="P886" s="75"/>
      <c r="R886" s="483"/>
      <c r="S886" s="483"/>
      <c r="T886" s="268" t="s">
        <v>489</v>
      </c>
      <c r="AM886">
        <v>0</v>
      </c>
      <c r="AN886">
        <v>0</v>
      </c>
      <c r="AO886">
        <v>0</v>
      </c>
      <c r="AP886">
        <v>0</v>
      </c>
    </row>
    <row r="887" spans="1:42" ht="18" hidden="1" outlineLevel="1" x14ac:dyDescent="0.35">
      <c r="A887" s="13" t="s">
        <v>184</v>
      </c>
      <c r="B887" s="35">
        <v>874</v>
      </c>
      <c r="C887" s="473"/>
      <c r="D887" s="474"/>
      <c r="E887" s="474"/>
      <c r="F887" s="475"/>
      <c r="G887" s="476">
        <v>0</v>
      </c>
      <c r="H887" s="477">
        <v>0.1</v>
      </c>
      <c r="I887" s="102">
        <v>0</v>
      </c>
      <c r="J887" s="475"/>
      <c r="K887" s="7"/>
      <c r="L887" s="61">
        <v>874</v>
      </c>
      <c r="M887" s="112" t="s">
        <v>489</v>
      </c>
      <c r="N887" s="73">
        <v>0</v>
      </c>
      <c r="O887" s="74"/>
      <c r="P887" s="75"/>
      <c r="R887" s="483"/>
      <c r="S887" s="483"/>
      <c r="T887" s="268" t="s">
        <v>489</v>
      </c>
      <c r="AM887">
        <v>0</v>
      </c>
      <c r="AN887">
        <v>0</v>
      </c>
      <c r="AO887">
        <v>0</v>
      </c>
      <c r="AP887">
        <v>0</v>
      </c>
    </row>
    <row r="888" spans="1:42" ht="18" hidden="1" outlineLevel="1" x14ac:dyDescent="0.35">
      <c r="A888" s="13" t="s">
        <v>184</v>
      </c>
      <c r="B888" s="35">
        <v>875</v>
      </c>
      <c r="C888" s="473"/>
      <c r="D888" s="474"/>
      <c r="E888" s="474"/>
      <c r="F888" s="475"/>
      <c r="G888" s="476">
        <v>0</v>
      </c>
      <c r="H888" s="477">
        <v>0.1</v>
      </c>
      <c r="I888" s="102">
        <v>0</v>
      </c>
      <c r="J888" s="475"/>
      <c r="K888" s="7"/>
      <c r="L888" s="61">
        <v>875</v>
      </c>
      <c r="M888" s="112" t="s">
        <v>489</v>
      </c>
      <c r="N888" s="73">
        <v>0</v>
      </c>
      <c r="O888" s="74"/>
      <c r="P888" s="75"/>
      <c r="R888" s="483"/>
      <c r="S888" s="483"/>
      <c r="T888" s="268" t="s">
        <v>489</v>
      </c>
      <c r="AM888">
        <v>0</v>
      </c>
      <c r="AN888">
        <v>0</v>
      </c>
      <c r="AO888">
        <v>0</v>
      </c>
      <c r="AP888">
        <v>0</v>
      </c>
    </row>
    <row r="889" spans="1:42" ht="18" hidden="1" outlineLevel="1" x14ac:dyDescent="0.35">
      <c r="A889" s="13" t="s">
        <v>184</v>
      </c>
      <c r="B889" s="35">
        <v>876</v>
      </c>
      <c r="C889" s="473"/>
      <c r="D889" s="474"/>
      <c r="E889" s="474"/>
      <c r="F889" s="475"/>
      <c r="G889" s="476">
        <v>0</v>
      </c>
      <c r="H889" s="477">
        <v>0.1</v>
      </c>
      <c r="I889" s="102">
        <v>0</v>
      </c>
      <c r="J889" s="475"/>
      <c r="K889" s="7"/>
      <c r="L889" s="61">
        <v>876</v>
      </c>
      <c r="M889" s="112" t="s">
        <v>489</v>
      </c>
      <c r="N889" s="73">
        <v>0</v>
      </c>
      <c r="O889" s="74"/>
      <c r="P889" s="75"/>
      <c r="R889" s="483"/>
      <c r="S889" s="483"/>
      <c r="T889" s="268" t="s">
        <v>489</v>
      </c>
      <c r="AM889">
        <v>0</v>
      </c>
      <c r="AN889">
        <v>0</v>
      </c>
      <c r="AO889">
        <v>0</v>
      </c>
      <c r="AP889">
        <v>0</v>
      </c>
    </row>
    <row r="890" spans="1:42" ht="18" hidden="1" outlineLevel="1" x14ac:dyDescent="0.35">
      <c r="A890" s="13" t="s">
        <v>184</v>
      </c>
      <c r="B890" s="35">
        <v>877</v>
      </c>
      <c r="C890" s="473"/>
      <c r="D890" s="474"/>
      <c r="E890" s="474"/>
      <c r="F890" s="475"/>
      <c r="G890" s="476">
        <v>0</v>
      </c>
      <c r="H890" s="477">
        <v>0.1</v>
      </c>
      <c r="I890" s="102">
        <v>0</v>
      </c>
      <c r="J890" s="475"/>
      <c r="K890" s="7"/>
      <c r="L890" s="61">
        <v>877</v>
      </c>
      <c r="M890" s="112" t="s">
        <v>489</v>
      </c>
      <c r="N890" s="73">
        <v>0</v>
      </c>
      <c r="O890" s="74"/>
      <c r="P890" s="75"/>
      <c r="R890" s="483"/>
      <c r="S890" s="483"/>
      <c r="T890" s="268" t="s">
        <v>489</v>
      </c>
      <c r="AM890">
        <v>0</v>
      </c>
      <c r="AN890">
        <v>0</v>
      </c>
      <c r="AO890">
        <v>0</v>
      </c>
      <c r="AP890">
        <v>0</v>
      </c>
    </row>
    <row r="891" spans="1:42" ht="18" hidden="1" outlineLevel="1" x14ac:dyDescent="0.35">
      <c r="A891" s="13" t="s">
        <v>184</v>
      </c>
      <c r="B891" s="35">
        <v>878</v>
      </c>
      <c r="C891" s="473"/>
      <c r="D891" s="474"/>
      <c r="E891" s="474"/>
      <c r="F891" s="475"/>
      <c r="G891" s="476">
        <v>0</v>
      </c>
      <c r="H891" s="477">
        <v>0.1</v>
      </c>
      <c r="I891" s="102">
        <v>0</v>
      </c>
      <c r="J891" s="475"/>
      <c r="K891" s="7"/>
      <c r="L891" s="61">
        <v>878</v>
      </c>
      <c r="M891" s="112" t="s">
        <v>489</v>
      </c>
      <c r="N891" s="73">
        <v>0</v>
      </c>
      <c r="O891" s="74"/>
      <c r="P891" s="75"/>
      <c r="R891" s="483"/>
      <c r="S891" s="483"/>
      <c r="T891" s="268" t="s">
        <v>489</v>
      </c>
      <c r="AM891">
        <v>0</v>
      </c>
      <c r="AN891">
        <v>0</v>
      </c>
      <c r="AO891">
        <v>0</v>
      </c>
      <c r="AP891">
        <v>0</v>
      </c>
    </row>
    <row r="892" spans="1:42" ht="18" hidden="1" outlineLevel="1" x14ac:dyDescent="0.35">
      <c r="A892" s="13" t="s">
        <v>184</v>
      </c>
      <c r="B892" s="35">
        <v>879</v>
      </c>
      <c r="C892" s="473"/>
      <c r="D892" s="474"/>
      <c r="E892" s="474"/>
      <c r="F892" s="475"/>
      <c r="G892" s="476">
        <v>0</v>
      </c>
      <c r="H892" s="477">
        <v>0.1</v>
      </c>
      <c r="I892" s="102">
        <v>0</v>
      </c>
      <c r="J892" s="475"/>
      <c r="K892" s="7"/>
      <c r="L892" s="61">
        <v>879</v>
      </c>
      <c r="M892" s="112" t="s">
        <v>489</v>
      </c>
      <c r="N892" s="73">
        <v>0</v>
      </c>
      <c r="O892" s="74"/>
      <c r="P892" s="75"/>
      <c r="R892" s="483"/>
      <c r="S892" s="483"/>
      <c r="T892" s="268" t="s">
        <v>489</v>
      </c>
      <c r="AM892">
        <v>0</v>
      </c>
      <c r="AN892">
        <v>0</v>
      </c>
      <c r="AO892">
        <v>0</v>
      </c>
      <c r="AP892">
        <v>0</v>
      </c>
    </row>
    <row r="893" spans="1:42" ht="18" hidden="1" outlineLevel="1" x14ac:dyDescent="0.35">
      <c r="A893" s="13" t="s">
        <v>184</v>
      </c>
      <c r="B893" s="35">
        <v>880</v>
      </c>
      <c r="C893" s="473"/>
      <c r="D893" s="474"/>
      <c r="E893" s="474"/>
      <c r="F893" s="475"/>
      <c r="G893" s="476">
        <v>0</v>
      </c>
      <c r="H893" s="477">
        <v>0.1</v>
      </c>
      <c r="I893" s="102">
        <v>0</v>
      </c>
      <c r="J893" s="475"/>
      <c r="K893" s="7"/>
      <c r="L893" s="61">
        <v>880</v>
      </c>
      <c r="M893" s="112" t="s">
        <v>489</v>
      </c>
      <c r="N893" s="73">
        <v>0</v>
      </c>
      <c r="O893" s="74"/>
      <c r="P893" s="75"/>
      <c r="R893" s="483"/>
      <c r="S893" s="483"/>
      <c r="T893" s="268" t="s">
        <v>489</v>
      </c>
      <c r="AM893">
        <v>0</v>
      </c>
      <c r="AN893">
        <v>0</v>
      </c>
      <c r="AO893">
        <v>0</v>
      </c>
      <c r="AP893">
        <v>0</v>
      </c>
    </row>
    <row r="894" spans="1:42" ht="18" hidden="1" outlineLevel="1" x14ac:dyDescent="0.35">
      <c r="A894" s="13" t="s">
        <v>184</v>
      </c>
      <c r="B894" s="35">
        <v>881</v>
      </c>
      <c r="C894" s="473"/>
      <c r="D894" s="474"/>
      <c r="E894" s="474"/>
      <c r="F894" s="475"/>
      <c r="G894" s="476">
        <v>0</v>
      </c>
      <c r="H894" s="477">
        <v>0.1</v>
      </c>
      <c r="I894" s="102">
        <v>0</v>
      </c>
      <c r="J894" s="475"/>
      <c r="K894" s="7"/>
      <c r="L894" s="61">
        <v>881</v>
      </c>
      <c r="M894" s="112" t="s">
        <v>489</v>
      </c>
      <c r="N894" s="73">
        <v>0</v>
      </c>
      <c r="O894" s="74"/>
      <c r="P894" s="75"/>
      <c r="R894" s="483"/>
      <c r="S894" s="483"/>
      <c r="T894" s="268" t="s">
        <v>489</v>
      </c>
      <c r="AM894">
        <v>0</v>
      </c>
      <c r="AN894">
        <v>0</v>
      </c>
      <c r="AO894">
        <v>0</v>
      </c>
      <c r="AP894">
        <v>0</v>
      </c>
    </row>
    <row r="895" spans="1:42" ht="18" hidden="1" outlineLevel="1" x14ac:dyDescent="0.35">
      <c r="A895" s="13" t="s">
        <v>184</v>
      </c>
      <c r="B895" s="35">
        <v>882</v>
      </c>
      <c r="C895" s="473"/>
      <c r="D895" s="474"/>
      <c r="E895" s="474"/>
      <c r="F895" s="475"/>
      <c r="G895" s="476">
        <v>0</v>
      </c>
      <c r="H895" s="477">
        <v>0.1</v>
      </c>
      <c r="I895" s="102">
        <v>0</v>
      </c>
      <c r="J895" s="475"/>
      <c r="K895" s="7"/>
      <c r="L895" s="61">
        <v>882</v>
      </c>
      <c r="M895" s="112" t="s">
        <v>489</v>
      </c>
      <c r="N895" s="73">
        <v>0</v>
      </c>
      <c r="O895" s="74"/>
      <c r="P895" s="75"/>
      <c r="R895" s="483"/>
      <c r="S895" s="483"/>
      <c r="T895" s="268" t="s">
        <v>489</v>
      </c>
      <c r="AM895">
        <v>0</v>
      </c>
      <c r="AN895">
        <v>0</v>
      </c>
      <c r="AO895">
        <v>0</v>
      </c>
      <c r="AP895">
        <v>0</v>
      </c>
    </row>
    <row r="896" spans="1:42" ht="18" hidden="1" outlineLevel="1" x14ac:dyDescent="0.35">
      <c r="A896" s="13" t="s">
        <v>184</v>
      </c>
      <c r="B896" s="35">
        <v>883</v>
      </c>
      <c r="C896" s="473"/>
      <c r="D896" s="474"/>
      <c r="E896" s="474"/>
      <c r="F896" s="475"/>
      <c r="G896" s="476">
        <v>0</v>
      </c>
      <c r="H896" s="477">
        <v>0.1</v>
      </c>
      <c r="I896" s="102">
        <v>0</v>
      </c>
      <c r="J896" s="475"/>
      <c r="K896" s="7"/>
      <c r="L896" s="61">
        <v>883</v>
      </c>
      <c r="M896" s="112" t="s">
        <v>489</v>
      </c>
      <c r="N896" s="73">
        <v>0</v>
      </c>
      <c r="O896" s="74"/>
      <c r="P896" s="75"/>
      <c r="R896" s="483"/>
      <c r="S896" s="483"/>
      <c r="T896" s="268" t="s">
        <v>489</v>
      </c>
      <c r="AM896">
        <v>0</v>
      </c>
      <c r="AN896">
        <v>0</v>
      </c>
      <c r="AO896">
        <v>0</v>
      </c>
      <c r="AP896">
        <v>0</v>
      </c>
    </row>
    <row r="897" spans="1:42" ht="18" hidden="1" outlineLevel="1" x14ac:dyDescent="0.35">
      <c r="A897" s="13" t="s">
        <v>184</v>
      </c>
      <c r="B897" s="35">
        <v>884</v>
      </c>
      <c r="C897" s="473"/>
      <c r="D897" s="474"/>
      <c r="E897" s="474"/>
      <c r="F897" s="475"/>
      <c r="G897" s="476">
        <v>0</v>
      </c>
      <c r="H897" s="477">
        <v>0.1</v>
      </c>
      <c r="I897" s="102">
        <v>0</v>
      </c>
      <c r="J897" s="475"/>
      <c r="K897" s="7"/>
      <c r="L897" s="61">
        <v>884</v>
      </c>
      <c r="M897" s="112" t="s">
        <v>489</v>
      </c>
      <c r="N897" s="73">
        <v>0</v>
      </c>
      <c r="O897" s="74"/>
      <c r="P897" s="75"/>
      <c r="R897" s="483"/>
      <c r="S897" s="483"/>
      <c r="T897" s="268" t="s">
        <v>489</v>
      </c>
      <c r="AM897">
        <v>0</v>
      </c>
      <c r="AN897">
        <v>0</v>
      </c>
      <c r="AO897">
        <v>0</v>
      </c>
      <c r="AP897">
        <v>0</v>
      </c>
    </row>
    <row r="898" spans="1:42" ht="18" hidden="1" outlineLevel="1" x14ac:dyDescent="0.35">
      <c r="A898" s="13" t="s">
        <v>184</v>
      </c>
      <c r="B898" s="35">
        <v>885</v>
      </c>
      <c r="C898" s="473"/>
      <c r="D898" s="474"/>
      <c r="E898" s="474"/>
      <c r="F898" s="475"/>
      <c r="G898" s="476">
        <v>0</v>
      </c>
      <c r="H898" s="477">
        <v>0.1</v>
      </c>
      <c r="I898" s="102">
        <v>0</v>
      </c>
      <c r="J898" s="475"/>
      <c r="K898" s="7"/>
      <c r="L898" s="61">
        <v>885</v>
      </c>
      <c r="M898" s="112" t="s">
        <v>489</v>
      </c>
      <c r="N898" s="73">
        <v>0</v>
      </c>
      <c r="O898" s="74"/>
      <c r="P898" s="75"/>
      <c r="R898" s="483"/>
      <c r="S898" s="483"/>
      <c r="T898" s="268" t="s">
        <v>489</v>
      </c>
      <c r="AM898">
        <v>0</v>
      </c>
      <c r="AN898">
        <v>0</v>
      </c>
      <c r="AO898">
        <v>0</v>
      </c>
      <c r="AP898">
        <v>0</v>
      </c>
    </row>
    <row r="899" spans="1:42" ht="18" hidden="1" outlineLevel="1" x14ac:dyDescent="0.35">
      <c r="A899" s="13" t="s">
        <v>184</v>
      </c>
      <c r="B899" s="35">
        <v>886</v>
      </c>
      <c r="C899" s="473"/>
      <c r="D899" s="474"/>
      <c r="E899" s="474"/>
      <c r="F899" s="475"/>
      <c r="G899" s="476">
        <v>0</v>
      </c>
      <c r="H899" s="477">
        <v>0.1</v>
      </c>
      <c r="I899" s="102">
        <v>0</v>
      </c>
      <c r="J899" s="475"/>
      <c r="K899" s="7"/>
      <c r="L899" s="61">
        <v>886</v>
      </c>
      <c r="M899" s="112" t="s">
        <v>489</v>
      </c>
      <c r="N899" s="73">
        <v>0</v>
      </c>
      <c r="O899" s="74"/>
      <c r="P899" s="75"/>
      <c r="R899" s="483"/>
      <c r="S899" s="483"/>
      <c r="T899" s="268" t="s">
        <v>489</v>
      </c>
      <c r="AM899">
        <v>0</v>
      </c>
      <c r="AN899">
        <v>0</v>
      </c>
      <c r="AO899">
        <v>0</v>
      </c>
      <c r="AP899">
        <v>0</v>
      </c>
    </row>
    <row r="900" spans="1:42" ht="18" hidden="1" outlineLevel="1" x14ac:dyDescent="0.35">
      <c r="A900" s="13" t="s">
        <v>184</v>
      </c>
      <c r="B900" s="35">
        <v>887</v>
      </c>
      <c r="C900" s="473"/>
      <c r="D900" s="474"/>
      <c r="E900" s="474"/>
      <c r="F900" s="475"/>
      <c r="G900" s="476">
        <v>0</v>
      </c>
      <c r="H900" s="477">
        <v>0.1</v>
      </c>
      <c r="I900" s="102">
        <v>0</v>
      </c>
      <c r="J900" s="475"/>
      <c r="K900" s="7"/>
      <c r="L900" s="61">
        <v>887</v>
      </c>
      <c r="M900" s="112" t="s">
        <v>489</v>
      </c>
      <c r="N900" s="73">
        <v>0</v>
      </c>
      <c r="O900" s="74"/>
      <c r="P900" s="75"/>
      <c r="R900" s="483"/>
      <c r="S900" s="483"/>
      <c r="T900" s="268" t="s">
        <v>489</v>
      </c>
      <c r="AM900">
        <v>0</v>
      </c>
      <c r="AN900">
        <v>0</v>
      </c>
      <c r="AO900">
        <v>0</v>
      </c>
      <c r="AP900">
        <v>0</v>
      </c>
    </row>
    <row r="901" spans="1:42" ht="18" hidden="1" outlineLevel="1" x14ac:dyDescent="0.35">
      <c r="A901" s="13" t="s">
        <v>184</v>
      </c>
      <c r="B901" s="35">
        <v>888</v>
      </c>
      <c r="C901" s="473"/>
      <c r="D901" s="474"/>
      <c r="E901" s="474"/>
      <c r="F901" s="475"/>
      <c r="G901" s="476">
        <v>0</v>
      </c>
      <c r="H901" s="477">
        <v>0.1</v>
      </c>
      <c r="I901" s="102">
        <v>0</v>
      </c>
      <c r="J901" s="475"/>
      <c r="K901" s="7"/>
      <c r="L901" s="61">
        <v>888</v>
      </c>
      <c r="M901" s="112" t="s">
        <v>489</v>
      </c>
      <c r="N901" s="73">
        <v>0</v>
      </c>
      <c r="O901" s="74"/>
      <c r="P901" s="75"/>
      <c r="R901" s="483"/>
      <c r="S901" s="483"/>
      <c r="T901" s="268" t="s">
        <v>489</v>
      </c>
      <c r="AM901">
        <v>0</v>
      </c>
      <c r="AN901">
        <v>0</v>
      </c>
      <c r="AO901">
        <v>0</v>
      </c>
      <c r="AP901">
        <v>0</v>
      </c>
    </row>
    <row r="902" spans="1:42" ht="18" hidden="1" outlineLevel="1" x14ac:dyDescent="0.35">
      <c r="A902" s="13" t="s">
        <v>184</v>
      </c>
      <c r="B902" s="35">
        <v>889</v>
      </c>
      <c r="C902" s="473"/>
      <c r="D902" s="474"/>
      <c r="E902" s="474"/>
      <c r="F902" s="475"/>
      <c r="G902" s="476">
        <v>0</v>
      </c>
      <c r="H902" s="477">
        <v>0.1</v>
      </c>
      <c r="I902" s="102">
        <v>0</v>
      </c>
      <c r="J902" s="475"/>
      <c r="K902" s="7"/>
      <c r="L902" s="61">
        <v>889</v>
      </c>
      <c r="M902" s="112" t="s">
        <v>489</v>
      </c>
      <c r="N902" s="73">
        <v>0</v>
      </c>
      <c r="O902" s="74"/>
      <c r="P902" s="75"/>
      <c r="R902" s="483"/>
      <c r="S902" s="483"/>
      <c r="T902" s="268" t="s">
        <v>489</v>
      </c>
      <c r="AM902">
        <v>0</v>
      </c>
      <c r="AN902">
        <v>0</v>
      </c>
      <c r="AO902">
        <v>0</v>
      </c>
      <c r="AP902">
        <v>0</v>
      </c>
    </row>
    <row r="903" spans="1:42" ht="18" hidden="1" outlineLevel="1" x14ac:dyDescent="0.35">
      <c r="A903" s="13" t="s">
        <v>184</v>
      </c>
      <c r="B903" s="35">
        <v>890</v>
      </c>
      <c r="C903" s="473"/>
      <c r="D903" s="474"/>
      <c r="E903" s="474"/>
      <c r="F903" s="475"/>
      <c r="G903" s="476">
        <v>0</v>
      </c>
      <c r="H903" s="477">
        <v>0.1</v>
      </c>
      <c r="I903" s="102">
        <v>0</v>
      </c>
      <c r="J903" s="475"/>
      <c r="K903" s="7"/>
      <c r="L903" s="61">
        <v>890</v>
      </c>
      <c r="M903" s="112" t="s">
        <v>489</v>
      </c>
      <c r="N903" s="73">
        <v>0</v>
      </c>
      <c r="O903" s="74"/>
      <c r="P903" s="75"/>
      <c r="R903" s="483"/>
      <c r="S903" s="483"/>
      <c r="T903" s="268" t="s">
        <v>489</v>
      </c>
      <c r="AM903">
        <v>0</v>
      </c>
      <c r="AN903">
        <v>0</v>
      </c>
      <c r="AO903">
        <v>0</v>
      </c>
      <c r="AP903">
        <v>0</v>
      </c>
    </row>
    <row r="904" spans="1:42" ht="18" hidden="1" outlineLevel="1" x14ac:dyDescent="0.35">
      <c r="A904" s="13" t="s">
        <v>184</v>
      </c>
      <c r="B904" s="35">
        <v>891</v>
      </c>
      <c r="C904" s="473"/>
      <c r="D904" s="474"/>
      <c r="E904" s="474"/>
      <c r="F904" s="475"/>
      <c r="G904" s="476">
        <v>0</v>
      </c>
      <c r="H904" s="477">
        <v>0.1</v>
      </c>
      <c r="I904" s="102">
        <v>0</v>
      </c>
      <c r="J904" s="475"/>
      <c r="K904" s="7"/>
      <c r="L904" s="61">
        <v>891</v>
      </c>
      <c r="M904" s="112" t="s">
        <v>489</v>
      </c>
      <c r="N904" s="73">
        <v>0</v>
      </c>
      <c r="O904" s="74"/>
      <c r="P904" s="75"/>
      <c r="R904" s="483"/>
      <c r="S904" s="483"/>
      <c r="T904" s="268" t="s">
        <v>489</v>
      </c>
      <c r="AM904">
        <v>0</v>
      </c>
      <c r="AN904">
        <v>0</v>
      </c>
      <c r="AO904">
        <v>0</v>
      </c>
      <c r="AP904">
        <v>0</v>
      </c>
    </row>
    <row r="905" spans="1:42" ht="18" hidden="1" outlineLevel="1" x14ac:dyDescent="0.35">
      <c r="A905" s="13" t="s">
        <v>184</v>
      </c>
      <c r="B905" s="35">
        <v>892</v>
      </c>
      <c r="C905" s="473"/>
      <c r="D905" s="474"/>
      <c r="E905" s="474"/>
      <c r="F905" s="475"/>
      <c r="G905" s="476">
        <v>0</v>
      </c>
      <c r="H905" s="477">
        <v>0.1</v>
      </c>
      <c r="I905" s="102">
        <v>0</v>
      </c>
      <c r="J905" s="475"/>
      <c r="K905" s="7"/>
      <c r="L905" s="61">
        <v>892</v>
      </c>
      <c r="M905" s="112" t="s">
        <v>489</v>
      </c>
      <c r="N905" s="73">
        <v>0</v>
      </c>
      <c r="O905" s="74"/>
      <c r="P905" s="75"/>
      <c r="R905" s="483"/>
      <c r="S905" s="483"/>
      <c r="T905" s="268" t="s">
        <v>489</v>
      </c>
      <c r="AM905">
        <v>0</v>
      </c>
      <c r="AN905">
        <v>0</v>
      </c>
      <c r="AO905">
        <v>0</v>
      </c>
      <c r="AP905">
        <v>0</v>
      </c>
    </row>
    <row r="906" spans="1:42" ht="18" hidden="1" outlineLevel="1" x14ac:dyDescent="0.35">
      <c r="A906" s="13" t="s">
        <v>184</v>
      </c>
      <c r="B906" s="35">
        <v>893</v>
      </c>
      <c r="C906" s="473"/>
      <c r="D906" s="474"/>
      <c r="E906" s="474"/>
      <c r="F906" s="475"/>
      <c r="G906" s="476">
        <v>0</v>
      </c>
      <c r="H906" s="477">
        <v>0.1</v>
      </c>
      <c r="I906" s="102">
        <v>0</v>
      </c>
      <c r="J906" s="475"/>
      <c r="K906" s="7"/>
      <c r="L906" s="61">
        <v>893</v>
      </c>
      <c r="M906" s="112" t="s">
        <v>489</v>
      </c>
      <c r="N906" s="73">
        <v>0</v>
      </c>
      <c r="O906" s="74"/>
      <c r="P906" s="75"/>
      <c r="R906" s="483"/>
      <c r="S906" s="483"/>
      <c r="T906" s="268" t="s">
        <v>489</v>
      </c>
      <c r="AM906">
        <v>0</v>
      </c>
      <c r="AN906">
        <v>0</v>
      </c>
      <c r="AO906">
        <v>0</v>
      </c>
      <c r="AP906">
        <v>0</v>
      </c>
    </row>
    <row r="907" spans="1:42" ht="18" hidden="1" outlineLevel="1" x14ac:dyDescent="0.35">
      <c r="A907" s="13" t="s">
        <v>184</v>
      </c>
      <c r="B907" s="35">
        <v>894</v>
      </c>
      <c r="C907" s="473"/>
      <c r="D907" s="474"/>
      <c r="E907" s="474"/>
      <c r="F907" s="475"/>
      <c r="G907" s="476">
        <v>0</v>
      </c>
      <c r="H907" s="477">
        <v>0.1</v>
      </c>
      <c r="I907" s="102">
        <v>0</v>
      </c>
      <c r="J907" s="475"/>
      <c r="K907" s="7"/>
      <c r="L907" s="61">
        <v>894</v>
      </c>
      <c r="M907" s="112" t="s">
        <v>489</v>
      </c>
      <c r="N907" s="73">
        <v>0</v>
      </c>
      <c r="O907" s="74"/>
      <c r="P907" s="75"/>
      <c r="R907" s="483"/>
      <c r="S907" s="483"/>
      <c r="T907" s="268" t="s">
        <v>489</v>
      </c>
      <c r="AM907">
        <v>0</v>
      </c>
      <c r="AN907">
        <v>0</v>
      </c>
      <c r="AO907">
        <v>0</v>
      </c>
      <c r="AP907">
        <v>0</v>
      </c>
    </row>
    <row r="908" spans="1:42" ht="18" hidden="1" outlineLevel="1" x14ac:dyDescent="0.35">
      <c r="A908" s="13" t="s">
        <v>184</v>
      </c>
      <c r="B908" s="35">
        <v>895</v>
      </c>
      <c r="C908" s="473"/>
      <c r="D908" s="474"/>
      <c r="E908" s="474"/>
      <c r="F908" s="475"/>
      <c r="G908" s="476">
        <v>0</v>
      </c>
      <c r="H908" s="477">
        <v>0.1</v>
      </c>
      <c r="I908" s="102">
        <v>0</v>
      </c>
      <c r="J908" s="475"/>
      <c r="K908" s="7"/>
      <c r="L908" s="61">
        <v>895</v>
      </c>
      <c r="M908" s="112" t="s">
        <v>489</v>
      </c>
      <c r="N908" s="73">
        <v>0</v>
      </c>
      <c r="O908" s="74"/>
      <c r="P908" s="75"/>
      <c r="R908" s="483"/>
      <c r="S908" s="483"/>
      <c r="T908" s="268" t="s">
        <v>489</v>
      </c>
      <c r="AM908">
        <v>0</v>
      </c>
      <c r="AN908">
        <v>0</v>
      </c>
      <c r="AO908">
        <v>0</v>
      </c>
      <c r="AP908">
        <v>0</v>
      </c>
    </row>
    <row r="909" spans="1:42" ht="18" hidden="1" outlineLevel="1" x14ac:dyDescent="0.35">
      <c r="A909" s="13" t="s">
        <v>184</v>
      </c>
      <c r="B909" s="35">
        <v>896</v>
      </c>
      <c r="C909" s="473"/>
      <c r="D909" s="474"/>
      <c r="E909" s="474"/>
      <c r="F909" s="475"/>
      <c r="G909" s="476">
        <v>0</v>
      </c>
      <c r="H909" s="477">
        <v>0.1</v>
      </c>
      <c r="I909" s="102">
        <v>0</v>
      </c>
      <c r="J909" s="475"/>
      <c r="K909" s="7"/>
      <c r="L909" s="61">
        <v>896</v>
      </c>
      <c r="M909" s="112" t="s">
        <v>489</v>
      </c>
      <c r="N909" s="73">
        <v>0</v>
      </c>
      <c r="O909" s="74"/>
      <c r="P909" s="75"/>
      <c r="R909" s="483"/>
      <c r="S909" s="483"/>
      <c r="T909" s="268" t="s">
        <v>489</v>
      </c>
      <c r="AM909">
        <v>0</v>
      </c>
      <c r="AN909">
        <v>0</v>
      </c>
      <c r="AO909">
        <v>0</v>
      </c>
      <c r="AP909">
        <v>0</v>
      </c>
    </row>
    <row r="910" spans="1:42" ht="18" hidden="1" outlineLevel="1" x14ac:dyDescent="0.35">
      <c r="A910" s="13" t="s">
        <v>184</v>
      </c>
      <c r="B910" s="35">
        <v>897</v>
      </c>
      <c r="C910" s="473"/>
      <c r="D910" s="474"/>
      <c r="E910" s="474"/>
      <c r="F910" s="475"/>
      <c r="G910" s="476">
        <v>0</v>
      </c>
      <c r="H910" s="477">
        <v>0.1</v>
      </c>
      <c r="I910" s="102">
        <v>0</v>
      </c>
      <c r="J910" s="475"/>
      <c r="K910" s="7"/>
      <c r="L910" s="61">
        <v>897</v>
      </c>
      <c r="M910" s="112" t="s">
        <v>489</v>
      </c>
      <c r="N910" s="73">
        <v>0</v>
      </c>
      <c r="O910" s="74"/>
      <c r="P910" s="75"/>
      <c r="R910" s="483"/>
      <c r="S910" s="483"/>
      <c r="T910" s="268" t="s">
        <v>489</v>
      </c>
      <c r="AM910">
        <v>0</v>
      </c>
      <c r="AN910">
        <v>0</v>
      </c>
      <c r="AO910">
        <v>0</v>
      </c>
      <c r="AP910">
        <v>0</v>
      </c>
    </row>
    <row r="911" spans="1:42" ht="18" hidden="1" outlineLevel="1" x14ac:dyDescent="0.35">
      <c r="A911" s="13" t="s">
        <v>184</v>
      </c>
      <c r="B911" s="35">
        <v>898</v>
      </c>
      <c r="C911" s="473"/>
      <c r="D911" s="474"/>
      <c r="E911" s="474"/>
      <c r="F911" s="475"/>
      <c r="G911" s="476">
        <v>0</v>
      </c>
      <c r="H911" s="477">
        <v>0.1</v>
      </c>
      <c r="I911" s="102">
        <v>0</v>
      </c>
      <c r="J911" s="475"/>
      <c r="K911" s="7"/>
      <c r="L911" s="61">
        <v>898</v>
      </c>
      <c r="M911" s="112" t="s">
        <v>489</v>
      </c>
      <c r="N911" s="73">
        <v>0</v>
      </c>
      <c r="O911" s="74"/>
      <c r="P911" s="75"/>
      <c r="R911" s="483"/>
      <c r="S911" s="483"/>
      <c r="T911" s="268" t="s">
        <v>489</v>
      </c>
      <c r="AM911">
        <v>0</v>
      </c>
      <c r="AN911">
        <v>0</v>
      </c>
      <c r="AO911">
        <v>0</v>
      </c>
      <c r="AP911">
        <v>0</v>
      </c>
    </row>
    <row r="912" spans="1:42" ht="18" hidden="1" outlineLevel="1" x14ac:dyDescent="0.35">
      <c r="A912" s="13" t="s">
        <v>184</v>
      </c>
      <c r="B912" s="35">
        <v>899</v>
      </c>
      <c r="C912" s="473"/>
      <c r="D912" s="474"/>
      <c r="E912" s="474"/>
      <c r="F912" s="475"/>
      <c r="G912" s="476">
        <v>0</v>
      </c>
      <c r="H912" s="477">
        <v>0.1</v>
      </c>
      <c r="I912" s="102">
        <v>0</v>
      </c>
      <c r="J912" s="475"/>
      <c r="K912" s="7"/>
      <c r="L912" s="61">
        <v>899</v>
      </c>
      <c r="M912" s="112" t="s">
        <v>489</v>
      </c>
      <c r="N912" s="73">
        <v>0</v>
      </c>
      <c r="O912" s="74"/>
      <c r="P912" s="75"/>
      <c r="R912" s="483"/>
      <c r="S912" s="483"/>
      <c r="T912" s="268" t="s">
        <v>489</v>
      </c>
      <c r="AM912">
        <v>0</v>
      </c>
      <c r="AN912">
        <v>0</v>
      </c>
      <c r="AO912">
        <v>0</v>
      </c>
      <c r="AP912">
        <v>0</v>
      </c>
    </row>
    <row r="913" spans="1:42" ht="18" hidden="1" outlineLevel="1" x14ac:dyDescent="0.35">
      <c r="A913" s="13" t="s">
        <v>184</v>
      </c>
      <c r="B913" s="35">
        <v>900</v>
      </c>
      <c r="C913" s="473"/>
      <c r="D913" s="474"/>
      <c r="E913" s="474"/>
      <c r="F913" s="475"/>
      <c r="G913" s="476">
        <v>0</v>
      </c>
      <c r="H913" s="477">
        <v>0.1</v>
      </c>
      <c r="I913" s="102">
        <v>0</v>
      </c>
      <c r="J913" s="475"/>
      <c r="K913" s="7"/>
      <c r="L913" s="61">
        <v>900</v>
      </c>
      <c r="M913" s="112" t="s">
        <v>489</v>
      </c>
      <c r="N913" s="73">
        <v>0</v>
      </c>
      <c r="O913" s="74"/>
      <c r="P913" s="75"/>
      <c r="R913" s="483"/>
      <c r="S913" s="483"/>
      <c r="T913" s="268" t="s">
        <v>489</v>
      </c>
      <c r="AM913">
        <v>0</v>
      </c>
      <c r="AN913">
        <v>0</v>
      </c>
      <c r="AO913">
        <v>0</v>
      </c>
      <c r="AP913">
        <v>0</v>
      </c>
    </row>
    <row r="914" spans="1:42" ht="18" hidden="1" outlineLevel="1" x14ac:dyDescent="0.35">
      <c r="A914" s="13" t="s">
        <v>184</v>
      </c>
      <c r="B914" s="35">
        <v>901</v>
      </c>
      <c r="C914" s="473"/>
      <c r="D914" s="474"/>
      <c r="E914" s="474"/>
      <c r="F914" s="475"/>
      <c r="G914" s="476">
        <v>0</v>
      </c>
      <c r="H914" s="477">
        <v>0.1</v>
      </c>
      <c r="I914" s="102">
        <v>0</v>
      </c>
      <c r="J914" s="475"/>
      <c r="K914" s="7"/>
      <c r="L914" s="61">
        <v>901</v>
      </c>
      <c r="M914" s="112" t="s">
        <v>489</v>
      </c>
      <c r="N914" s="73">
        <v>0</v>
      </c>
      <c r="O914" s="74"/>
      <c r="P914" s="75"/>
      <c r="R914" s="483"/>
      <c r="S914" s="483"/>
      <c r="T914" s="268" t="s">
        <v>489</v>
      </c>
      <c r="AM914">
        <v>0</v>
      </c>
      <c r="AN914">
        <v>0</v>
      </c>
      <c r="AO914">
        <v>0</v>
      </c>
      <c r="AP914">
        <v>0</v>
      </c>
    </row>
    <row r="915" spans="1:42" ht="18" hidden="1" outlineLevel="1" x14ac:dyDescent="0.35">
      <c r="A915" s="13" t="s">
        <v>184</v>
      </c>
      <c r="B915" s="35">
        <v>902</v>
      </c>
      <c r="C915" s="473"/>
      <c r="D915" s="474"/>
      <c r="E915" s="474"/>
      <c r="F915" s="475"/>
      <c r="G915" s="476">
        <v>0</v>
      </c>
      <c r="H915" s="477">
        <v>0.1</v>
      </c>
      <c r="I915" s="102">
        <v>0</v>
      </c>
      <c r="J915" s="475"/>
      <c r="K915" s="7"/>
      <c r="L915" s="61">
        <v>902</v>
      </c>
      <c r="M915" s="112" t="s">
        <v>489</v>
      </c>
      <c r="N915" s="73">
        <v>0</v>
      </c>
      <c r="O915" s="74"/>
      <c r="P915" s="75"/>
      <c r="R915" s="483"/>
      <c r="S915" s="483"/>
      <c r="T915" s="268" t="s">
        <v>489</v>
      </c>
      <c r="AM915">
        <v>0</v>
      </c>
      <c r="AN915">
        <v>0</v>
      </c>
      <c r="AO915">
        <v>0</v>
      </c>
      <c r="AP915">
        <v>0</v>
      </c>
    </row>
    <row r="916" spans="1:42" ht="18" hidden="1" outlineLevel="1" x14ac:dyDescent="0.35">
      <c r="A916" s="13" t="s">
        <v>184</v>
      </c>
      <c r="B916" s="35">
        <v>903</v>
      </c>
      <c r="C916" s="473"/>
      <c r="D916" s="474"/>
      <c r="E916" s="474"/>
      <c r="F916" s="475"/>
      <c r="G916" s="476">
        <v>0</v>
      </c>
      <c r="H916" s="477">
        <v>0.1</v>
      </c>
      <c r="I916" s="102">
        <v>0</v>
      </c>
      <c r="J916" s="475"/>
      <c r="K916" s="7"/>
      <c r="L916" s="61">
        <v>903</v>
      </c>
      <c r="M916" s="112" t="s">
        <v>489</v>
      </c>
      <c r="N916" s="73">
        <v>0</v>
      </c>
      <c r="O916" s="74"/>
      <c r="P916" s="75"/>
      <c r="R916" s="483"/>
      <c r="S916" s="483"/>
      <c r="T916" s="268" t="s">
        <v>489</v>
      </c>
      <c r="AM916">
        <v>0</v>
      </c>
      <c r="AN916">
        <v>0</v>
      </c>
      <c r="AO916">
        <v>0</v>
      </c>
      <c r="AP916">
        <v>0</v>
      </c>
    </row>
    <row r="917" spans="1:42" ht="18" hidden="1" outlineLevel="1" x14ac:dyDescent="0.35">
      <c r="A917" s="13" t="s">
        <v>184</v>
      </c>
      <c r="B917" s="35">
        <v>904</v>
      </c>
      <c r="C917" s="473"/>
      <c r="D917" s="474"/>
      <c r="E917" s="474"/>
      <c r="F917" s="475"/>
      <c r="G917" s="476">
        <v>0</v>
      </c>
      <c r="H917" s="477">
        <v>0.1</v>
      </c>
      <c r="I917" s="102">
        <v>0</v>
      </c>
      <c r="J917" s="475"/>
      <c r="K917" s="7"/>
      <c r="L917" s="61">
        <v>904</v>
      </c>
      <c r="M917" s="112" t="s">
        <v>489</v>
      </c>
      <c r="N917" s="73">
        <v>0</v>
      </c>
      <c r="O917" s="74"/>
      <c r="P917" s="75"/>
      <c r="R917" s="483"/>
      <c r="S917" s="483"/>
      <c r="T917" s="268" t="s">
        <v>489</v>
      </c>
      <c r="AM917">
        <v>0</v>
      </c>
      <c r="AN917">
        <v>0</v>
      </c>
      <c r="AO917">
        <v>0</v>
      </c>
      <c r="AP917">
        <v>0</v>
      </c>
    </row>
    <row r="918" spans="1:42" ht="18" hidden="1" outlineLevel="1" x14ac:dyDescent="0.35">
      <c r="A918" s="13" t="s">
        <v>184</v>
      </c>
      <c r="B918" s="35">
        <v>905</v>
      </c>
      <c r="C918" s="473"/>
      <c r="D918" s="474"/>
      <c r="E918" s="474"/>
      <c r="F918" s="475"/>
      <c r="G918" s="476">
        <v>0</v>
      </c>
      <c r="H918" s="477">
        <v>0.1</v>
      </c>
      <c r="I918" s="102">
        <v>0</v>
      </c>
      <c r="J918" s="475"/>
      <c r="K918" s="7"/>
      <c r="L918" s="61">
        <v>905</v>
      </c>
      <c r="M918" s="112" t="s">
        <v>489</v>
      </c>
      <c r="N918" s="73">
        <v>0</v>
      </c>
      <c r="O918" s="74"/>
      <c r="P918" s="75"/>
      <c r="R918" s="483"/>
      <c r="S918" s="483"/>
      <c r="T918" s="268" t="s">
        <v>489</v>
      </c>
      <c r="AM918">
        <v>0</v>
      </c>
      <c r="AN918">
        <v>0</v>
      </c>
      <c r="AO918">
        <v>0</v>
      </c>
      <c r="AP918">
        <v>0</v>
      </c>
    </row>
    <row r="919" spans="1:42" ht="18" hidden="1" outlineLevel="1" x14ac:dyDescent="0.35">
      <c r="A919" s="13" t="s">
        <v>184</v>
      </c>
      <c r="B919" s="35">
        <v>906</v>
      </c>
      <c r="C919" s="473"/>
      <c r="D919" s="474"/>
      <c r="E919" s="474"/>
      <c r="F919" s="475"/>
      <c r="G919" s="476">
        <v>0</v>
      </c>
      <c r="H919" s="477">
        <v>0.1</v>
      </c>
      <c r="I919" s="102">
        <v>0</v>
      </c>
      <c r="J919" s="475"/>
      <c r="K919" s="7"/>
      <c r="L919" s="61">
        <v>906</v>
      </c>
      <c r="M919" s="112" t="s">
        <v>489</v>
      </c>
      <c r="N919" s="73">
        <v>0</v>
      </c>
      <c r="O919" s="74"/>
      <c r="P919" s="75"/>
      <c r="R919" s="483"/>
      <c r="S919" s="483"/>
      <c r="T919" s="268" t="s">
        <v>489</v>
      </c>
      <c r="AM919">
        <v>0</v>
      </c>
      <c r="AN919">
        <v>0</v>
      </c>
      <c r="AO919">
        <v>0</v>
      </c>
      <c r="AP919">
        <v>0</v>
      </c>
    </row>
    <row r="920" spans="1:42" ht="18" hidden="1" outlineLevel="1" x14ac:dyDescent="0.35">
      <c r="A920" s="13" t="s">
        <v>184</v>
      </c>
      <c r="B920" s="35">
        <v>907</v>
      </c>
      <c r="C920" s="473"/>
      <c r="D920" s="474"/>
      <c r="E920" s="474"/>
      <c r="F920" s="475"/>
      <c r="G920" s="476">
        <v>0</v>
      </c>
      <c r="H920" s="477">
        <v>0.1</v>
      </c>
      <c r="I920" s="102">
        <v>0</v>
      </c>
      <c r="J920" s="475"/>
      <c r="K920" s="7"/>
      <c r="L920" s="61">
        <v>907</v>
      </c>
      <c r="M920" s="112" t="s">
        <v>489</v>
      </c>
      <c r="N920" s="73">
        <v>0</v>
      </c>
      <c r="O920" s="74"/>
      <c r="P920" s="75"/>
      <c r="R920" s="483"/>
      <c r="S920" s="483"/>
      <c r="T920" s="268" t="s">
        <v>489</v>
      </c>
      <c r="AM920">
        <v>0</v>
      </c>
      <c r="AN920">
        <v>0</v>
      </c>
      <c r="AO920">
        <v>0</v>
      </c>
      <c r="AP920">
        <v>0</v>
      </c>
    </row>
    <row r="921" spans="1:42" ht="18" hidden="1" outlineLevel="1" x14ac:dyDescent="0.35">
      <c r="A921" s="13" t="s">
        <v>184</v>
      </c>
      <c r="B921" s="35">
        <v>908</v>
      </c>
      <c r="C921" s="473"/>
      <c r="D921" s="474"/>
      <c r="E921" s="474"/>
      <c r="F921" s="475"/>
      <c r="G921" s="476">
        <v>0</v>
      </c>
      <c r="H921" s="477">
        <v>0.1</v>
      </c>
      <c r="I921" s="102">
        <v>0</v>
      </c>
      <c r="J921" s="475"/>
      <c r="K921" s="7"/>
      <c r="L921" s="61">
        <v>908</v>
      </c>
      <c r="M921" s="112" t="s">
        <v>489</v>
      </c>
      <c r="N921" s="73">
        <v>0</v>
      </c>
      <c r="O921" s="74"/>
      <c r="P921" s="75"/>
      <c r="R921" s="483"/>
      <c r="S921" s="483"/>
      <c r="T921" s="268" t="s">
        <v>489</v>
      </c>
      <c r="AM921">
        <v>0</v>
      </c>
      <c r="AN921">
        <v>0</v>
      </c>
      <c r="AO921">
        <v>0</v>
      </c>
      <c r="AP921">
        <v>0</v>
      </c>
    </row>
    <row r="922" spans="1:42" ht="18" hidden="1" outlineLevel="1" x14ac:dyDescent="0.35">
      <c r="A922" s="13" t="s">
        <v>184</v>
      </c>
      <c r="B922" s="35">
        <v>909</v>
      </c>
      <c r="C922" s="473"/>
      <c r="D922" s="474"/>
      <c r="E922" s="474"/>
      <c r="F922" s="475"/>
      <c r="G922" s="476">
        <v>0</v>
      </c>
      <c r="H922" s="477">
        <v>0.1</v>
      </c>
      <c r="I922" s="102">
        <v>0</v>
      </c>
      <c r="J922" s="475"/>
      <c r="K922" s="7"/>
      <c r="L922" s="61">
        <v>909</v>
      </c>
      <c r="M922" s="112" t="s">
        <v>489</v>
      </c>
      <c r="N922" s="73">
        <v>0</v>
      </c>
      <c r="O922" s="74"/>
      <c r="P922" s="75"/>
      <c r="R922" s="483"/>
      <c r="S922" s="483"/>
      <c r="T922" s="268" t="s">
        <v>489</v>
      </c>
      <c r="AM922">
        <v>0</v>
      </c>
      <c r="AN922">
        <v>0</v>
      </c>
      <c r="AO922">
        <v>0</v>
      </c>
      <c r="AP922">
        <v>0</v>
      </c>
    </row>
    <row r="923" spans="1:42" ht="18" hidden="1" outlineLevel="1" x14ac:dyDescent="0.35">
      <c r="A923" s="13" t="s">
        <v>184</v>
      </c>
      <c r="B923" s="35">
        <v>910</v>
      </c>
      <c r="C923" s="473"/>
      <c r="D923" s="474"/>
      <c r="E923" s="474"/>
      <c r="F923" s="475"/>
      <c r="G923" s="476">
        <v>0</v>
      </c>
      <c r="H923" s="477">
        <v>0.1</v>
      </c>
      <c r="I923" s="102">
        <v>0</v>
      </c>
      <c r="J923" s="475"/>
      <c r="K923" s="7"/>
      <c r="L923" s="61">
        <v>910</v>
      </c>
      <c r="M923" s="112" t="s">
        <v>489</v>
      </c>
      <c r="N923" s="73">
        <v>0</v>
      </c>
      <c r="O923" s="74"/>
      <c r="P923" s="75"/>
      <c r="R923" s="483"/>
      <c r="S923" s="483"/>
      <c r="T923" s="268" t="s">
        <v>489</v>
      </c>
      <c r="AM923">
        <v>0</v>
      </c>
      <c r="AN923">
        <v>0</v>
      </c>
      <c r="AO923">
        <v>0</v>
      </c>
      <c r="AP923">
        <v>0</v>
      </c>
    </row>
    <row r="924" spans="1:42" ht="18" hidden="1" outlineLevel="1" x14ac:dyDescent="0.35">
      <c r="A924" s="13" t="s">
        <v>184</v>
      </c>
      <c r="B924" s="35">
        <v>911</v>
      </c>
      <c r="C924" s="473"/>
      <c r="D924" s="474"/>
      <c r="E924" s="474"/>
      <c r="F924" s="475"/>
      <c r="G924" s="476">
        <v>0</v>
      </c>
      <c r="H924" s="477">
        <v>0.1</v>
      </c>
      <c r="I924" s="102">
        <v>0</v>
      </c>
      <c r="J924" s="475"/>
      <c r="K924" s="7"/>
      <c r="L924" s="61">
        <v>911</v>
      </c>
      <c r="M924" s="112" t="s">
        <v>489</v>
      </c>
      <c r="N924" s="73">
        <v>0</v>
      </c>
      <c r="O924" s="74"/>
      <c r="P924" s="75"/>
      <c r="R924" s="483"/>
      <c r="S924" s="483"/>
      <c r="T924" s="268" t="s">
        <v>489</v>
      </c>
      <c r="AM924">
        <v>0</v>
      </c>
      <c r="AN924">
        <v>0</v>
      </c>
      <c r="AO924">
        <v>0</v>
      </c>
      <c r="AP924">
        <v>0</v>
      </c>
    </row>
    <row r="925" spans="1:42" ht="18" hidden="1" outlineLevel="1" x14ac:dyDescent="0.35">
      <c r="A925" s="13" t="s">
        <v>184</v>
      </c>
      <c r="B925" s="35">
        <v>912</v>
      </c>
      <c r="C925" s="473"/>
      <c r="D925" s="474"/>
      <c r="E925" s="474"/>
      <c r="F925" s="475"/>
      <c r="G925" s="476">
        <v>0</v>
      </c>
      <c r="H925" s="477">
        <v>0.1</v>
      </c>
      <c r="I925" s="102">
        <v>0</v>
      </c>
      <c r="J925" s="475"/>
      <c r="K925" s="7"/>
      <c r="L925" s="61">
        <v>912</v>
      </c>
      <c r="M925" s="112" t="s">
        <v>489</v>
      </c>
      <c r="N925" s="73">
        <v>0</v>
      </c>
      <c r="O925" s="74"/>
      <c r="P925" s="75"/>
      <c r="R925" s="483"/>
      <c r="S925" s="483"/>
      <c r="T925" s="268" t="s">
        <v>489</v>
      </c>
      <c r="AM925">
        <v>0</v>
      </c>
      <c r="AN925">
        <v>0</v>
      </c>
      <c r="AO925">
        <v>0</v>
      </c>
      <c r="AP925">
        <v>0</v>
      </c>
    </row>
    <row r="926" spans="1:42" ht="18" hidden="1" outlineLevel="1" x14ac:dyDescent="0.35">
      <c r="A926" s="13" t="s">
        <v>184</v>
      </c>
      <c r="B926" s="35">
        <v>913</v>
      </c>
      <c r="C926" s="473"/>
      <c r="D926" s="474"/>
      <c r="E926" s="474"/>
      <c r="F926" s="475"/>
      <c r="G926" s="476">
        <v>0</v>
      </c>
      <c r="H926" s="477">
        <v>0.1</v>
      </c>
      <c r="I926" s="102">
        <v>0</v>
      </c>
      <c r="J926" s="475"/>
      <c r="K926" s="7"/>
      <c r="L926" s="61">
        <v>913</v>
      </c>
      <c r="M926" s="112" t="s">
        <v>489</v>
      </c>
      <c r="N926" s="73">
        <v>0</v>
      </c>
      <c r="O926" s="74"/>
      <c r="P926" s="75"/>
      <c r="R926" s="483"/>
      <c r="S926" s="483"/>
      <c r="T926" s="268" t="s">
        <v>489</v>
      </c>
      <c r="AM926">
        <v>0</v>
      </c>
      <c r="AN926">
        <v>0</v>
      </c>
      <c r="AO926">
        <v>0</v>
      </c>
      <c r="AP926">
        <v>0</v>
      </c>
    </row>
    <row r="927" spans="1:42" ht="18" hidden="1" outlineLevel="1" x14ac:dyDescent="0.35">
      <c r="A927" s="13" t="s">
        <v>184</v>
      </c>
      <c r="B927" s="35">
        <v>914</v>
      </c>
      <c r="C927" s="473"/>
      <c r="D927" s="474"/>
      <c r="E927" s="474"/>
      <c r="F927" s="475"/>
      <c r="G927" s="476">
        <v>0</v>
      </c>
      <c r="H927" s="477">
        <v>0.1</v>
      </c>
      <c r="I927" s="102">
        <v>0</v>
      </c>
      <c r="J927" s="475"/>
      <c r="K927" s="7"/>
      <c r="L927" s="61">
        <v>914</v>
      </c>
      <c r="M927" s="112" t="s">
        <v>489</v>
      </c>
      <c r="N927" s="73">
        <v>0</v>
      </c>
      <c r="O927" s="74"/>
      <c r="P927" s="75"/>
      <c r="R927" s="483"/>
      <c r="S927" s="483"/>
      <c r="T927" s="268" t="s">
        <v>489</v>
      </c>
      <c r="AM927">
        <v>0</v>
      </c>
      <c r="AN927">
        <v>0</v>
      </c>
      <c r="AO927">
        <v>0</v>
      </c>
      <c r="AP927">
        <v>0</v>
      </c>
    </row>
    <row r="928" spans="1:42" ht="18" hidden="1" outlineLevel="1" x14ac:dyDescent="0.35">
      <c r="A928" s="13" t="s">
        <v>184</v>
      </c>
      <c r="B928" s="35">
        <v>915</v>
      </c>
      <c r="C928" s="473"/>
      <c r="D928" s="474"/>
      <c r="E928" s="474"/>
      <c r="F928" s="475"/>
      <c r="G928" s="476">
        <v>0</v>
      </c>
      <c r="H928" s="477">
        <v>0.1</v>
      </c>
      <c r="I928" s="102">
        <v>0</v>
      </c>
      <c r="J928" s="475"/>
      <c r="K928" s="7"/>
      <c r="L928" s="61">
        <v>915</v>
      </c>
      <c r="M928" s="112" t="s">
        <v>489</v>
      </c>
      <c r="N928" s="73">
        <v>0</v>
      </c>
      <c r="O928" s="74"/>
      <c r="P928" s="75"/>
      <c r="R928" s="483"/>
      <c r="S928" s="483"/>
      <c r="T928" s="268" t="s">
        <v>489</v>
      </c>
      <c r="AM928">
        <v>0</v>
      </c>
      <c r="AN928">
        <v>0</v>
      </c>
      <c r="AO928">
        <v>0</v>
      </c>
      <c r="AP928">
        <v>0</v>
      </c>
    </row>
    <row r="929" spans="1:42" ht="18" hidden="1" outlineLevel="1" x14ac:dyDescent="0.35">
      <c r="A929" s="13" t="s">
        <v>184</v>
      </c>
      <c r="B929" s="35">
        <v>916</v>
      </c>
      <c r="C929" s="473"/>
      <c r="D929" s="474"/>
      <c r="E929" s="474"/>
      <c r="F929" s="475"/>
      <c r="G929" s="476">
        <v>0</v>
      </c>
      <c r="H929" s="477">
        <v>0.1</v>
      </c>
      <c r="I929" s="102">
        <v>0</v>
      </c>
      <c r="J929" s="475"/>
      <c r="K929" s="7"/>
      <c r="L929" s="61">
        <v>916</v>
      </c>
      <c r="M929" s="112" t="s">
        <v>489</v>
      </c>
      <c r="N929" s="73">
        <v>0</v>
      </c>
      <c r="O929" s="74"/>
      <c r="P929" s="75"/>
      <c r="R929" s="483"/>
      <c r="S929" s="483"/>
      <c r="T929" s="268" t="s">
        <v>489</v>
      </c>
      <c r="AM929">
        <v>0</v>
      </c>
      <c r="AN929">
        <v>0</v>
      </c>
      <c r="AO929">
        <v>0</v>
      </c>
      <c r="AP929">
        <v>0</v>
      </c>
    </row>
    <row r="930" spans="1:42" ht="18" hidden="1" outlineLevel="1" x14ac:dyDescent="0.35">
      <c r="A930" s="13" t="s">
        <v>184</v>
      </c>
      <c r="B930" s="35">
        <v>917</v>
      </c>
      <c r="C930" s="473"/>
      <c r="D930" s="474"/>
      <c r="E930" s="474"/>
      <c r="F930" s="475"/>
      <c r="G930" s="476">
        <v>0</v>
      </c>
      <c r="H930" s="477">
        <v>0.1</v>
      </c>
      <c r="I930" s="102">
        <v>0</v>
      </c>
      <c r="J930" s="475"/>
      <c r="K930" s="7"/>
      <c r="L930" s="61">
        <v>917</v>
      </c>
      <c r="M930" s="112" t="s">
        <v>489</v>
      </c>
      <c r="N930" s="73">
        <v>0</v>
      </c>
      <c r="O930" s="74"/>
      <c r="P930" s="75"/>
      <c r="R930" s="483"/>
      <c r="S930" s="483"/>
      <c r="T930" s="268" t="s">
        <v>489</v>
      </c>
      <c r="AM930">
        <v>0</v>
      </c>
      <c r="AN930">
        <v>0</v>
      </c>
      <c r="AO930">
        <v>0</v>
      </c>
      <c r="AP930">
        <v>0</v>
      </c>
    </row>
    <row r="931" spans="1:42" ht="18" hidden="1" outlineLevel="1" x14ac:dyDescent="0.35">
      <c r="A931" s="13" t="s">
        <v>184</v>
      </c>
      <c r="B931" s="35">
        <v>918</v>
      </c>
      <c r="C931" s="473"/>
      <c r="D931" s="474"/>
      <c r="E931" s="474"/>
      <c r="F931" s="475"/>
      <c r="G931" s="476">
        <v>0</v>
      </c>
      <c r="H931" s="477">
        <v>0.1</v>
      </c>
      <c r="I931" s="102">
        <v>0</v>
      </c>
      <c r="J931" s="475"/>
      <c r="K931" s="7"/>
      <c r="L931" s="61">
        <v>918</v>
      </c>
      <c r="M931" s="112" t="s">
        <v>489</v>
      </c>
      <c r="N931" s="73">
        <v>0</v>
      </c>
      <c r="O931" s="74"/>
      <c r="P931" s="75"/>
      <c r="R931" s="483"/>
      <c r="S931" s="483"/>
      <c r="T931" s="268" t="s">
        <v>489</v>
      </c>
      <c r="AM931">
        <v>0</v>
      </c>
      <c r="AN931">
        <v>0</v>
      </c>
      <c r="AO931">
        <v>0</v>
      </c>
      <c r="AP931">
        <v>0</v>
      </c>
    </row>
    <row r="932" spans="1:42" ht="18" hidden="1" outlineLevel="1" x14ac:dyDescent="0.35">
      <c r="A932" s="13" t="s">
        <v>184</v>
      </c>
      <c r="B932" s="35">
        <v>919</v>
      </c>
      <c r="C932" s="473"/>
      <c r="D932" s="474"/>
      <c r="E932" s="474"/>
      <c r="F932" s="475"/>
      <c r="G932" s="476">
        <v>0</v>
      </c>
      <c r="H932" s="477">
        <v>0.1</v>
      </c>
      <c r="I932" s="102">
        <v>0</v>
      </c>
      <c r="J932" s="475"/>
      <c r="K932" s="7"/>
      <c r="L932" s="61">
        <v>919</v>
      </c>
      <c r="M932" s="112" t="s">
        <v>489</v>
      </c>
      <c r="N932" s="73">
        <v>0</v>
      </c>
      <c r="O932" s="74"/>
      <c r="P932" s="75"/>
      <c r="R932" s="483"/>
      <c r="S932" s="483"/>
      <c r="T932" s="268" t="s">
        <v>489</v>
      </c>
      <c r="AM932">
        <v>0</v>
      </c>
      <c r="AN932">
        <v>0</v>
      </c>
      <c r="AO932">
        <v>0</v>
      </c>
      <c r="AP932">
        <v>0</v>
      </c>
    </row>
    <row r="933" spans="1:42" ht="18" hidden="1" outlineLevel="1" x14ac:dyDescent="0.35">
      <c r="A933" s="13" t="s">
        <v>184</v>
      </c>
      <c r="B933" s="35">
        <v>920</v>
      </c>
      <c r="C933" s="473"/>
      <c r="D933" s="474"/>
      <c r="E933" s="474"/>
      <c r="F933" s="475"/>
      <c r="G933" s="476">
        <v>0</v>
      </c>
      <c r="H933" s="477">
        <v>0.1</v>
      </c>
      <c r="I933" s="102">
        <v>0</v>
      </c>
      <c r="J933" s="475"/>
      <c r="K933" s="7"/>
      <c r="L933" s="61">
        <v>920</v>
      </c>
      <c r="M933" s="112" t="s">
        <v>489</v>
      </c>
      <c r="N933" s="73">
        <v>0</v>
      </c>
      <c r="O933" s="74"/>
      <c r="P933" s="75"/>
      <c r="R933" s="483"/>
      <c r="S933" s="483"/>
      <c r="T933" s="268" t="s">
        <v>489</v>
      </c>
      <c r="AM933">
        <v>0</v>
      </c>
      <c r="AN933">
        <v>0</v>
      </c>
      <c r="AO933">
        <v>0</v>
      </c>
      <c r="AP933">
        <v>0</v>
      </c>
    </row>
    <row r="934" spans="1:42" ht="18" hidden="1" outlineLevel="1" x14ac:dyDescent="0.35">
      <c r="A934" s="13" t="s">
        <v>184</v>
      </c>
      <c r="B934" s="35">
        <v>921</v>
      </c>
      <c r="C934" s="473"/>
      <c r="D934" s="474"/>
      <c r="E934" s="474"/>
      <c r="F934" s="475"/>
      <c r="G934" s="476">
        <v>0</v>
      </c>
      <c r="H934" s="477">
        <v>0.1</v>
      </c>
      <c r="I934" s="102">
        <v>0</v>
      </c>
      <c r="J934" s="475"/>
      <c r="K934" s="7"/>
      <c r="L934" s="61">
        <v>921</v>
      </c>
      <c r="M934" s="112" t="s">
        <v>489</v>
      </c>
      <c r="N934" s="73">
        <v>0</v>
      </c>
      <c r="O934" s="74"/>
      <c r="P934" s="75"/>
      <c r="R934" s="483"/>
      <c r="S934" s="483"/>
      <c r="T934" s="268" t="s">
        <v>489</v>
      </c>
      <c r="AM934">
        <v>0</v>
      </c>
      <c r="AN934">
        <v>0</v>
      </c>
      <c r="AO934">
        <v>0</v>
      </c>
      <c r="AP934">
        <v>0</v>
      </c>
    </row>
    <row r="935" spans="1:42" ht="18" hidden="1" outlineLevel="1" x14ac:dyDescent="0.35">
      <c r="A935" s="13" t="s">
        <v>184</v>
      </c>
      <c r="B935" s="35">
        <v>922</v>
      </c>
      <c r="C935" s="473"/>
      <c r="D935" s="474"/>
      <c r="E935" s="474"/>
      <c r="F935" s="475"/>
      <c r="G935" s="476">
        <v>0</v>
      </c>
      <c r="H935" s="477">
        <v>0.1</v>
      </c>
      <c r="I935" s="102">
        <v>0</v>
      </c>
      <c r="J935" s="475"/>
      <c r="K935" s="7"/>
      <c r="L935" s="61">
        <v>922</v>
      </c>
      <c r="M935" s="112" t="s">
        <v>489</v>
      </c>
      <c r="N935" s="73">
        <v>0</v>
      </c>
      <c r="O935" s="74"/>
      <c r="P935" s="75"/>
      <c r="R935" s="483"/>
      <c r="S935" s="483"/>
      <c r="T935" s="268" t="s">
        <v>489</v>
      </c>
      <c r="AM935">
        <v>0</v>
      </c>
      <c r="AN935">
        <v>0</v>
      </c>
      <c r="AO935">
        <v>0</v>
      </c>
      <c r="AP935">
        <v>0</v>
      </c>
    </row>
    <row r="936" spans="1:42" ht="18" hidden="1" outlineLevel="1" x14ac:dyDescent="0.35">
      <c r="A936" s="13" t="s">
        <v>184</v>
      </c>
      <c r="B936" s="35">
        <v>923</v>
      </c>
      <c r="C936" s="473"/>
      <c r="D936" s="474"/>
      <c r="E936" s="474"/>
      <c r="F936" s="475"/>
      <c r="G936" s="476">
        <v>0</v>
      </c>
      <c r="H936" s="477">
        <v>0.1</v>
      </c>
      <c r="I936" s="102">
        <v>0</v>
      </c>
      <c r="J936" s="475"/>
      <c r="K936" s="7"/>
      <c r="L936" s="61">
        <v>923</v>
      </c>
      <c r="M936" s="112" t="s">
        <v>489</v>
      </c>
      <c r="N936" s="73">
        <v>0</v>
      </c>
      <c r="O936" s="74"/>
      <c r="P936" s="75"/>
      <c r="R936" s="483"/>
      <c r="S936" s="483"/>
      <c r="T936" s="268" t="s">
        <v>489</v>
      </c>
      <c r="AM936">
        <v>0</v>
      </c>
      <c r="AN936">
        <v>0</v>
      </c>
      <c r="AO936">
        <v>0</v>
      </c>
      <c r="AP936">
        <v>0</v>
      </c>
    </row>
    <row r="937" spans="1:42" ht="18" hidden="1" outlineLevel="1" x14ac:dyDescent="0.35">
      <c r="A937" s="13" t="s">
        <v>184</v>
      </c>
      <c r="B937" s="35">
        <v>924</v>
      </c>
      <c r="C937" s="473"/>
      <c r="D937" s="474"/>
      <c r="E937" s="474"/>
      <c r="F937" s="475"/>
      <c r="G937" s="476">
        <v>0</v>
      </c>
      <c r="H937" s="477">
        <v>0.1</v>
      </c>
      <c r="I937" s="102">
        <v>0</v>
      </c>
      <c r="J937" s="475"/>
      <c r="K937" s="7"/>
      <c r="L937" s="61">
        <v>924</v>
      </c>
      <c r="M937" s="112" t="s">
        <v>489</v>
      </c>
      <c r="N937" s="73">
        <v>0</v>
      </c>
      <c r="O937" s="74"/>
      <c r="P937" s="75"/>
      <c r="R937" s="483"/>
      <c r="S937" s="483"/>
      <c r="T937" s="268" t="s">
        <v>489</v>
      </c>
      <c r="AM937">
        <v>0</v>
      </c>
      <c r="AN937">
        <v>0</v>
      </c>
      <c r="AO937">
        <v>0</v>
      </c>
      <c r="AP937">
        <v>0</v>
      </c>
    </row>
    <row r="938" spans="1:42" ht="18" hidden="1" outlineLevel="1" x14ac:dyDescent="0.35">
      <c r="A938" s="13" t="s">
        <v>184</v>
      </c>
      <c r="B938" s="35">
        <v>925</v>
      </c>
      <c r="C938" s="473"/>
      <c r="D938" s="474"/>
      <c r="E938" s="474"/>
      <c r="F938" s="475"/>
      <c r="G938" s="476">
        <v>0</v>
      </c>
      <c r="H938" s="477">
        <v>0.1</v>
      </c>
      <c r="I938" s="102">
        <v>0</v>
      </c>
      <c r="J938" s="475"/>
      <c r="K938" s="7"/>
      <c r="L938" s="61">
        <v>925</v>
      </c>
      <c r="M938" s="112" t="s">
        <v>489</v>
      </c>
      <c r="N938" s="73">
        <v>0</v>
      </c>
      <c r="O938" s="74"/>
      <c r="P938" s="75"/>
      <c r="R938" s="483"/>
      <c r="S938" s="483"/>
      <c r="T938" s="268" t="s">
        <v>489</v>
      </c>
      <c r="AM938">
        <v>0</v>
      </c>
      <c r="AN938">
        <v>0</v>
      </c>
      <c r="AO938">
        <v>0</v>
      </c>
      <c r="AP938">
        <v>0</v>
      </c>
    </row>
    <row r="939" spans="1:42" ht="18" hidden="1" outlineLevel="1" x14ac:dyDescent="0.35">
      <c r="A939" s="13" t="s">
        <v>184</v>
      </c>
      <c r="B939" s="35">
        <v>926</v>
      </c>
      <c r="C939" s="473"/>
      <c r="D939" s="474"/>
      <c r="E939" s="474"/>
      <c r="F939" s="475"/>
      <c r="G939" s="476">
        <v>0</v>
      </c>
      <c r="H939" s="477">
        <v>0.1</v>
      </c>
      <c r="I939" s="102">
        <v>0</v>
      </c>
      <c r="J939" s="475"/>
      <c r="K939" s="7"/>
      <c r="L939" s="61">
        <v>926</v>
      </c>
      <c r="M939" s="112" t="s">
        <v>489</v>
      </c>
      <c r="N939" s="73">
        <v>0</v>
      </c>
      <c r="O939" s="74"/>
      <c r="P939" s="75"/>
      <c r="R939" s="483"/>
      <c r="S939" s="483"/>
      <c r="T939" s="268" t="s">
        <v>489</v>
      </c>
      <c r="AM939">
        <v>0</v>
      </c>
      <c r="AN939">
        <v>0</v>
      </c>
      <c r="AO939">
        <v>0</v>
      </c>
      <c r="AP939">
        <v>0</v>
      </c>
    </row>
    <row r="940" spans="1:42" ht="18" hidden="1" outlineLevel="1" x14ac:dyDescent="0.35">
      <c r="A940" s="13" t="s">
        <v>184</v>
      </c>
      <c r="B940" s="35">
        <v>927</v>
      </c>
      <c r="C940" s="473"/>
      <c r="D940" s="474"/>
      <c r="E940" s="474"/>
      <c r="F940" s="475"/>
      <c r="G940" s="476">
        <v>0</v>
      </c>
      <c r="H940" s="477">
        <v>0.1</v>
      </c>
      <c r="I940" s="102">
        <v>0</v>
      </c>
      <c r="J940" s="475"/>
      <c r="K940" s="7"/>
      <c r="L940" s="61">
        <v>927</v>
      </c>
      <c r="M940" s="112" t="s">
        <v>489</v>
      </c>
      <c r="N940" s="73">
        <v>0</v>
      </c>
      <c r="O940" s="74"/>
      <c r="P940" s="75"/>
      <c r="R940" s="483"/>
      <c r="S940" s="483"/>
      <c r="T940" s="268" t="s">
        <v>489</v>
      </c>
      <c r="AM940">
        <v>0</v>
      </c>
      <c r="AN940">
        <v>0</v>
      </c>
      <c r="AO940">
        <v>0</v>
      </c>
      <c r="AP940">
        <v>0</v>
      </c>
    </row>
    <row r="941" spans="1:42" ht="18" hidden="1" outlineLevel="1" x14ac:dyDescent="0.35">
      <c r="A941" s="13" t="s">
        <v>184</v>
      </c>
      <c r="B941" s="35">
        <v>928</v>
      </c>
      <c r="C941" s="473"/>
      <c r="D941" s="474"/>
      <c r="E941" s="474"/>
      <c r="F941" s="475"/>
      <c r="G941" s="476">
        <v>0</v>
      </c>
      <c r="H941" s="477">
        <v>0.1</v>
      </c>
      <c r="I941" s="102">
        <v>0</v>
      </c>
      <c r="J941" s="475"/>
      <c r="K941" s="7"/>
      <c r="L941" s="61">
        <v>928</v>
      </c>
      <c r="M941" s="112" t="s">
        <v>489</v>
      </c>
      <c r="N941" s="73">
        <v>0</v>
      </c>
      <c r="O941" s="74"/>
      <c r="P941" s="75"/>
      <c r="R941" s="483"/>
      <c r="S941" s="483"/>
      <c r="T941" s="268" t="s">
        <v>489</v>
      </c>
      <c r="AM941">
        <v>0</v>
      </c>
      <c r="AN941">
        <v>0</v>
      </c>
      <c r="AO941">
        <v>0</v>
      </c>
      <c r="AP941">
        <v>0</v>
      </c>
    </row>
    <row r="942" spans="1:42" ht="18" hidden="1" outlineLevel="1" x14ac:dyDescent="0.35">
      <c r="A942" s="13" t="s">
        <v>184</v>
      </c>
      <c r="B942" s="35">
        <v>929</v>
      </c>
      <c r="C942" s="473"/>
      <c r="D942" s="474"/>
      <c r="E942" s="474"/>
      <c r="F942" s="475"/>
      <c r="G942" s="476">
        <v>0</v>
      </c>
      <c r="H942" s="477">
        <v>0.1</v>
      </c>
      <c r="I942" s="102">
        <v>0</v>
      </c>
      <c r="J942" s="475"/>
      <c r="K942" s="7"/>
      <c r="L942" s="61">
        <v>929</v>
      </c>
      <c r="M942" s="112" t="s">
        <v>489</v>
      </c>
      <c r="N942" s="73">
        <v>0</v>
      </c>
      <c r="O942" s="74"/>
      <c r="P942" s="75"/>
      <c r="R942" s="483"/>
      <c r="S942" s="483"/>
      <c r="T942" s="268" t="s">
        <v>489</v>
      </c>
      <c r="AM942">
        <v>0</v>
      </c>
      <c r="AN942">
        <v>0</v>
      </c>
      <c r="AO942">
        <v>0</v>
      </c>
      <c r="AP942">
        <v>0</v>
      </c>
    </row>
    <row r="943" spans="1:42" ht="18" hidden="1" outlineLevel="1" x14ac:dyDescent="0.35">
      <c r="A943" s="13" t="s">
        <v>184</v>
      </c>
      <c r="B943" s="35">
        <v>930</v>
      </c>
      <c r="C943" s="473"/>
      <c r="D943" s="474"/>
      <c r="E943" s="474"/>
      <c r="F943" s="475"/>
      <c r="G943" s="476">
        <v>0</v>
      </c>
      <c r="H943" s="477">
        <v>0.1</v>
      </c>
      <c r="I943" s="102">
        <v>0</v>
      </c>
      <c r="J943" s="475"/>
      <c r="K943" s="7"/>
      <c r="L943" s="61">
        <v>930</v>
      </c>
      <c r="M943" s="112" t="s">
        <v>489</v>
      </c>
      <c r="N943" s="73">
        <v>0</v>
      </c>
      <c r="O943" s="74"/>
      <c r="P943" s="75"/>
      <c r="R943" s="483"/>
      <c r="S943" s="483"/>
      <c r="T943" s="268" t="s">
        <v>489</v>
      </c>
      <c r="AM943">
        <v>0</v>
      </c>
      <c r="AN943">
        <v>0</v>
      </c>
      <c r="AO943">
        <v>0</v>
      </c>
      <c r="AP943">
        <v>0</v>
      </c>
    </row>
    <row r="944" spans="1:42" ht="18" hidden="1" outlineLevel="1" x14ac:dyDescent="0.35">
      <c r="A944" s="13" t="s">
        <v>184</v>
      </c>
      <c r="B944" s="35">
        <v>931</v>
      </c>
      <c r="C944" s="473"/>
      <c r="D944" s="474"/>
      <c r="E944" s="474"/>
      <c r="F944" s="475"/>
      <c r="G944" s="476">
        <v>0</v>
      </c>
      <c r="H944" s="477">
        <v>0.1</v>
      </c>
      <c r="I944" s="102">
        <v>0</v>
      </c>
      <c r="J944" s="475"/>
      <c r="K944" s="7"/>
      <c r="L944" s="61">
        <v>931</v>
      </c>
      <c r="M944" s="112" t="s">
        <v>489</v>
      </c>
      <c r="N944" s="73">
        <v>0</v>
      </c>
      <c r="O944" s="74"/>
      <c r="P944" s="75"/>
      <c r="R944" s="483"/>
      <c r="S944" s="483"/>
      <c r="T944" s="268" t="s">
        <v>489</v>
      </c>
      <c r="AM944">
        <v>0</v>
      </c>
      <c r="AN944">
        <v>0</v>
      </c>
      <c r="AO944">
        <v>0</v>
      </c>
      <c r="AP944">
        <v>0</v>
      </c>
    </row>
    <row r="945" spans="1:42" ht="18" hidden="1" outlineLevel="1" x14ac:dyDescent="0.35">
      <c r="A945" s="13" t="s">
        <v>184</v>
      </c>
      <c r="B945" s="35">
        <v>932</v>
      </c>
      <c r="C945" s="473"/>
      <c r="D945" s="474"/>
      <c r="E945" s="474"/>
      <c r="F945" s="475"/>
      <c r="G945" s="476">
        <v>0</v>
      </c>
      <c r="H945" s="477">
        <v>0.1</v>
      </c>
      <c r="I945" s="102">
        <v>0</v>
      </c>
      <c r="J945" s="475"/>
      <c r="K945" s="7"/>
      <c r="L945" s="61">
        <v>932</v>
      </c>
      <c r="M945" s="112" t="s">
        <v>489</v>
      </c>
      <c r="N945" s="73">
        <v>0</v>
      </c>
      <c r="O945" s="74"/>
      <c r="P945" s="75"/>
      <c r="R945" s="483"/>
      <c r="S945" s="483"/>
      <c r="T945" s="268" t="s">
        <v>489</v>
      </c>
      <c r="AM945">
        <v>0</v>
      </c>
      <c r="AN945">
        <v>0</v>
      </c>
      <c r="AO945">
        <v>0</v>
      </c>
      <c r="AP945">
        <v>0</v>
      </c>
    </row>
    <row r="946" spans="1:42" ht="18" hidden="1" outlineLevel="1" x14ac:dyDescent="0.35">
      <c r="A946" s="13" t="s">
        <v>184</v>
      </c>
      <c r="B946" s="35">
        <v>933</v>
      </c>
      <c r="C946" s="473"/>
      <c r="D946" s="474"/>
      <c r="E946" s="474"/>
      <c r="F946" s="475"/>
      <c r="G946" s="476">
        <v>0</v>
      </c>
      <c r="H946" s="477">
        <v>0.1</v>
      </c>
      <c r="I946" s="102">
        <v>0</v>
      </c>
      <c r="J946" s="475"/>
      <c r="K946" s="7"/>
      <c r="L946" s="61">
        <v>933</v>
      </c>
      <c r="M946" s="112" t="s">
        <v>489</v>
      </c>
      <c r="N946" s="73">
        <v>0</v>
      </c>
      <c r="O946" s="74"/>
      <c r="P946" s="75"/>
      <c r="R946" s="483"/>
      <c r="S946" s="483"/>
      <c r="T946" s="268" t="s">
        <v>489</v>
      </c>
      <c r="AM946">
        <v>0</v>
      </c>
      <c r="AN946">
        <v>0</v>
      </c>
      <c r="AO946">
        <v>0</v>
      </c>
      <c r="AP946">
        <v>0</v>
      </c>
    </row>
    <row r="947" spans="1:42" ht="18" hidden="1" outlineLevel="1" x14ac:dyDescent="0.35">
      <c r="A947" s="13" t="s">
        <v>184</v>
      </c>
      <c r="B947" s="35">
        <v>934</v>
      </c>
      <c r="C947" s="473"/>
      <c r="D947" s="474"/>
      <c r="E947" s="474"/>
      <c r="F947" s="475"/>
      <c r="G947" s="476">
        <v>0</v>
      </c>
      <c r="H947" s="477">
        <v>0.1</v>
      </c>
      <c r="I947" s="102">
        <v>0</v>
      </c>
      <c r="J947" s="475"/>
      <c r="K947" s="7"/>
      <c r="L947" s="61">
        <v>934</v>
      </c>
      <c r="M947" s="112" t="s">
        <v>489</v>
      </c>
      <c r="N947" s="73">
        <v>0</v>
      </c>
      <c r="O947" s="74"/>
      <c r="P947" s="75"/>
      <c r="R947" s="483"/>
      <c r="S947" s="483"/>
      <c r="T947" s="268" t="s">
        <v>489</v>
      </c>
      <c r="AM947">
        <v>0</v>
      </c>
      <c r="AN947">
        <v>0</v>
      </c>
      <c r="AO947">
        <v>0</v>
      </c>
      <c r="AP947">
        <v>0</v>
      </c>
    </row>
    <row r="948" spans="1:42" ht="18" hidden="1" outlineLevel="1" x14ac:dyDescent="0.35">
      <c r="A948" s="13" t="s">
        <v>184</v>
      </c>
      <c r="B948" s="35">
        <v>935</v>
      </c>
      <c r="C948" s="473"/>
      <c r="D948" s="474"/>
      <c r="E948" s="474"/>
      <c r="F948" s="475"/>
      <c r="G948" s="476">
        <v>0</v>
      </c>
      <c r="H948" s="477">
        <v>0.1</v>
      </c>
      <c r="I948" s="102">
        <v>0</v>
      </c>
      <c r="J948" s="475"/>
      <c r="K948" s="7"/>
      <c r="L948" s="61">
        <v>935</v>
      </c>
      <c r="M948" s="112" t="s">
        <v>489</v>
      </c>
      <c r="N948" s="73">
        <v>0</v>
      </c>
      <c r="O948" s="74"/>
      <c r="P948" s="75"/>
      <c r="R948" s="483"/>
      <c r="S948" s="483"/>
      <c r="T948" s="268" t="s">
        <v>489</v>
      </c>
      <c r="AM948">
        <v>0</v>
      </c>
      <c r="AN948">
        <v>0</v>
      </c>
      <c r="AO948">
        <v>0</v>
      </c>
      <c r="AP948">
        <v>0</v>
      </c>
    </row>
    <row r="949" spans="1:42" ht="18" hidden="1" outlineLevel="1" x14ac:dyDescent="0.35">
      <c r="A949" s="13" t="s">
        <v>184</v>
      </c>
      <c r="B949" s="35">
        <v>936</v>
      </c>
      <c r="C949" s="473"/>
      <c r="D949" s="474"/>
      <c r="E949" s="474"/>
      <c r="F949" s="475"/>
      <c r="G949" s="476">
        <v>0</v>
      </c>
      <c r="H949" s="477">
        <v>0.1</v>
      </c>
      <c r="I949" s="102">
        <v>0</v>
      </c>
      <c r="J949" s="475"/>
      <c r="K949" s="7"/>
      <c r="L949" s="61">
        <v>936</v>
      </c>
      <c r="M949" s="112" t="s">
        <v>489</v>
      </c>
      <c r="N949" s="73">
        <v>0</v>
      </c>
      <c r="O949" s="74"/>
      <c r="P949" s="75"/>
      <c r="R949" s="483"/>
      <c r="S949" s="483"/>
      <c r="T949" s="268" t="s">
        <v>489</v>
      </c>
      <c r="AM949">
        <v>0</v>
      </c>
      <c r="AN949">
        <v>0</v>
      </c>
      <c r="AO949">
        <v>0</v>
      </c>
      <c r="AP949">
        <v>0</v>
      </c>
    </row>
    <row r="950" spans="1:42" ht="18" hidden="1" outlineLevel="1" x14ac:dyDescent="0.35">
      <c r="A950" s="13" t="s">
        <v>184</v>
      </c>
      <c r="B950" s="35">
        <v>937</v>
      </c>
      <c r="C950" s="473"/>
      <c r="D950" s="474"/>
      <c r="E950" s="474"/>
      <c r="F950" s="475"/>
      <c r="G950" s="476">
        <v>0</v>
      </c>
      <c r="H950" s="477">
        <v>0.1</v>
      </c>
      <c r="I950" s="102">
        <v>0</v>
      </c>
      <c r="J950" s="475"/>
      <c r="K950" s="7"/>
      <c r="L950" s="61">
        <v>937</v>
      </c>
      <c r="M950" s="112" t="s">
        <v>489</v>
      </c>
      <c r="N950" s="73">
        <v>0</v>
      </c>
      <c r="O950" s="74"/>
      <c r="P950" s="75"/>
      <c r="R950" s="483"/>
      <c r="S950" s="483"/>
      <c r="T950" s="268" t="s">
        <v>489</v>
      </c>
      <c r="AM950">
        <v>0</v>
      </c>
      <c r="AN950">
        <v>0</v>
      </c>
      <c r="AO950">
        <v>0</v>
      </c>
      <c r="AP950">
        <v>0</v>
      </c>
    </row>
    <row r="951" spans="1:42" ht="18" hidden="1" outlineLevel="1" x14ac:dyDescent="0.35">
      <c r="A951" s="13" t="s">
        <v>184</v>
      </c>
      <c r="B951" s="35">
        <v>938</v>
      </c>
      <c r="C951" s="473"/>
      <c r="D951" s="474"/>
      <c r="E951" s="474"/>
      <c r="F951" s="475"/>
      <c r="G951" s="476">
        <v>0</v>
      </c>
      <c r="H951" s="477">
        <v>0.1</v>
      </c>
      <c r="I951" s="102">
        <v>0</v>
      </c>
      <c r="J951" s="475"/>
      <c r="K951" s="7"/>
      <c r="L951" s="61">
        <v>938</v>
      </c>
      <c r="M951" s="112" t="s">
        <v>489</v>
      </c>
      <c r="N951" s="73">
        <v>0</v>
      </c>
      <c r="O951" s="74"/>
      <c r="P951" s="75"/>
      <c r="R951" s="483"/>
      <c r="S951" s="483"/>
      <c r="T951" s="268" t="s">
        <v>489</v>
      </c>
      <c r="AM951">
        <v>0</v>
      </c>
      <c r="AN951">
        <v>0</v>
      </c>
      <c r="AO951">
        <v>0</v>
      </c>
      <c r="AP951">
        <v>0</v>
      </c>
    </row>
    <row r="952" spans="1:42" ht="18" hidden="1" outlineLevel="1" x14ac:dyDescent="0.35">
      <c r="A952" s="13" t="s">
        <v>184</v>
      </c>
      <c r="B952" s="35">
        <v>939</v>
      </c>
      <c r="C952" s="473"/>
      <c r="D952" s="474"/>
      <c r="E952" s="474"/>
      <c r="F952" s="475"/>
      <c r="G952" s="476">
        <v>0</v>
      </c>
      <c r="H952" s="477">
        <v>0.1</v>
      </c>
      <c r="I952" s="102">
        <v>0</v>
      </c>
      <c r="J952" s="475"/>
      <c r="K952" s="7"/>
      <c r="L952" s="61">
        <v>939</v>
      </c>
      <c r="M952" s="112" t="s">
        <v>489</v>
      </c>
      <c r="N952" s="73">
        <v>0</v>
      </c>
      <c r="O952" s="74"/>
      <c r="P952" s="75"/>
      <c r="R952" s="483"/>
      <c r="S952" s="483"/>
      <c r="T952" s="268" t="s">
        <v>489</v>
      </c>
      <c r="AM952">
        <v>0</v>
      </c>
      <c r="AN952">
        <v>0</v>
      </c>
      <c r="AO952">
        <v>0</v>
      </c>
      <c r="AP952">
        <v>0</v>
      </c>
    </row>
    <row r="953" spans="1:42" ht="18" hidden="1" outlineLevel="1" x14ac:dyDescent="0.35">
      <c r="A953" s="13" t="s">
        <v>184</v>
      </c>
      <c r="B953" s="35">
        <v>940</v>
      </c>
      <c r="C953" s="473"/>
      <c r="D953" s="474"/>
      <c r="E953" s="474"/>
      <c r="F953" s="475"/>
      <c r="G953" s="476">
        <v>0</v>
      </c>
      <c r="H953" s="477">
        <v>0.1</v>
      </c>
      <c r="I953" s="102">
        <v>0</v>
      </c>
      <c r="J953" s="475"/>
      <c r="K953" s="7"/>
      <c r="L953" s="61">
        <v>940</v>
      </c>
      <c r="M953" s="112" t="s">
        <v>489</v>
      </c>
      <c r="N953" s="73">
        <v>0</v>
      </c>
      <c r="O953" s="74"/>
      <c r="P953" s="75"/>
      <c r="R953" s="483"/>
      <c r="S953" s="483"/>
      <c r="T953" s="268" t="s">
        <v>489</v>
      </c>
      <c r="AM953">
        <v>0</v>
      </c>
      <c r="AN953">
        <v>0</v>
      </c>
      <c r="AO953">
        <v>0</v>
      </c>
      <c r="AP953">
        <v>0</v>
      </c>
    </row>
    <row r="954" spans="1:42" ht="18" hidden="1" outlineLevel="1" x14ac:dyDescent="0.35">
      <c r="A954" s="13" t="s">
        <v>184</v>
      </c>
      <c r="B954" s="35">
        <v>941</v>
      </c>
      <c r="C954" s="473"/>
      <c r="D954" s="474"/>
      <c r="E954" s="474"/>
      <c r="F954" s="475"/>
      <c r="G954" s="476">
        <v>0</v>
      </c>
      <c r="H954" s="477">
        <v>0.1</v>
      </c>
      <c r="I954" s="102">
        <v>0</v>
      </c>
      <c r="J954" s="475"/>
      <c r="K954" s="7"/>
      <c r="L954" s="61">
        <v>941</v>
      </c>
      <c r="M954" s="112" t="s">
        <v>489</v>
      </c>
      <c r="N954" s="73">
        <v>0</v>
      </c>
      <c r="O954" s="74"/>
      <c r="P954" s="75"/>
      <c r="R954" s="483"/>
      <c r="S954" s="483"/>
      <c r="T954" s="268" t="s">
        <v>489</v>
      </c>
      <c r="AM954">
        <v>0</v>
      </c>
      <c r="AN954">
        <v>0</v>
      </c>
      <c r="AO954">
        <v>0</v>
      </c>
      <c r="AP954">
        <v>0</v>
      </c>
    </row>
    <row r="955" spans="1:42" ht="18" hidden="1" outlineLevel="1" x14ac:dyDescent="0.35">
      <c r="A955" s="13" t="s">
        <v>184</v>
      </c>
      <c r="B955" s="35">
        <v>942</v>
      </c>
      <c r="C955" s="473"/>
      <c r="D955" s="474"/>
      <c r="E955" s="474"/>
      <c r="F955" s="475"/>
      <c r="G955" s="476">
        <v>0</v>
      </c>
      <c r="H955" s="477">
        <v>0.1</v>
      </c>
      <c r="I955" s="102">
        <v>0</v>
      </c>
      <c r="J955" s="475"/>
      <c r="K955" s="7"/>
      <c r="L955" s="61">
        <v>942</v>
      </c>
      <c r="M955" s="112" t="s">
        <v>489</v>
      </c>
      <c r="N955" s="73">
        <v>0</v>
      </c>
      <c r="O955" s="74"/>
      <c r="P955" s="75"/>
      <c r="R955" s="483"/>
      <c r="S955" s="483"/>
      <c r="T955" s="268" t="s">
        <v>489</v>
      </c>
      <c r="AM955">
        <v>0</v>
      </c>
      <c r="AN955">
        <v>0</v>
      </c>
      <c r="AO955">
        <v>0</v>
      </c>
      <c r="AP955">
        <v>0</v>
      </c>
    </row>
    <row r="956" spans="1:42" ht="18" hidden="1" outlineLevel="1" x14ac:dyDescent="0.35">
      <c r="A956" s="13" t="s">
        <v>184</v>
      </c>
      <c r="B956" s="35">
        <v>943</v>
      </c>
      <c r="C956" s="473"/>
      <c r="D956" s="474"/>
      <c r="E956" s="474"/>
      <c r="F956" s="475"/>
      <c r="G956" s="476">
        <v>0</v>
      </c>
      <c r="H956" s="477">
        <v>0.1</v>
      </c>
      <c r="I956" s="102">
        <v>0</v>
      </c>
      <c r="J956" s="475"/>
      <c r="K956" s="7"/>
      <c r="L956" s="61">
        <v>943</v>
      </c>
      <c r="M956" s="112" t="s">
        <v>489</v>
      </c>
      <c r="N956" s="73">
        <v>0</v>
      </c>
      <c r="O956" s="74"/>
      <c r="P956" s="75"/>
      <c r="R956" s="483"/>
      <c r="S956" s="483"/>
      <c r="T956" s="268" t="s">
        <v>489</v>
      </c>
      <c r="AM956">
        <v>0</v>
      </c>
      <c r="AN956">
        <v>0</v>
      </c>
      <c r="AO956">
        <v>0</v>
      </c>
      <c r="AP956">
        <v>0</v>
      </c>
    </row>
    <row r="957" spans="1:42" ht="18" hidden="1" outlineLevel="1" x14ac:dyDescent="0.35">
      <c r="A957" s="13" t="s">
        <v>184</v>
      </c>
      <c r="B957" s="35">
        <v>944</v>
      </c>
      <c r="C957" s="473"/>
      <c r="D957" s="474"/>
      <c r="E957" s="474"/>
      <c r="F957" s="475"/>
      <c r="G957" s="476">
        <v>0</v>
      </c>
      <c r="H957" s="477">
        <v>0.1</v>
      </c>
      <c r="I957" s="102">
        <v>0</v>
      </c>
      <c r="J957" s="475"/>
      <c r="K957" s="7"/>
      <c r="L957" s="61">
        <v>944</v>
      </c>
      <c r="M957" s="112" t="s">
        <v>489</v>
      </c>
      <c r="N957" s="73">
        <v>0</v>
      </c>
      <c r="O957" s="74"/>
      <c r="P957" s="75"/>
      <c r="R957" s="483"/>
      <c r="S957" s="483"/>
      <c r="T957" s="268" t="s">
        <v>489</v>
      </c>
      <c r="AM957">
        <v>0</v>
      </c>
      <c r="AN957">
        <v>0</v>
      </c>
      <c r="AO957">
        <v>0</v>
      </c>
      <c r="AP957">
        <v>0</v>
      </c>
    </row>
    <row r="958" spans="1:42" ht="18" hidden="1" outlineLevel="1" x14ac:dyDescent="0.35">
      <c r="A958" s="13" t="s">
        <v>184</v>
      </c>
      <c r="B958" s="35">
        <v>945</v>
      </c>
      <c r="C958" s="473"/>
      <c r="D958" s="474"/>
      <c r="E958" s="474"/>
      <c r="F958" s="475"/>
      <c r="G958" s="476">
        <v>0</v>
      </c>
      <c r="H958" s="477">
        <v>0.1</v>
      </c>
      <c r="I958" s="102">
        <v>0</v>
      </c>
      <c r="J958" s="475"/>
      <c r="K958" s="7"/>
      <c r="L958" s="61">
        <v>945</v>
      </c>
      <c r="M958" s="112" t="s">
        <v>489</v>
      </c>
      <c r="N958" s="73">
        <v>0</v>
      </c>
      <c r="O958" s="74"/>
      <c r="P958" s="75"/>
      <c r="R958" s="483"/>
      <c r="S958" s="483"/>
      <c r="T958" s="268" t="s">
        <v>489</v>
      </c>
      <c r="AM958">
        <v>0</v>
      </c>
      <c r="AN958">
        <v>0</v>
      </c>
      <c r="AO958">
        <v>0</v>
      </c>
      <c r="AP958">
        <v>0</v>
      </c>
    </row>
    <row r="959" spans="1:42" ht="18" hidden="1" outlineLevel="1" x14ac:dyDescent="0.35">
      <c r="A959" s="13" t="s">
        <v>184</v>
      </c>
      <c r="B959" s="35">
        <v>946</v>
      </c>
      <c r="C959" s="473"/>
      <c r="D959" s="474"/>
      <c r="E959" s="474"/>
      <c r="F959" s="475"/>
      <c r="G959" s="476">
        <v>0</v>
      </c>
      <c r="H959" s="477">
        <v>0.1</v>
      </c>
      <c r="I959" s="102">
        <v>0</v>
      </c>
      <c r="J959" s="475"/>
      <c r="K959" s="7"/>
      <c r="L959" s="61">
        <v>946</v>
      </c>
      <c r="M959" s="112" t="s">
        <v>489</v>
      </c>
      <c r="N959" s="73">
        <v>0</v>
      </c>
      <c r="O959" s="74"/>
      <c r="P959" s="75"/>
      <c r="R959" s="483"/>
      <c r="S959" s="483"/>
      <c r="T959" s="268" t="s">
        <v>489</v>
      </c>
      <c r="AM959">
        <v>0</v>
      </c>
      <c r="AN959">
        <v>0</v>
      </c>
      <c r="AO959">
        <v>0</v>
      </c>
      <c r="AP959">
        <v>0</v>
      </c>
    </row>
    <row r="960" spans="1:42" ht="18" hidden="1" outlineLevel="1" x14ac:dyDescent="0.35">
      <c r="A960" s="13" t="s">
        <v>184</v>
      </c>
      <c r="B960" s="35">
        <v>947</v>
      </c>
      <c r="C960" s="473"/>
      <c r="D960" s="474"/>
      <c r="E960" s="474"/>
      <c r="F960" s="475"/>
      <c r="G960" s="476">
        <v>0</v>
      </c>
      <c r="H960" s="477">
        <v>0.1</v>
      </c>
      <c r="I960" s="102">
        <v>0</v>
      </c>
      <c r="J960" s="475"/>
      <c r="K960" s="7"/>
      <c r="L960" s="61">
        <v>947</v>
      </c>
      <c r="M960" s="112" t="s">
        <v>489</v>
      </c>
      <c r="N960" s="73">
        <v>0</v>
      </c>
      <c r="O960" s="74"/>
      <c r="P960" s="75"/>
      <c r="R960" s="483"/>
      <c r="S960" s="483"/>
      <c r="T960" s="268" t="s">
        <v>489</v>
      </c>
      <c r="AM960">
        <v>0</v>
      </c>
      <c r="AN960">
        <v>0</v>
      </c>
      <c r="AO960">
        <v>0</v>
      </c>
      <c r="AP960">
        <v>0</v>
      </c>
    </row>
    <row r="961" spans="1:42" ht="18" hidden="1" outlineLevel="1" x14ac:dyDescent="0.35">
      <c r="A961" s="13" t="s">
        <v>184</v>
      </c>
      <c r="B961" s="35">
        <v>948</v>
      </c>
      <c r="C961" s="473"/>
      <c r="D961" s="474"/>
      <c r="E961" s="474"/>
      <c r="F961" s="475"/>
      <c r="G961" s="476">
        <v>0</v>
      </c>
      <c r="H961" s="477">
        <v>0.1</v>
      </c>
      <c r="I961" s="102">
        <v>0</v>
      </c>
      <c r="J961" s="475"/>
      <c r="K961" s="7"/>
      <c r="L961" s="61">
        <v>948</v>
      </c>
      <c r="M961" s="112" t="s">
        <v>489</v>
      </c>
      <c r="N961" s="73">
        <v>0</v>
      </c>
      <c r="O961" s="74"/>
      <c r="P961" s="75"/>
      <c r="R961" s="483"/>
      <c r="S961" s="483"/>
      <c r="T961" s="268" t="s">
        <v>489</v>
      </c>
      <c r="AM961">
        <v>0</v>
      </c>
      <c r="AN961">
        <v>0</v>
      </c>
      <c r="AO961">
        <v>0</v>
      </c>
      <c r="AP961">
        <v>0</v>
      </c>
    </row>
    <row r="962" spans="1:42" ht="18" hidden="1" outlineLevel="1" x14ac:dyDescent="0.35">
      <c r="A962" s="13" t="s">
        <v>184</v>
      </c>
      <c r="B962" s="35">
        <v>949</v>
      </c>
      <c r="C962" s="473"/>
      <c r="D962" s="474"/>
      <c r="E962" s="474"/>
      <c r="F962" s="475"/>
      <c r="G962" s="476">
        <v>0</v>
      </c>
      <c r="H962" s="477">
        <v>0.1</v>
      </c>
      <c r="I962" s="102">
        <v>0</v>
      </c>
      <c r="J962" s="475"/>
      <c r="K962" s="7"/>
      <c r="L962" s="61">
        <v>949</v>
      </c>
      <c r="M962" s="112" t="s">
        <v>489</v>
      </c>
      <c r="N962" s="73">
        <v>0</v>
      </c>
      <c r="O962" s="74"/>
      <c r="P962" s="75"/>
      <c r="R962" s="483"/>
      <c r="S962" s="483"/>
      <c r="T962" s="268" t="s">
        <v>489</v>
      </c>
      <c r="AM962">
        <v>0</v>
      </c>
      <c r="AN962">
        <v>0</v>
      </c>
      <c r="AO962">
        <v>0</v>
      </c>
      <c r="AP962">
        <v>0</v>
      </c>
    </row>
    <row r="963" spans="1:42" ht="18" hidden="1" outlineLevel="1" x14ac:dyDescent="0.35">
      <c r="A963" s="13" t="s">
        <v>184</v>
      </c>
      <c r="B963" s="35">
        <v>950</v>
      </c>
      <c r="C963" s="473"/>
      <c r="D963" s="474"/>
      <c r="E963" s="474"/>
      <c r="F963" s="475"/>
      <c r="G963" s="476">
        <v>0</v>
      </c>
      <c r="H963" s="477">
        <v>0.1</v>
      </c>
      <c r="I963" s="102">
        <v>0</v>
      </c>
      <c r="J963" s="475"/>
      <c r="K963" s="7"/>
      <c r="L963" s="61">
        <v>950</v>
      </c>
      <c r="M963" s="112" t="s">
        <v>489</v>
      </c>
      <c r="N963" s="73">
        <v>0</v>
      </c>
      <c r="O963" s="74"/>
      <c r="P963" s="75"/>
      <c r="R963" s="483"/>
      <c r="S963" s="483"/>
      <c r="T963" s="268" t="s">
        <v>489</v>
      </c>
      <c r="AM963">
        <v>0</v>
      </c>
      <c r="AN963">
        <v>0</v>
      </c>
      <c r="AO963">
        <v>0</v>
      </c>
      <c r="AP963">
        <v>0</v>
      </c>
    </row>
    <row r="964" spans="1:42" ht="18" hidden="1" outlineLevel="1" x14ac:dyDescent="0.35">
      <c r="A964" s="13" t="s">
        <v>184</v>
      </c>
      <c r="B964" s="35">
        <v>951</v>
      </c>
      <c r="C964" s="473"/>
      <c r="D964" s="474"/>
      <c r="E964" s="474"/>
      <c r="F964" s="475"/>
      <c r="G964" s="476">
        <v>0</v>
      </c>
      <c r="H964" s="477">
        <v>0.1</v>
      </c>
      <c r="I964" s="102">
        <v>0</v>
      </c>
      <c r="J964" s="475"/>
      <c r="K964" s="7"/>
      <c r="L964" s="61">
        <v>951</v>
      </c>
      <c r="M964" s="112" t="s">
        <v>489</v>
      </c>
      <c r="N964" s="73">
        <v>0</v>
      </c>
      <c r="O964" s="74"/>
      <c r="P964" s="75"/>
      <c r="R964" s="483"/>
      <c r="S964" s="483"/>
      <c r="T964" s="268" t="s">
        <v>489</v>
      </c>
      <c r="AM964">
        <v>0</v>
      </c>
      <c r="AN964">
        <v>0</v>
      </c>
      <c r="AO964">
        <v>0</v>
      </c>
      <c r="AP964">
        <v>0</v>
      </c>
    </row>
    <row r="965" spans="1:42" ht="18" hidden="1" outlineLevel="1" x14ac:dyDescent="0.35">
      <c r="A965" s="13" t="s">
        <v>184</v>
      </c>
      <c r="B965" s="35">
        <v>952</v>
      </c>
      <c r="C965" s="473"/>
      <c r="D965" s="474"/>
      <c r="E965" s="474"/>
      <c r="F965" s="475"/>
      <c r="G965" s="476">
        <v>0</v>
      </c>
      <c r="H965" s="477">
        <v>0.1</v>
      </c>
      <c r="I965" s="102">
        <v>0</v>
      </c>
      <c r="J965" s="475"/>
      <c r="K965" s="7"/>
      <c r="L965" s="61">
        <v>952</v>
      </c>
      <c r="M965" s="112" t="s">
        <v>489</v>
      </c>
      <c r="N965" s="73">
        <v>0</v>
      </c>
      <c r="O965" s="74"/>
      <c r="P965" s="75"/>
      <c r="R965" s="483"/>
      <c r="S965" s="483"/>
      <c r="T965" s="268" t="s">
        <v>489</v>
      </c>
      <c r="AM965">
        <v>0</v>
      </c>
      <c r="AN965">
        <v>0</v>
      </c>
      <c r="AO965">
        <v>0</v>
      </c>
      <c r="AP965">
        <v>0</v>
      </c>
    </row>
    <row r="966" spans="1:42" ht="18" hidden="1" outlineLevel="1" x14ac:dyDescent="0.35">
      <c r="A966" s="13" t="s">
        <v>184</v>
      </c>
      <c r="B966" s="35">
        <v>953</v>
      </c>
      <c r="C966" s="473"/>
      <c r="D966" s="474"/>
      <c r="E966" s="474"/>
      <c r="F966" s="475"/>
      <c r="G966" s="476">
        <v>0</v>
      </c>
      <c r="H966" s="477">
        <v>0.1</v>
      </c>
      <c r="I966" s="102">
        <v>0</v>
      </c>
      <c r="J966" s="475"/>
      <c r="K966" s="7"/>
      <c r="L966" s="61">
        <v>953</v>
      </c>
      <c r="M966" s="112" t="s">
        <v>489</v>
      </c>
      <c r="N966" s="73">
        <v>0</v>
      </c>
      <c r="O966" s="74"/>
      <c r="P966" s="75"/>
      <c r="R966" s="483"/>
      <c r="S966" s="483"/>
      <c r="T966" s="268" t="s">
        <v>489</v>
      </c>
      <c r="AM966">
        <v>0</v>
      </c>
      <c r="AN966">
        <v>0</v>
      </c>
      <c r="AO966">
        <v>0</v>
      </c>
      <c r="AP966">
        <v>0</v>
      </c>
    </row>
    <row r="967" spans="1:42" ht="18" hidden="1" outlineLevel="1" x14ac:dyDescent="0.35">
      <c r="A967" s="13" t="s">
        <v>184</v>
      </c>
      <c r="B967" s="35">
        <v>954</v>
      </c>
      <c r="C967" s="473"/>
      <c r="D967" s="474"/>
      <c r="E967" s="474"/>
      <c r="F967" s="475"/>
      <c r="G967" s="476">
        <v>0</v>
      </c>
      <c r="H967" s="477">
        <v>0.1</v>
      </c>
      <c r="I967" s="102">
        <v>0</v>
      </c>
      <c r="J967" s="475"/>
      <c r="K967" s="7"/>
      <c r="L967" s="61">
        <v>954</v>
      </c>
      <c r="M967" s="112" t="s">
        <v>489</v>
      </c>
      <c r="N967" s="73">
        <v>0</v>
      </c>
      <c r="O967" s="74"/>
      <c r="P967" s="75"/>
      <c r="R967" s="483"/>
      <c r="S967" s="483"/>
      <c r="T967" s="268" t="s">
        <v>489</v>
      </c>
      <c r="AM967">
        <v>0</v>
      </c>
      <c r="AN967">
        <v>0</v>
      </c>
      <c r="AO967">
        <v>0</v>
      </c>
      <c r="AP967">
        <v>0</v>
      </c>
    </row>
    <row r="968" spans="1:42" ht="18" hidden="1" outlineLevel="1" x14ac:dyDescent="0.35">
      <c r="A968" s="13" t="s">
        <v>184</v>
      </c>
      <c r="B968" s="35">
        <v>955</v>
      </c>
      <c r="C968" s="473"/>
      <c r="D968" s="474"/>
      <c r="E968" s="474"/>
      <c r="F968" s="475"/>
      <c r="G968" s="476">
        <v>0</v>
      </c>
      <c r="H968" s="477">
        <v>0.1</v>
      </c>
      <c r="I968" s="102">
        <v>0</v>
      </c>
      <c r="J968" s="475"/>
      <c r="K968" s="7"/>
      <c r="L968" s="61">
        <v>955</v>
      </c>
      <c r="M968" s="112" t="s">
        <v>489</v>
      </c>
      <c r="N968" s="73">
        <v>0</v>
      </c>
      <c r="O968" s="74"/>
      <c r="P968" s="75"/>
      <c r="R968" s="483"/>
      <c r="S968" s="483"/>
      <c r="T968" s="268" t="s">
        <v>489</v>
      </c>
      <c r="AM968">
        <v>0</v>
      </c>
      <c r="AN968">
        <v>0</v>
      </c>
      <c r="AO968">
        <v>0</v>
      </c>
      <c r="AP968">
        <v>0</v>
      </c>
    </row>
    <row r="969" spans="1:42" ht="18" hidden="1" outlineLevel="1" x14ac:dyDescent="0.35">
      <c r="A969" s="13" t="s">
        <v>184</v>
      </c>
      <c r="B969" s="35">
        <v>956</v>
      </c>
      <c r="C969" s="473"/>
      <c r="D969" s="474"/>
      <c r="E969" s="474"/>
      <c r="F969" s="475"/>
      <c r="G969" s="476">
        <v>0</v>
      </c>
      <c r="H969" s="477">
        <v>0.1</v>
      </c>
      <c r="I969" s="102">
        <v>0</v>
      </c>
      <c r="J969" s="475"/>
      <c r="K969" s="7"/>
      <c r="L969" s="61">
        <v>956</v>
      </c>
      <c r="M969" s="112" t="s">
        <v>489</v>
      </c>
      <c r="N969" s="73">
        <v>0</v>
      </c>
      <c r="O969" s="74"/>
      <c r="P969" s="75"/>
      <c r="R969" s="483"/>
      <c r="S969" s="483"/>
      <c r="T969" s="268" t="s">
        <v>489</v>
      </c>
      <c r="AM969">
        <v>0</v>
      </c>
      <c r="AN969">
        <v>0</v>
      </c>
      <c r="AO969">
        <v>0</v>
      </c>
      <c r="AP969">
        <v>0</v>
      </c>
    </row>
    <row r="970" spans="1:42" ht="18" hidden="1" outlineLevel="1" x14ac:dyDescent="0.35">
      <c r="A970" s="13" t="s">
        <v>184</v>
      </c>
      <c r="B970" s="35">
        <v>957</v>
      </c>
      <c r="C970" s="473"/>
      <c r="D970" s="474"/>
      <c r="E970" s="474"/>
      <c r="F970" s="475"/>
      <c r="G970" s="476">
        <v>0</v>
      </c>
      <c r="H970" s="477">
        <v>0.1</v>
      </c>
      <c r="I970" s="102">
        <v>0</v>
      </c>
      <c r="J970" s="475"/>
      <c r="K970" s="7"/>
      <c r="L970" s="61">
        <v>957</v>
      </c>
      <c r="M970" s="112" t="s">
        <v>489</v>
      </c>
      <c r="N970" s="73">
        <v>0</v>
      </c>
      <c r="O970" s="74"/>
      <c r="P970" s="75"/>
      <c r="R970" s="483"/>
      <c r="S970" s="483"/>
      <c r="T970" s="268" t="s">
        <v>489</v>
      </c>
      <c r="AM970">
        <v>0</v>
      </c>
      <c r="AN970">
        <v>0</v>
      </c>
      <c r="AO970">
        <v>0</v>
      </c>
      <c r="AP970">
        <v>0</v>
      </c>
    </row>
    <row r="971" spans="1:42" ht="18" hidden="1" outlineLevel="1" x14ac:dyDescent="0.35">
      <c r="A971" s="13" t="s">
        <v>184</v>
      </c>
      <c r="B971" s="35">
        <v>958</v>
      </c>
      <c r="C971" s="473"/>
      <c r="D971" s="474"/>
      <c r="E971" s="474"/>
      <c r="F971" s="475"/>
      <c r="G971" s="476">
        <v>0</v>
      </c>
      <c r="H971" s="477">
        <v>0.1</v>
      </c>
      <c r="I971" s="102">
        <v>0</v>
      </c>
      <c r="J971" s="475"/>
      <c r="K971" s="7"/>
      <c r="L971" s="61">
        <v>958</v>
      </c>
      <c r="M971" s="112" t="s">
        <v>489</v>
      </c>
      <c r="N971" s="73">
        <v>0</v>
      </c>
      <c r="O971" s="74"/>
      <c r="P971" s="75"/>
      <c r="R971" s="483"/>
      <c r="S971" s="483"/>
      <c r="T971" s="268" t="s">
        <v>489</v>
      </c>
      <c r="AM971">
        <v>0</v>
      </c>
      <c r="AN971">
        <v>0</v>
      </c>
      <c r="AO971">
        <v>0</v>
      </c>
      <c r="AP971">
        <v>0</v>
      </c>
    </row>
    <row r="972" spans="1:42" ht="18" hidden="1" outlineLevel="1" x14ac:dyDescent="0.35">
      <c r="A972" s="13" t="s">
        <v>184</v>
      </c>
      <c r="B972" s="35">
        <v>959</v>
      </c>
      <c r="C972" s="473"/>
      <c r="D972" s="474"/>
      <c r="E972" s="474"/>
      <c r="F972" s="475"/>
      <c r="G972" s="476">
        <v>0</v>
      </c>
      <c r="H972" s="477">
        <v>0.1</v>
      </c>
      <c r="I972" s="102">
        <v>0</v>
      </c>
      <c r="J972" s="475"/>
      <c r="K972" s="7"/>
      <c r="L972" s="61">
        <v>959</v>
      </c>
      <c r="M972" s="112" t="s">
        <v>489</v>
      </c>
      <c r="N972" s="73">
        <v>0</v>
      </c>
      <c r="O972" s="74"/>
      <c r="P972" s="75"/>
      <c r="R972" s="483"/>
      <c r="S972" s="483"/>
      <c r="T972" s="268" t="s">
        <v>489</v>
      </c>
      <c r="AM972">
        <v>0</v>
      </c>
      <c r="AN972">
        <v>0</v>
      </c>
      <c r="AO972">
        <v>0</v>
      </c>
      <c r="AP972">
        <v>0</v>
      </c>
    </row>
    <row r="973" spans="1:42" ht="18" hidden="1" outlineLevel="1" x14ac:dyDescent="0.35">
      <c r="A973" s="13" t="s">
        <v>184</v>
      </c>
      <c r="B973" s="35">
        <v>960</v>
      </c>
      <c r="C973" s="473"/>
      <c r="D973" s="474"/>
      <c r="E973" s="474"/>
      <c r="F973" s="475"/>
      <c r="G973" s="476">
        <v>0</v>
      </c>
      <c r="H973" s="477">
        <v>0.1</v>
      </c>
      <c r="I973" s="102">
        <v>0</v>
      </c>
      <c r="J973" s="475"/>
      <c r="K973" s="7"/>
      <c r="L973" s="61">
        <v>960</v>
      </c>
      <c r="M973" s="112" t="s">
        <v>489</v>
      </c>
      <c r="N973" s="73">
        <v>0</v>
      </c>
      <c r="O973" s="74"/>
      <c r="P973" s="75"/>
      <c r="R973" s="483"/>
      <c r="S973" s="483"/>
      <c r="T973" s="268" t="s">
        <v>489</v>
      </c>
      <c r="AM973">
        <v>0</v>
      </c>
      <c r="AN973">
        <v>0</v>
      </c>
      <c r="AO973">
        <v>0</v>
      </c>
      <c r="AP973">
        <v>0</v>
      </c>
    </row>
    <row r="974" spans="1:42" ht="18" hidden="1" outlineLevel="1" x14ac:dyDescent="0.35">
      <c r="A974" s="13" t="s">
        <v>184</v>
      </c>
      <c r="B974" s="35">
        <v>961</v>
      </c>
      <c r="C974" s="473"/>
      <c r="D974" s="474"/>
      <c r="E974" s="474"/>
      <c r="F974" s="475"/>
      <c r="G974" s="476">
        <v>0</v>
      </c>
      <c r="H974" s="477">
        <v>0.1</v>
      </c>
      <c r="I974" s="102">
        <v>0</v>
      </c>
      <c r="J974" s="475"/>
      <c r="K974" s="7"/>
      <c r="L974" s="61">
        <v>961</v>
      </c>
      <c r="M974" s="112" t="s">
        <v>489</v>
      </c>
      <c r="N974" s="73">
        <v>0</v>
      </c>
      <c r="O974" s="74"/>
      <c r="P974" s="75"/>
      <c r="R974" s="483"/>
      <c r="S974" s="483"/>
      <c r="T974" s="268" t="s">
        <v>489</v>
      </c>
      <c r="AM974">
        <v>0</v>
      </c>
      <c r="AN974">
        <v>0</v>
      </c>
      <c r="AO974">
        <v>0</v>
      </c>
      <c r="AP974">
        <v>0</v>
      </c>
    </row>
    <row r="975" spans="1:42" ht="18" hidden="1" outlineLevel="1" x14ac:dyDescent="0.35">
      <c r="A975" s="13" t="s">
        <v>184</v>
      </c>
      <c r="B975" s="35">
        <v>962</v>
      </c>
      <c r="C975" s="473"/>
      <c r="D975" s="474"/>
      <c r="E975" s="474"/>
      <c r="F975" s="475"/>
      <c r="G975" s="476">
        <v>0</v>
      </c>
      <c r="H975" s="477">
        <v>0.1</v>
      </c>
      <c r="I975" s="102">
        <v>0</v>
      </c>
      <c r="J975" s="475"/>
      <c r="K975" s="7"/>
      <c r="L975" s="61">
        <v>962</v>
      </c>
      <c r="M975" s="112" t="s">
        <v>489</v>
      </c>
      <c r="N975" s="73">
        <v>0</v>
      </c>
      <c r="O975" s="74"/>
      <c r="P975" s="75"/>
      <c r="R975" s="483"/>
      <c r="S975" s="483"/>
      <c r="T975" s="268" t="s">
        <v>489</v>
      </c>
      <c r="AM975">
        <v>0</v>
      </c>
      <c r="AN975">
        <v>0</v>
      </c>
      <c r="AO975">
        <v>0</v>
      </c>
      <c r="AP975">
        <v>0</v>
      </c>
    </row>
    <row r="976" spans="1:42" ht="18" hidden="1" outlineLevel="1" x14ac:dyDescent="0.35">
      <c r="A976" s="13" t="s">
        <v>184</v>
      </c>
      <c r="B976" s="35">
        <v>963</v>
      </c>
      <c r="C976" s="473"/>
      <c r="D976" s="474"/>
      <c r="E976" s="474"/>
      <c r="F976" s="475"/>
      <c r="G976" s="476">
        <v>0</v>
      </c>
      <c r="H976" s="477">
        <v>0.1</v>
      </c>
      <c r="I976" s="102">
        <v>0</v>
      </c>
      <c r="J976" s="475"/>
      <c r="K976" s="7"/>
      <c r="L976" s="61">
        <v>963</v>
      </c>
      <c r="M976" s="112" t="s">
        <v>489</v>
      </c>
      <c r="N976" s="73">
        <v>0</v>
      </c>
      <c r="O976" s="74"/>
      <c r="P976" s="75"/>
      <c r="R976" s="483"/>
      <c r="S976" s="483"/>
      <c r="T976" s="268" t="s">
        <v>489</v>
      </c>
      <c r="AM976">
        <v>0</v>
      </c>
      <c r="AN976">
        <v>0</v>
      </c>
      <c r="AO976">
        <v>0</v>
      </c>
      <c r="AP976">
        <v>0</v>
      </c>
    </row>
    <row r="977" spans="1:42" ht="18" hidden="1" outlineLevel="1" x14ac:dyDescent="0.35">
      <c r="A977" s="13" t="s">
        <v>184</v>
      </c>
      <c r="B977" s="35">
        <v>964</v>
      </c>
      <c r="C977" s="473"/>
      <c r="D977" s="474"/>
      <c r="E977" s="474"/>
      <c r="F977" s="475"/>
      <c r="G977" s="476">
        <v>0</v>
      </c>
      <c r="H977" s="477">
        <v>0.1</v>
      </c>
      <c r="I977" s="102">
        <v>0</v>
      </c>
      <c r="J977" s="475"/>
      <c r="K977" s="7"/>
      <c r="L977" s="61">
        <v>964</v>
      </c>
      <c r="M977" s="112" t="s">
        <v>489</v>
      </c>
      <c r="N977" s="73">
        <v>0</v>
      </c>
      <c r="O977" s="74"/>
      <c r="P977" s="75"/>
      <c r="R977" s="483"/>
      <c r="S977" s="483"/>
      <c r="T977" s="268" t="s">
        <v>489</v>
      </c>
      <c r="AM977">
        <v>0</v>
      </c>
      <c r="AN977">
        <v>0</v>
      </c>
      <c r="AO977">
        <v>0</v>
      </c>
      <c r="AP977">
        <v>0</v>
      </c>
    </row>
    <row r="978" spans="1:42" ht="18" hidden="1" outlineLevel="1" x14ac:dyDescent="0.35">
      <c r="A978" s="13" t="s">
        <v>184</v>
      </c>
      <c r="B978" s="35">
        <v>965</v>
      </c>
      <c r="C978" s="473"/>
      <c r="D978" s="474"/>
      <c r="E978" s="474"/>
      <c r="F978" s="475"/>
      <c r="G978" s="476">
        <v>0</v>
      </c>
      <c r="H978" s="477">
        <v>0.1</v>
      </c>
      <c r="I978" s="102">
        <v>0</v>
      </c>
      <c r="J978" s="475"/>
      <c r="K978" s="7"/>
      <c r="L978" s="61">
        <v>965</v>
      </c>
      <c r="M978" s="112" t="s">
        <v>489</v>
      </c>
      <c r="N978" s="73">
        <v>0</v>
      </c>
      <c r="O978" s="74"/>
      <c r="P978" s="75"/>
      <c r="R978" s="483"/>
      <c r="S978" s="483"/>
      <c r="T978" s="268" t="s">
        <v>489</v>
      </c>
      <c r="AM978">
        <v>0</v>
      </c>
      <c r="AN978">
        <v>0</v>
      </c>
      <c r="AO978">
        <v>0</v>
      </c>
      <c r="AP978">
        <v>0</v>
      </c>
    </row>
    <row r="979" spans="1:42" ht="18" hidden="1" outlineLevel="1" x14ac:dyDescent="0.35">
      <c r="A979" s="13" t="s">
        <v>184</v>
      </c>
      <c r="B979" s="35">
        <v>966</v>
      </c>
      <c r="C979" s="473"/>
      <c r="D979" s="474"/>
      <c r="E979" s="474"/>
      <c r="F979" s="475"/>
      <c r="G979" s="476">
        <v>0</v>
      </c>
      <c r="H979" s="477">
        <v>0.1</v>
      </c>
      <c r="I979" s="102">
        <v>0</v>
      </c>
      <c r="J979" s="475"/>
      <c r="K979" s="7"/>
      <c r="L979" s="61">
        <v>966</v>
      </c>
      <c r="M979" s="112" t="s">
        <v>489</v>
      </c>
      <c r="N979" s="73">
        <v>0</v>
      </c>
      <c r="O979" s="74"/>
      <c r="P979" s="75"/>
      <c r="R979" s="483"/>
      <c r="S979" s="483"/>
      <c r="T979" s="268" t="s">
        <v>489</v>
      </c>
      <c r="AM979">
        <v>0</v>
      </c>
      <c r="AN979">
        <v>0</v>
      </c>
      <c r="AO979">
        <v>0</v>
      </c>
      <c r="AP979">
        <v>0</v>
      </c>
    </row>
    <row r="980" spans="1:42" ht="18" hidden="1" outlineLevel="1" x14ac:dyDescent="0.35">
      <c r="A980" s="13" t="s">
        <v>184</v>
      </c>
      <c r="B980" s="35">
        <v>967</v>
      </c>
      <c r="C980" s="473"/>
      <c r="D980" s="474"/>
      <c r="E980" s="474"/>
      <c r="F980" s="475"/>
      <c r="G980" s="476">
        <v>0</v>
      </c>
      <c r="H980" s="477">
        <v>0.1</v>
      </c>
      <c r="I980" s="102">
        <v>0</v>
      </c>
      <c r="J980" s="475"/>
      <c r="K980" s="7"/>
      <c r="L980" s="61">
        <v>967</v>
      </c>
      <c r="M980" s="112" t="s">
        <v>489</v>
      </c>
      <c r="N980" s="73">
        <v>0</v>
      </c>
      <c r="O980" s="74"/>
      <c r="P980" s="75"/>
      <c r="R980" s="483"/>
      <c r="S980" s="483"/>
      <c r="T980" s="268" t="s">
        <v>489</v>
      </c>
      <c r="AM980">
        <v>0</v>
      </c>
      <c r="AN980">
        <v>0</v>
      </c>
      <c r="AO980">
        <v>0</v>
      </c>
      <c r="AP980">
        <v>0</v>
      </c>
    </row>
    <row r="981" spans="1:42" ht="18" hidden="1" outlineLevel="1" x14ac:dyDescent="0.35">
      <c r="A981" s="13" t="s">
        <v>184</v>
      </c>
      <c r="B981" s="35">
        <v>968</v>
      </c>
      <c r="C981" s="473"/>
      <c r="D981" s="474"/>
      <c r="E981" s="474"/>
      <c r="F981" s="475"/>
      <c r="G981" s="476">
        <v>0</v>
      </c>
      <c r="H981" s="477">
        <v>0.1</v>
      </c>
      <c r="I981" s="102">
        <v>0</v>
      </c>
      <c r="J981" s="475"/>
      <c r="K981" s="7"/>
      <c r="L981" s="61">
        <v>968</v>
      </c>
      <c r="M981" s="112" t="s">
        <v>489</v>
      </c>
      <c r="N981" s="73">
        <v>0</v>
      </c>
      <c r="O981" s="74"/>
      <c r="P981" s="75"/>
      <c r="R981" s="483"/>
      <c r="S981" s="483"/>
      <c r="T981" s="268" t="s">
        <v>489</v>
      </c>
      <c r="AM981">
        <v>0</v>
      </c>
      <c r="AN981">
        <v>0</v>
      </c>
      <c r="AO981">
        <v>0</v>
      </c>
      <c r="AP981">
        <v>0</v>
      </c>
    </row>
    <row r="982" spans="1:42" ht="18" hidden="1" outlineLevel="1" x14ac:dyDescent="0.35">
      <c r="A982" s="13" t="s">
        <v>184</v>
      </c>
      <c r="B982" s="35">
        <v>969</v>
      </c>
      <c r="C982" s="473"/>
      <c r="D982" s="474"/>
      <c r="E982" s="474"/>
      <c r="F982" s="475"/>
      <c r="G982" s="476">
        <v>0</v>
      </c>
      <c r="H982" s="477">
        <v>0.1</v>
      </c>
      <c r="I982" s="102">
        <v>0</v>
      </c>
      <c r="J982" s="475"/>
      <c r="K982" s="7"/>
      <c r="L982" s="61">
        <v>969</v>
      </c>
      <c r="M982" s="112" t="s">
        <v>489</v>
      </c>
      <c r="N982" s="73">
        <v>0</v>
      </c>
      <c r="O982" s="74"/>
      <c r="P982" s="75"/>
      <c r="R982" s="483"/>
      <c r="S982" s="483"/>
      <c r="T982" s="268" t="s">
        <v>489</v>
      </c>
      <c r="AM982">
        <v>0</v>
      </c>
      <c r="AN982">
        <v>0</v>
      </c>
      <c r="AO982">
        <v>0</v>
      </c>
      <c r="AP982">
        <v>0</v>
      </c>
    </row>
    <row r="983" spans="1:42" ht="18" hidden="1" outlineLevel="1" x14ac:dyDescent="0.35">
      <c r="A983" s="13" t="s">
        <v>184</v>
      </c>
      <c r="B983" s="35">
        <v>970</v>
      </c>
      <c r="C983" s="473"/>
      <c r="D983" s="474"/>
      <c r="E983" s="474"/>
      <c r="F983" s="475"/>
      <c r="G983" s="476">
        <v>0</v>
      </c>
      <c r="H983" s="477">
        <v>0.1</v>
      </c>
      <c r="I983" s="102">
        <v>0</v>
      </c>
      <c r="J983" s="475"/>
      <c r="K983" s="7"/>
      <c r="L983" s="61">
        <v>970</v>
      </c>
      <c r="M983" s="112" t="s">
        <v>489</v>
      </c>
      <c r="N983" s="73">
        <v>0</v>
      </c>
      <c r="O983" s="74"/>
      <c r="P983" s="75"/>
      <c r="R983" s="483"/>
      <c r="S983" s="483"/>
      <c r="T983" s="268" t="s">
        <v>489</v>
      </c>
      <c r="AM983">
        <v>0</v>
      </c>
      <c r="AN983">
        <v>0</v>
      </c>
      <c r="AO983">
        <v>0</v>
      </c>
      <c r="AP983">
        <v>0</v>
      </c>
    </row>
    <row r="984" spans="1:42" ht="18" hidden="1" outlineLevel="1" x14ac:dyDescent="0.35">
      <c r="A984" s="13" t="s">
        <v>184</v>
      </c>
      <c r="B984" s="35">
        <v>971</v>
      </c>
      <c r="C984" s="473"/>
      <c r="D984" s="474"/>
      <c r="E984" s="474"/>
      <c r="F984" s="475"/>
      <c r="G984" s="476">
        <v>0</v>
      </c>
      <c r="H984" s="477">
        <v>0.1</v>
      </c>
      <c r="I984" s="102">
        <v>0</v>
      </c>
      <c r="J984" s="475"/>
      <c r="K984" s="7"/>
      <c r="L984" s="61">
        <v>971</v>
      </c>
      <c r="M984" s="112" t="s">
        <v>489</v>
      </c>
      <c r="N984" s="73">
        <v>0</v>
      </c>
      <c r="O984" s="74"/>
      <c r="P984" s="75"/>
      <c r="R984" s="483"/>
      <c r="S984" s="483"/>
      <c r="T984" s="268" t="s">
        <v>489</v>
      </c>
      <c r="AM984">
        <v>0</v>
      </c>
      <c r="AN984">
        <v>0</v>
      </c>
      <c r="AO984">
        <v>0</v>
      </c>
      <c r="AP984">
        <v>0</v>
      </c>
    </row>
    <row r="985" spans="1:42" ht="18" hidden="1" outlineLevel="1" x14ac:dyDescent="0.35">
      <c r="A985" s="13" t="s">
        <v>184</v>
      </c>
      <c r="B985" s="35">
        <v>972</v>
      </c>
      <c r="C985" s="473"/>
      <c r="D985" s="474"/>
      <c r="E985" s="474"/>
      <c r="F985" s="475"/>
      <c r="G985" s="476">
        <v>0</v>
      </c>
      <c r="H985" s="477">
        <v>0.1</v>
      </c>
      <c r="I985" s="102">
        <v>0</v>
      </c>
      <c r="J985" s="475"/>
      <c r="K985" s="7"/>
      <c r="L985" s="61">
        <v>972</v>
      </c>
      <c r="M985" s="112" t="s">
        <v>489</v>
      </c>
      <c r="N985" s="73">
        <v>0</v>
      </c>
      <c r="O985" s="74"/>
      <c r="P985" s="75"/>
      <c r="R985" s="483"/>
      <c r="S985" s="483"/>
      <c r="T985" s="268" t="s">
        <v>489</v>
      </c>
      <c r="AM985">
        <v>0</v>
      </c>
      <c r="AN985">
        <v>0</v>
      </c>
      <c r="AO985">
        <v>0</v>
      </c>
      <c r="AP985">
        <v>0</v>
      </c>
    </row>
    <row r="986" spans="1:42" ht="18" hidden="1" outlineLevel="1" x14ac:dyDescent="0.35">
      <c r="A986" s="13" t="s">
        <v>184</v>
      </c>
      <c r="B986" s="35">
        <v>973</v>
      </c>
      <c r="C986" s="473"/>
      <c r="D986" s="474"/>
      <c r="E986" s="474"/>
      <c r="F986" s="475"/>
      <c r="G986" s="476">
        <v>0</v>
      </c>
      <c r="H986" s="477">
        <v>0.1</v>
      </c>
      <c r="I986" s="102">
        <v>0</v>
      </c>
      <c r="J986" s="475"/>
      <c r="K986" s="7"/>
      <c r="L986" s="61">
        <v>973</v>
      </c>
      <c r="M986" s="112" t="s">
        <v>489</v>
      </c>
      <c r="N986" s="73">
        <v>0</v>
      </c>
      <c r="O986" s="74"/>
      <c r="P986" s="75"/>
      <c r="R986" s="483"/>
      <c r="S986" s="483"/>
      <c r="T986" s="268" t="s">
        <v>489</v>
      </c>
      <c r="AM986">
        <v>0</v>
      </c>
      <c r="AN986">
        <v>0</v>
      </c>
      <c r="AO986">
        <v>0</v>
      </c>
      <c r="AP986">
        <v>0</v>
      </c>
    </row>
    <row r="987" spans="1:42" ht="18" hidden="1" outlineLevel="1" x14ac:dyDescent="0.35">
      <c r="A987" s="13" t="s">
        <v>184</v>
      </c>
      <c r="B987" s="35">
        <v>974</v>
      </c>
      <c r="C987" s="473"/>
      <c r="D987" s="474"/>
      <c r="E987" s="474"/>
      <c r="F987" s="475"/>
      <c r="G987" s="476">
        <v>0</v>
      </c>
      <c r="H987" s="477">
        <v>0.1</v>
      </c>
      <c r="I987" s="102">
        <v>0</v>
      </c>
      <c r="J987" s="475"/>
      <c r="K987" s="7"/>
      <c r="L987" s="61">
        <v>974</v>
      </c>
      <c r="M987" s="112" t="s">
        <v>489</v>
      </c>
      <c r="N987" s="73">
        <v>0</v>
      </c>
      <c r="O987" s="74"/>
      <c r="P987" s="75"/>
      <c r="R987" s="483"/>
      <c r="S987" s="483"/>
      <c r="T987" s="268" t="s">
        <v>489</v>
      </c>
      <c r="AM987">
        <v>0</v>
      </c>
      <c r="AN987">
        <v>0</v>
      </c>
      <c r="AO987">
        <v>0</v>
      </c>
      <c r="AP987">
        <v>0</v>
      </c>
    </row>
    <row r="988" spans="1:42" ht="18" hidden="1" outlineLevel="1" x14ac:dyDescent="0.35">
      <c r="A988" s="13" t="s">
        <v>184</v>
      </c>
      <c r="B988" s="35">
        <v>975</v>
      </c>
      <c r="C988" s="473"/>
      <c r="D988" s="474"/>
      <c r="E988" s="474"/>
      <c r="F988" s="475"/>
      <c r="G988" s="476">
        <v>0</v>
      </c>
      <c r="H988" s="477">
        <v>0.1</v>
      </c>
      <c r="I988" s="102">
        <v>0</v>
      </c>
      <c r="J988" s="475"/>
      <c r="K988" s="7"/>
      <c r="L988" s="61">
        <v>975</v>
      </c>
      <c r="M988" s="112" t="s">
        <v>489</v>
      </c>
      <c r="N988" s="73">
        <v>0</v>
      </c>
      <c r="O988" s="74"/>
      <c r="P988" s="75"/>
      <c r="R988" s="483"/>
      <c r="S988" s="483"/>
      <c r="T988" s="268" t="s">
        <v>489</v>
      </c>
      <c r="AM988">
        <v>0</v>
      </c>
      <c r="AN988">
        <v>0</v>
      </c>
      <c r="AO988">
        <v>0</v>
      </c>
      <c r="AP988">
        <v>0</v>
      </c>
    </row>
    <row r="989" spans="1:42" ht="18" hidden="1" outlineLevel="1" x14ac:dyDescent="0.35">
      <c r="A989" s="13" t="s">
        <v>184</v>
      </c>
      <c r="B989" s="35">
        <v>976</v>
      </c>
      <c r="C989" s="473"/>
      <c r="D989" s="474"/>
      <c r="E989" s="474"/>
      <c r="F989" s="475"/>
      <c r="G989" s="476">
        <v>0</v>
      </c>
      <c r="H989" s="477">
        <v>0.1</v>
      </c>
      <c r="I989" s="102">
        <v>0</v>
      </c>
      <c r="J989" s="475"/>
      <c r="K989" s="7"/>
      <c r="L989" s="61">
        <v>976</v>
      </c>
      <c r="M989" s="112" t="s">
        <v>489</v>
      </c>
      <c r="N989" s="73">
        <v>0</v>
      </c>
      <c r="O989" s="74"/>
      <c r="P989" s="75"/>
      <c r="R989" s="483"/>
      <c r="S989" s="483"/>
      <c r="T989" s="268" t="s">
        <v>489</v>
      </c>
      <c r="AM989">
        <v>0</v>
      </c>
      <c r="AN989">
        <v>0</v>
      </c>
      <c r="AO989">
        <v>0</v>
      </c>
      <c r="AP989">
        <v>0</v>
      </c>
    </row>
    <row r="990" spans="1:42" ht="18" hidden="1" outlineLevel="1" x14ac:dyDescent="0.35">
      <c r="A990" s="13" t="s">
        <v>184</v>
      </c>
      <c r="B990" s="35">
        <v>977</v>
      </c>
      <c r="C990" s="473"/>
      <c r="D990" s="474"/>
      <c r="E990" s="474"/>
      <c r="F990" s="475"/>
      <c r="G990" s="476">
        <v>0</v>
      </c>
      <c r="H990" s="477">
        <v>0.1</v>
      </c>
      <c r="I990" s="102">
        <v>0</v>
      </c>
      <c r="J990" s="475"/>
      <c r="K990" s="7"/>
      <c r="L990" s="61">
        <v>977</v>
      </c>
      <c r="M990" s="112" t="s">
        <v>489</v>
      </c>
      <c r="N990" s="73">
        <v>0</v>
      </c>
      <c r="O990" s="74"/>
      <c r="P990" s="75"/>
      <c r="R990" s="483"/>
      <c r="S990" s="483"/>
      <c r="T990" s="268" t="s">
        <v>489</v>
      </c>
      <c r="AM990">
        <v>0</v>
      </c>
      <c r="AN990">
        <v>0</v>
      </c>
      <c r="AO990">
        <v>0</v>
      </c>
      <c r="AP990">
        <v>0</v>
      </c>
    </row>
    <row r="991" spans="1:42" ht="18" hidden="1" outlineLevel="1" x14ac:dyDescent="0.35">
      <c r="A991" s="13" t="s">
        <v>184</v>
      </c>
      <c r="B991" s="35">
        <v>978</v>
      </c>
      <c r="C991" s="473"/>
      <c r="D991" s="474"/>
      <c r="E991" s="474"/>
      <c r="F991" s="475"/>
      <c r="G991" s="476">
        <v>0</v>
      </c>
      <c r="H991" s="477">
        <v>0.1</v>
      </c>
      <c r="I991" s="102">
        <v>0</v>
      </c>
      <c r="J991" s="475"/>
      <c r="K991" s="7"/>
      <c r="L991" s="61">
        <v>978</v>
      </c>
      <c r="M991" s="112" t="s">
        <v>489</v>
      </c>
      <c r="N991" s="73">
        <v>0</v>
      </c>
      <c r="O991" s="74"/>
      <c r="P991" s="75"/>
      <c r="R991" s="483"/>
      <c r="S991" s="483"/>
      <c r="T991" s="268" t="s">
        <v>489</v>
      </c>
      <c r="AM991">
        <v>0</v>
      </c>
      <c r="AN991">
        <v>0</v>
      </c>
      <c r="AO991">
        <v>0</v>
      </c>
      <c r="AP991">
        <v>0</v>
      </c>
    </row>
    <row r="992" spans="1:42" ht="18" hidden="1" outlineLevel="1" x14ac:dyDescent="0.35">
      <c r="A992" s="13" t="s">
        <v>184</v>
      </c>
      <c r="B992" s="35">
        <v>979</v>
      </c>
      <c r="C992" s="473"/>
      <c r="D992" s="474"/>
      <c r="E992" s="474"/>
      <c r="F992" s="475"/>
      <c r="G992" s="476">
        <v>0</v>
      </c>
      <c r="H992" s="477">
        <v>0.1</v>
      </c>
      <c r="I992" s="102">
        <v>0</v>
      </c>
      <c r="J992" s="475"/>
      <c r="K992" s="7"/>
      <c r="L992" s="61">
        <v>979</v>
      </c>
      <c r="M992" s="112" t="s">
        <v>489</v>
      </c>
      <c r="N992" s="73">
        <v>0</v>
      </c>
      <c r="O992" s="74"/>
      <c r="P992" s="75"/>
      <c r="R992" s="483"/>
      <c r="S992" s="483"/>
      <c r="T992" s="268" t="s">
        <v>489</v>
      </c>
      <c r="AM992">
        <v>0</v>
      </c>
      <c r="AN992">
        <v>0</v>
      </c>
      <c r="AO992">
        <v>0</v>
      </c>
      <c r="AP992">
        <v>0</v>
      </c>
    </row>
    <row r="993" spans="1:42" ht="18" hidden="1" outlineLevel="1" x14ac:dyDescent="0.35">
      <c r="A993" s="13" t="s">
        <v>184</v>
      </c>
      <c r="B993" s="35">
        <v>980</v>
      </c>
      <c r="C993" s="473"/>
      <c r="D993" s="474"/>
      <c r="E993" s="474"/>
      <c r="F993" s="475"/>
      <c r="G993" s="476">
        <v>0</v>
      </c>
      <c r="H993" s="477">
        <v>0.1</v>
      </c>
      <c r="I993" s="102">
        <v>0</v>
      </c>
      <c r="J993" s="475"/>
      <c r="K993" s="7"/>
      <c r="L993" s="61">
        <v>980</v>
      </c>
      <c r="M993" s="112" t="s">
        <v>489</v>
      </c>
      <c r="N993" s="73">
        <v>0</v>
      </c>
      <c r="O993" s="74"/>
      <c r="P993" s="75"/>
      <c r="R993" s="483"/>
      <c r="S993" s="483"/>
      <c r="T993" s="268" t="s">
        <v>489</v>
      </c>
      <c r="AM993">
        <v>0</v>
      </c>
      <c r="AN993">
        <v>0</v>
      </c>
      <c r="AO993">
        <v>0</v>
      </c>
      <c r="AP993">
        <v>0</v>
      </c>
    </row>
    <row r="994" spans="1:42" ht="18" hidden="1" outlineLevel="1" x14ac:dyDescent="0.35">
      <c r="A994" s="13" t="s">
        <v>184</v>
      </c>
      <c r="B994" s="35">
        <v>981</v>
      </c>
      <c r="C994" s="473"/>
      <c r="D994" s="474"/>
      <c r="E994" s="474"/>
      <c r="F994" s="475"/>
      <c r="G994" s="476">
        <v>0</v>
      </c>
      <c r="H994" s="477">
        <v>0.1</v>
      </c>
      <c r="I994" s="102">
        <v>0</v>
      </c>
      <c r="J994" s="475"/>
      <c r="K994" s="7"/>
      <c r="L994" s="61">
        <v>981</v>
      </c>
      <c r="M994" s="112" t="s">
        <v>489</v>
      </c>
      <c r="N994" s="73">
        <v>0</v>
      </c>
      <c r="O994" s="74"/>
      <c r="P994" s="75"/>
      <c r="R994" s="483"/>
      <c r="S994" s="483"/>
      <c r="T994" s="268" t="s">
        <v>489</v>
      </c>
      <c r="AM994">
        <v>0</v>
      </c>
      <c r="AN994">
        <v>0</v>
      </c>
      <c r="AO994">
        <v>0</v>
      </c>
      <c r="AP994">
        <v>0</v>
      </c>
    </row>
    <row r="995" spans="1:42" ht="18" hidden="1" outlineLevel="1" x14ac:dyDescent="0.35">
      <c r="A995" s="13" t="s">
        <v>184</v>
      </c>
      <c r="B995" s="35">
        <v>982</v>
      </c>
      <c r="C995" s="473"/>
      <c r="D995" s="474"/>
      <c r="E995" s="474"/>
      <c r="F995" s="475"/>
      <c r="G995" s="476">
        <v>0</v>
      </c>
      <c r="H995" s="477">
        <v>0.1</v>
      </c>
      <c r="I995" s="102">
        <v>0</v>
      </c>
      <c r="J995" s="475"/>
      <c r="K995" s="7"/>
      <c r="L995" s="61">
        <v>982</v>
      </c>
      <c r="M995" s="112" t="s">
        <v>489</v>
      </c>
      <c r="N995" s="73">
        <v>0</v>
      </c>
      <c r="O995" s="74"/>
      <c r="P995" s="75"/>
      <c r="R995" s="483"/>
      <c r="S995" s="483"/>
      <c r="T995" s="268" t="s">
        <v>489</v>
      </c>
      <c r="AM995">
        <v>0</v>
      </c>
      <c r="AN995">
        <v>0</v>
      </c>
      <c r="AO995">
        <v>0</v>
      </c>
      <c r="AP995">
        <v>0</v>
      </c>
    </row>
    <row r="996" spans="1:42" ht="18" hidden="1" outlineLevel="1" x14ac:dyDescent="0.35">
      <c r="A996" s="13" t="s">
        <v>184</v>
      </c>
      <c r="B996" s="35">
        <v>983</v>
      </c>
      <c r="C996" s="473"/>
      <c r="D996" s="474"/>
      <c r="E996" s="474"/>
      <c r="F996" s="475"/>
      <c r="G996" s="476">
        <v>0</v>
      </c>
      <c r="H996" s="477">
        <v>0.1</v>
      </c>
      <c r="I996" s="102">
        <v>0</v>
      </c>
      <c r="J996" s="475"/>
      <c r="K996" s="7"/>
      <c r="L996" s="61">
        <v>983</v>
      </c>
      <c r="M996" s="112" t="s">
        <v>489</v>
      </c>
      <c r="N996" s="73">
        <v>0</v>
      </c>
      <c r="O996" s="74"/>
      <c r="P996" s="75"/>
      <c r="R996" s="483"/>
      <c r="S996" s="483"/>
      <c r="T996" s="268" t="s">
        <v>489</v>
      </c>
      <c r="AM996">
        <v>0</v>
      </c>
      <c r="AN996">
        <v>0</v>
      </c>
      <c r="AO996">
        <v>0</v>
      </c>
      <c r="AP996">
        <v>0</v>
      </c>
    </row>
    <row r="997" spans="1:42" ht="18" hidden="1" outlineLevel="1" x14ac:dyDescent="0.35">
      <c r="A997" s="13" t="s">
        <v>184</v>
      </c>
      <c r="B997" s="35">
        <v>984</v>
      </c>
      <c r="C997" s="473"/>
      <c r="D997" s="474"/>
      <c r="E997" s="474"/>
      <c r="F997" s="475"/>
      <c r="G997" s="476">
        <v>0</v>
      </c>
      <c r="H997" s="477">
        <v>0.1</v>
      </c>
      <c r="I997" s="102">
        <v>0</v>
      </c>
      <c r="J997" s="475"/>
      <c r="K997" s="7"/>
      <c r="L997" s="61">
        <v>984</v>
      </c>
      <c r="M997" s="112" t="s">
        <v>489</v>
      </c>
      <c r="N997" s="73">
        <v>0</v>
      </c>
      <c r="O997" s="74"/>
      <c r="P997" s="75"/>
      <c r="R997" s="483"/>
      <c r="S997" s="483"/>
      <c r="T997" s="268" t="s">
        <v>489</v>
      </c>
      <c r="AM997">
        <v>0</v>
      </c>
      <c r="AN997">
        <v>0</v>
      </c>
      <c r="AO997">
        <v>0</v>
      </c>
      <c r="AP997">
        <v>0</v>
      </c>
    </row>
    <row r="998" spans="1:42" ht="18" hidden="1" outlineLevel="1" x14ac:dyDescent="0.35">
      <c r="A998" s="13" t="s">
        <v>184</v>
      </c>
      <c r="B998" s="35">
        <v>985</v>
      </c>
      <c r="C998" s="473"/>
      <c r="D998" s="474"/>
      <c r="E998" s="474"/>
      <c r="F998" s="475"/>
      <c r="G998" s="476">
        <v>0</v>
      </c>
      <c r="H998" s="477">
        <v>0.1</v>
      </c>
      <c r="I998" s="102">
        <v>0</v>
      </c>
      <c r="J998" s="475"/>
      <c r="K998" s="7"/>
      <c r="L998" s="61">
        <v>985</v>
      </c>
      <c r="M998" s="112" t="s">
        <v>489</v>
      </c>
      <c r="N998" s="73">
        <v>0</v>
      </c>
      <c r="O998" s="74"/>
      <c r="P998" s="75"/>
      <c r="R998" s="483"/>
      <c r="S998" s="483"/>
      <c r="T998" s="268" t="s">
        <v>489</v>
      </c>
      <c r="AM998">
        <v>0</v>
      </c>
      <c r="AN998">
        <v>0</v>
      </c>
      <c r="AO998">
        <v>0</v>
      </c>
      <c r="AP998">
        <v>0</v>
      </c>
    </row>
    <row r="999" spans="1:42" ht="18" hidden="1" outlineLevel="1" x14ac:dyDescent="0.35">
      <c r="A999" s="13" t="s">
        <v>184</v>
      </c>
      <c r="B999" s="35">
        <v>986</v>
      </c>
      <c r="C999" s="473"/>
      <c r="D999" s="474"/>
      <c r="E999" s="474"/>
      <c r="F999" s="475"/>
      <c r="G999" s="476">
        <v>0</v>
      </c>
      <c r="H999" s="477">
        <v>0.1</v>
      </c>
      <c r="I999" s="102">
        <v>0</v>
      </c>
      <c r="J999" s="475"/>
      <c r="K999" s="7"/>
      <c r="L999" s="61">
        <v>986</v>
      </c>
      <c r="M999" s="112" t="s">
        <v>489</v>
      </c>
      <c r="N999" s="73">
        <v>0</v>
      </c>
      <c r="O999" s="74"/>
      <c r="P999" s="75"/>
      <c r="R999" s="483"/>
      <c r="S999" s="483"/>
      <c r="T999" s="268" t="s">
        <v>489</v>
      </c>
      <c r="AM999">
        <v>0</v>
      </c>
      <c r="AN999">
        <v>0</v>
      </c>
      <c r="AO999">
        <v>0</v>
      </c>
      <c r="AP999">
        <v>0</v>
      </c>
    </row>
    <row r="1000" spans="1:42" ht="18" hidden="1" outlineLevel="1" x14ac:dyDescent="0.35">
      <c r="A1000" s="13" t="s">
        <v>184</v>
      </c>
      <c r="B1000" s="35">
        <v>987</v>
      </c>
      <c r="C1000" s="473"/>
      <c r="D1000" s="474"/>
      <c r="E1000" s="474"/>
      <c r="F1000" s="475"/>
      <c r="G1000" s="476">
        <v>0</v>
      </c>
      <c r="H1000" s="477">
        <v>0.1</v>
      </c>
      <c r="I1000" s="102">
        <v>0</v>
      </c>
      <c r="J1000" s="475"/>
      <c r="K1000" s="7"/>
      <c r="L1000" s="61">
        <v>987</v>
      </c>
      <c r="M1000" s="112" t="s">
        <v>489</v>
      </c>
      <c r="N1000" s="73">
        <v>0</v>
      </c>
      <c r="O1000" s="74"/>
      <c r="P1000" s="75"/>
      <c r="R1000" s="483"/>
      <c r="S1000" s="483"/>
      <c r="T1000" s="268" t="s">
        <v>489</v>
      </c>
      <c r="AM1000">
        <v>0</v>
      </c>
      <c r="AN1000">
        <v>0</v>
      </c>
      <c r="AO1000">
        <v>0</v>
      </c>
      <c r="AP1000">
        <v>0</v>
      </c>
    </row>
    <row r="1001" spans="1:42" ht="18" hidden="1" outlineLevel="1" x14ac:dyDescent="0.35">
      <c r="A1001" s="13" t="s">
        <v>184</v>
      </c>
      <c r="B1001" s="35">
        <v>988</v>
      </c>
      <c r="C1001" s="473"/>
      <c r="D1001" s="474"/>
      <c r="E1001" s="474"/>
      <c r="F1001" s="475"/>
      <c r="G1001" s="476">
        <v>0</v>
      </c>
      <c r="H1001" s="477">
        <v>0.1</v>
      </c>
      <c r="I1001" s="102">
        <v>0</v>
      </c>
      <c r="J1001" s="475"/>
      <c r="K1001" s="7"/>
      <c r="L1001" s="61">
        <v>988</v>
      </c>
      <c r="M1001" s="112" t="s">
        <v>489</v>
      </c>
      <c r="N1001" s="73">
        <v>0</v>
      </c>
      <c r="O1001" s="74"/>
      <c r="P1001" s="75"/>
      <c r="R1001" s="483"/>
      <c r="S1001" s="483"/>
      <c r="T1001" s="268" t="s">
        <v>489</v>
      </c>
      <c r="AM1001">
        <v>0</v>
      </c>
      <c r="AN1001">
        <v>0</v>
      </c>
      <c r="AO1001">
        <v>0</v>
      </c>
      <c r="AP1001">
        <v>0</v>
      </c>
    </row>
    <row r="1002" spans="1:42" ht="18" hidden="1" outlineLevel="1" x14ac:dyDescent="0.35">
      <c r="A1002" s="13" t="s">
        <v>184</v>
      </c>
      <c r="B1002" s="35">
        <v>989</v>
      </c>
      <c r="C1002" s="473"/>
      <c r="D1002" s="474"/>
      <c r="E1002" s="474"/>
      <c r="F1002" s="475"/>
      <c r="G1002" s="476">
        <v>0</v>
      </c>
      <c r="H1002" s="477">
        <v>0.1</v>
      </c>
      <c r="I1002" s="102">
        <v>0</v>
      </c>
      <c r="J1002" s="475"/>
      <c r="K1002" s="7"/>
      <c r="L1002" s="61">
        <v>989</v>
      </c>
      <c r="M1002" s="112" t="s">
        <v>489</v>
      </c>
      <c r="N1002" s="73">
        <v>0</v>
      </c>
      <c r="O1002" s="74"/>
      <c r="P1002" s="75"/>
      <c r="R1002" s="483"/>
      <c r="S1002" s="483"/>
      <c r="T1002" s="268" t="s">
        <v>489</v>
      </c>
      <c r="AM1002">
        <v>0</v>
      </c>
      <c r="AN1002">
        <v>0</v>
      </c>
      <c r="AO1002">
        <v>0</v>
      </c>
      <c r="AP1002">
        <v>0</v>
      </c>
    </row>
    <row r="1003" spans="1:42" ht="18" hidden="1" outlineLevel="1" x14ac:dyDescent="0.35">
      <c r="A1003" s="13" t="s">
        <v>184</v>
      </c>
      <c r="B1003" s="35">
        <v>990</v>
      </c>
      <c r="C1003" s="473"/>
      <c r="D1003" s="474"/>
      <c r="E1003" s="474"/>
      <c r="F1003" s="475"/>
      <c r="G1003" s="476">
        <v>0</v>
      </c>
      <c r="H1003" s="477">
        <v>0.1</v>
      </c>
      <c r="I1003" s="102">
        <v>0</v>
      </c>
      <c r="J1003" s="475"/>
      <c r="K1003" s="7"/>
      <c r="L1003" s="61">
        <v>990</v>
      </c>
      <c r="M1003" s="112" t="s">
        <v>489</v>
      </c>
      <c r="N1003" s="73">
        <v>0</v>
      </c>
      <c r="O1003" s="74"/>
      <c r="P1003" s="75"/>
      <c r="R1003" s="483"/>
      <c r="S1003" s="483"/>
      <c r="T1003" s="268" t="s">
        <v>489</v>
      </c>
      <c r="AM1003">
        <v>0</v>
      </c>
      <c r="AN1003">
        <v>0</v>
      </c>
      <c r="AO1003">
        <v>0</v>
      </c>
      <c r="AP1003">
        <v>0</v>
      </c>
    </row>
    <row r="1004" spans="1:42" ht="18" hidden="1" outlineLevel="1" x14ac:dyDescent="0.35">
      <c r="A1004" s="13" t="s">
        <v>184</v>
      </c>
      <c r="B1004" s="35">
        <v>991</v>
      </c>
      <c r="C1004" s="473"/>
      <c r="D1004" s="474"/>
      <c r="E1004" s="474"/>
      <c r="F1004" s="475"/>
      <c r="G1004" s="476">
        <v>0</v>
      </c>
      <c r="H1004" s="477">
        <v>0.1</v>
      </c>
      <c r="I1004" s="102">
        <v>0</v>
      </c>
      <c r="J1004" s="475"/>
      <c r="K1004" s="7"/>
      <c r="L1004" s="61">
        <v>991</v>
      </c>
      <c r="M1004" s="112" t="s">
        <v>489</v>
      </c>
      <c r="N1004" s="73">
        <v>0</v>
      </c>
      <c r="O1004" s="74"/>
      <c r="P1004" s="75"/>
      <c r="R1004" s="483"/>
      <c r="S1004" s="483"/>
      <c r="T1004" s="268" t="s">
        <v>489</v>
      </c>
      <c r="AM1004">
        <v>0</v>
      </c>
      <c r="AN1004">
        <v>0</v>
      </c>
      <c r="AO1004">
        <v>0</v>
      </c>
      <c r="AP1004">
        <v>0</v>
      </c>
    </row>
    <row r="1005" spans="1:42" ht="18" hidden="1" outlineLevel="1" x14ac:dyDescent="0.35">
      <c r="A1005" s="13" t="s">
        <v>184</v>
      </c>
      <c r="B1005" s="35">
        <v>992</v>
      </c>
      <c r="C1005" s="473"/>
      <c r="D1005" s="474"/>
      <c r="E1005" s="474"/>
      <c r="F1005" s="475"/>
      <c r="G1005" s="476">
        <v>0</v>
      </c>
      <c r="H1005" s="477">
        <v>0.1</v>
      </c>
      <c r="I1005" s="102">
        <v>0</v>
      </c>
      <c r="J1005" s="475"/>
      <c r="K1005" s="7"/>
      <c r="L1005" s="61">
        <v>992</v>
      </c>
      <c r="M1005" s="112" t="s">
        <v>489</v>
      </c>
      <c r="N1005" s="73">
        <v>0</v>
      </c>
      <c r="O1005" s="74"/>
      <c r="P1005" s="75"/>
      <c r="R1005" s="483"/>
      <c r="T1005" s="268" t="s">
        <v>489</v>
      </c>
      <c r="AM1005">
        <v>0</v>
      </c>
      <c r="AN1005">
        <v>0</v>
      </c>
      <c r="AO1005">
        <v>0</v>
      </c>
      <c r="AP1005">
        <v>0</v>
      </c>
    </row>
    <row r="1006" spans="1:42" ht="18" hidden="1" outlineLevel="1" x14ac:dyDescent="0.35">
      <c r="A1006" s="13" t="s">
        <v>184</v>
      </c>
      <c r="B1006" s="35">
        <v>993</v>
      </c>
      <c r="C1006" s="473"/>
      <c r="D1006" s="474"/>
      <c r="E1006" s="474"/>
      <c r="F1006" s="475"/>
      <c r="G1006" s="476">
        <v>0</v>
      </c>
      <c r="H1006" s="477">
        <v>0.1</v>
      </c>
      <c r="I1006" s="102">
        <v>0</v>
      </c>
      <c r="J1006" s="475"/>
      <c r="K1006" s="7"/>
      <c r="L1006" s="61">
        <v>993</v>
      </c>
      <c r="M1006" s="112" t="s">
        <v>489</v>
      </c>
      <c r="N1006" s="73">
        <v>0</v>
      </c>
      <c r="O1006" s="74"/>
      <c r="P1006" s="75"/>
      <c r="R1006" s="483"/>
      <c r="T1006" s="268" t="s">
        <v>489</v>
      </c>
      <c r="AM1006">
        <v>0</v>
      </c>
      <c r="AN1006">
        <v>0</v>
      </c>
      <c r="AO1006">
        <v>0</v>
      </c>
      <c r="AP1006">
        <v>0</v>
      </c>
    </row>
    <row r="1007" spans="1:42" ht="18" hidden="1" outlineLevel="1" x14ac:dyDescent="0.35">
      <c r="A1007" s="13" t="s">
        <v>184</v>
      </c>
      <c r="B1007" s="35">
        <v>994</v>
      </c>
      <c r="C1007" s="473"/>
      <c r="D1007" s="474"/>
      <c r="E1007" s="474"/>
      <c r="F1007" s="475"/>
      <c r="G1007" s="476">
        <v>0</v>
      </c>
      <c r="H1007" s="477">
        <v>0.1</v>
      </c>
      <c r="I1007" s="102">
        <v>0</v>
      </c>
      <c r="J1007" s="475"/>
      <c r="K1007" s="7"/>
      <c r="L1007" s="61">
        <v>994</v>
      </c>
      <c r="M1007" s="112" t="s">
        <v>489</v>
      </c>
      <c r="N1007" s="73">
        <v>0</v>
      </c>
      <c r="O1007" s="74"/>
      <c r="P1007" s="75"/>
      <c r="R1007" s="483"/>
      <c r="T1007" s="268" t="s">
        <v>489</v>
      </c>
      <c r="AM1007">
        <v>0</v>
      </c>
      <c r="AN1007">
        <v>0</v>
      </c>
      <c r="AO1007">
        <v>0</v>
      </c>
      <c r="AP1007">
        <v>0</v>
      </c>
    </row>
    <row r="1008" spans="1:42" ht="18" hidden="1" outlineLevel="1" x14ac:dyDescent="0.35">
      <c r="A1008" s="13" t="s">
        <v>184</v>
      </c>
      <c r="B1008" s="35">
        <v>995</v>
      </c>
      <c r="C1008" s="473"/>
      <c r="D1008" s="474"/>
      <c r="E1008" s="474"/>
      <c r="F1008" s="475"/>
      <c r="G1008" s="476">
        <v>0</v>
      </c>
      <c r="H1008" s="477">
        <v>0.1</v>
      </c>
      <c r="I1008" s="102">
        <v>0</v>
      </c>
      <c r="J1008" s="475"/>
      <c r="K1008" s="7"/>
      <c r="L1008" s="61">
        <v>995</v>
      </c>
      <c r="M1008" s="112" t="s">
        <v>489</v>
      </c>
      <c r="N1008" s="73">
        <v>0</v>
      </c>
      <c r="O1008" s="74"/>
      <c r="P1008" s="75"/>
      <c r="R1008" s="483"/>
      <c r="T1008" s="268" t="s">
        <v>489</v>
      </c>
      <c r="AM1008">
        <v>0</v>
      </c>
      <c r="AN1008">
        <v>0</v>
      </c>
      <c r="AO1008">
        <v>0</v>
      </c>
      <c r="AP1008">
        <v>0</v>
      </c>
    </row>
    <row r="1009" spans="1:42" ht="18" hidden="1" outlineLevel="1" x14ac:dyDescent="0.35">
      <c r="A1009" s="13" t="s">
        <v>184</v>
      </c>
      <c r="B1009" s="35">
        <v>996</v>
      </c>
      <c r="C1009" s="473"/>
      <c r="D1009" s="474"/>
      <c r="E1009" s="474"/>
      <c r="F1009" s="475"/>
      <c r="G1009" s="476">
        <v>0</v>
      </c>
      <c r="H1009" s="477">
        <v>0.1</v>
      </c>
      <c r="I1009" s="102">
        <v>0</v>
      </c>
      <c r="J1009" s="475"/>
      <c r="K1009" s="7"/>
      <c r="L1009" s="61">
        <v>996</v>
      </c>
      <c r="M1009" s="112" t="s">
        <v>489</v>
      </c>
      <c r="N1009" s="73">
        <v>0</v>
      </c>
      <c r="O1009" s="74"/>
      <c r="P1009" s="75"/>
      <c r="R1009" s="483"/>
      <c r="T1009" s="268" t="s">
        <v>489</v>
      </c>
      <c r="AM1009">
        <v>0</v>
      </c>
      <c r="AN1009">
        <v>0</v>
      </c>
      <c r="AO1009">
        <v>0</v>
      </c>
      <c r="AP1009">
        <v>0</v>
      </c>
    </row>
    <row r="1010" spans="1:42" ht="18" hidden="1" outlineLevel="1" x14ac:dyDescent="0.35">
      <c r="A1010" s="13" t="s">
        <v>184</v>
      </c>
      <c r="B1010" s="35">
        <v>997</v>
      </c>
      <c r="C1010" s="473"/>
      <c r="D1010" s="474"/>
      <c r="E1010" s="474"/>
      <c r="F1010" s="475"/>
      <c r="G1010" s="476">
        <v>0</v>
      </c>
      <c r="H1010" s="477">
        <v>0.1</v>
      </c>
      <c r="I1010" s="102">
        <v>0</v>
      </c>
      <c r="J1010" s="475"/>
      <c r="K1010" s="7"/>
      <c r="L1010" s="61">
        <v>997</v>
      </c>
      <c r="M1010" s="112" t="s">
        <v>489</v>
      </c>
      <c r="N1010" s="73">
        <v>0</v>
      </c>
      <c r="O1010" s="74"/>
      <c r="P1010" s="75"/>
      <c r="R1010" s="483"/>
      <c r="T1010" s="268" t="s">
        <v>489</v>
      </c>
      <c r="AM1010">
        <v>0</v>
      </c>
      <c r="AN1010">
        <v>0</v>
      </c>
      <c r="AO1010">
        <v>0</v>
      </c>
      <c r="AP1010">
        <v>0</v>
      </c>
    </row>
    <row r="1011" spans="1:42" ht="18" hidden="1" outlineLevel="1" x14ac:dyDescent="0.35">
      <c r="A1011" s="13" t="s">
        <v>184</v>
      </c>
      <c r="B1011" s="35">
        <v>998</v>
      </c>
      <c r="C1011" s="473"/>
      <c r="D1011" s="474"/>
      <c r="E1011" s="474"/>
      <c r="F1011" s="475"/>
      <c r="G1011" s="476">
        <v>0</v>
      </c>
      <c r="H1011" s="477">
        <v>0.1</v>
      </c>
      <c r="I1011" s="102">
        <v>0</v>
      </c>
      <c r="J1011" s="475"/>
      <c r="K1011" s="7"/>
      <c r="L1011" s="61">
        <v>998</v>
      </c>
      <c r="M1011" s="112" t="s">
        <v>489</v>
      </c>
      <c r="N1011" s="73">
        <v>0</v>
      </c>
      <c r="O1011" s="74"/>
      <c r="P1011" s="75"/>
      <c r="R1011" s="483"/>
      <c r="T1011" s="268" t="s">
        <v>489</v>
      </c>
      <c r="AM1011">
        <v>0</v>
      </c>
      <c r="AN1011">
        <v>0</v>
      </c>
      <c r="AO1011">
        <v>0</v>
      </c>
      <c r="AP1011">
        <v>0</v>
      </c>
    </row>
    <row r="1012" spans="1:42" ht="18" hidden="1" outlineLevel="1" x14ac:dyDescent="0.35">
      <c r="A1012" s="13" t="s">
        <v>184</v>
      </c>
      <c r="B1012" s="35">
        <v>999</v>
      </c>
      <c r="C1012" s="473"/>
      <c r="D1012" s="474"/>
      <c r="E1012" s="474"/>
      <c r="F1012" s="475"/>
      <c r="G1012" s="476">
        <v>0</v>
      </c>
      <c r="H1012" s="477">
        <v>0.1</v>
      </c>
      <c r="I1012" s="102">
        <v>0</v>
      </c>
      <c r="J1012" s="475"/>
      <c r="K1012" s="7"/>
      <c r="L1012" s="61">
        <v>999</v>
      </c>
      <c r="M1012" s="112" t="s">
        <v>489</v>
      </c>
      <c r="N1012" s="73">
        <v>0</v>
      </c>
      <c r="O1012" s="74"/>
      <c r="P1012" s="75"/>
      <c r="R1012" s="483"/>
      <c r="T1012" s="268" t="s">
        <v>489</v>
      </c>
      <c r="AM1012">
        <v>0</v>
      </c>
      <c r="AN1012">
        <v>0</v>
      </c>
      <c r="AO1012">
        <v>0</v>
      </c>
      <c r="AP1012">
        <v>0</v>
      </c>
    </row>
    <row r="1013" spans="1:42" ht="18" hidden="1" outlineLevel="1" x14ac:dyDescent="0.35">
      <c r="A1013" s="13" t="s">
        <v>184</v>
      </c>
      <c r="B1013" s="35">
        <v>1000</v>
      </c>
      <c r="C1013" s="473"/>
      <c r="D1013" s="474"/>
      <c r="E1013" s="474"/>
      <c r="F1013" s="475"/>
      <c r="G1013" s="476">
        <v>0</v>
      </c>
      <c r="H1013" s="477">
        <v>0.1</v>
      </c>
      <c r="I1013" s="102">
        <v>0</v>
      </c>
      <c r="J1013" s="475"/>
      <c r="K1013" s="7"/>
      <c r="L1013" s="61">
        <v>1000</v>
      </c>
      <c r="M1013" s="112" t="s">
        <v>489</v>
      </c>
      <c r="N1013" s="73">
        <v>0</v>
      </c>
      <c r="O1013" s="74" t="s">
        <v>244</v>
      </c>
      <c r="P1013" s="75"/>
      <c r="R1013" s="483"/>
      <c r="T1013" s="268" t="s">
        <v>489</v>
      </c>
      <c r="AM1013">
        <v>0</v>
      </c>
      <c r="AN1013">
        <v>0</v>
      </c>
      <c r="AO1013">
        <v>0</v>
      </c>
      <c r="AP1013">
        <v>0</v>
      </c>
    </row>
    <row r="1014" spans="1:42" ht="15" customHeight="1" collapsed="1" thickBot="1" x14ac:dyDescent="0.4">
      <c r="A1014" s="103"/>
      <c r="B1014" s="104" t="s">
        <v>245</v>
      </c>
      <c r="C1014" s="275"/>
      <c r="D1014" s="484"/>
      <c r="E1014" s="484"/>
      <c r="F1014" s="259"/>
      <c r="G1014" s="259"/>
      <c r="H1014" s="259"/>
      <c r="I1014" s="259"/>
      <c r="J1014" s="259"/>
      <c r="K1014" s="105"/>
      <c r="N1014" s="79"/>
      <c r="O1014" s="80"/>
      <c r="P1014" s="80"/>
      <c r="AM1014">
        <v>0</v>
      </c>
      <c r="AN1014">
        <v>0</v>
      </c>
      <c r="AO1014">
        <v>0</v>
      </c>
      <c r="AP1014">
        <v>0</v>
      </c>
    </row>
    <row r="1015" spans="1:42" ht="15.5" thickBot="1" x14ac:dyDescent="0.4">
      <c r="A1015" s="6"/>
      <c r="E1015" s="106" t="s">
        <v>246</v>
      </c>
      <c r="G1015" s="40">
        <f>SUM(G11:G60)</f>
        <v>10192102</v>
      </c>
      <c r="H1015" s="107"/>
      <c r="I1015" s="40">
        <f>SUM(I11:I60)</f>
        <v>9343633</v>
      </c>
      <c r="J1015" s="32"/>
      <c r="K1015" s="7"/>
      <c r="N1015" s="79"/>
      <c r="O1015" s="80"/>
      <c r="P1015" s="80"/>
    </row>
    <row r="1016" spans="1:42" ht="10.5" customHeight="1" thickBot="1" x14ac:dyDescent="0.4">
      <c r="A1016" s="8"/>
      <c r="B1016" s="36"/>
      <c r="C1016" s="31"/>
      <c r="D1016" s="36"/>
      <c r="E1016" s="36"/>
      <c r="F1016" s="36"/>
      <c r="G1016" s="36"/>
      <c r="H1016" s="36"/>
      <c r="I1016" s="36"/>
      <c r="J1016" s="36"/>
      <c r="K1016" s="10"/>
      <c r="N1016" s="79"/>
      <c r="O1016" s="80"/>
      <c r="P1016" s="80"/>
    </row>
    <row r="1017" spans="1:42" ht="15.5" thickBot="1" x14ac:dyDescent="0.4">
      <c r="J1017" s="32"/>
      <c r="N1017" s="79"/>
      <c r="O1017" s="80"/>
      <c r="P1017" s="80"/>
    </row>
    <row r="1018" spans="1:42" ht="10.5" customHeight="1" x14ac:dyDescent="0.35">
      <c r="A1018" s="3"/>
      <c r="B1018" s="33"/>
      <c r="C1018" s="30"/>
      <c r="D1018" s="33"/>
      <c r="E1018" s="33"/>
      <c r="F1018" s="33"/>
      <c r="G1018" s="33"/>
      <c r="H1018" s="33"/>
      <c r="I1018" s="33"/>
      <c r="J1018" s="33"/>
      <c r="K1018" s="5"/>
      <c r="N1018" s="79"/>
      <c r="O1018" s="80"/>
      <c r="P1018" s="80"/>
    </row>
    <row r="1019" spans="1:42" ht="15.5" thickBot="1" x14ac:dyDescent="0.4">
      <c r="A1019" s="6"/>
      <c r="B1019" s="34" t="s">
        <v>159</v>
      </c>
      <c r="C1019" s="11" t="s">
        <v>160</v>
      </c>
      <c r="D1019" s="252" t="s">
        <v>161</v>
      </c>
      <c r="E1019" s="34" t="s">
        <v>162</v>
      </c>
      <c r="F1019" s="34" t="s">
        <v>163</v>
      </c>
      <c r="G1019" s="413" t="s">
        <v>247</v>
      </c>
      <c r="H1019" s="517" t="s">
        <v>165</v>
      </c>
      <c r="I1019" s="425" t="s">
        <v>248</v>
      </c>
      <c r="J1019" s="34" t="s">
        <v>249</v>
      </c>
      <c r="K1019" s="45"/>
      <c r="N1019" s="79"/>
      <c r="O1019" s="80"/>
      <c r="P1019" s="80"/>
    </row>
    <row r="1020" spans="1:42" x14ac:dyDescent="0.35">
      <c r="A1020" s="14" t="s">
        <v>570</v>
      </c>
      <c r="B1020" s="33"/>
      <c r="C1020" s="30"/>
      <c r="D1020" s="33"/>
      <c r="E1020" s="33"/>
      <c r="F1020" s="33"/>
      <c r="G1020" s="33"/>
      <c r="H1020" s="33"/>
      <c r="I1020" s="33"/>
      <c r="J1020" s="33"/>
      <c r="K1020" s="7"/>
      <c r="N1020" s="79"/>
      <c r="O1020" s="80"/>
      <c r="P1020" s="80"/>
      <c r="AM1020" t="s">
        <v>174</v>
      </c>
      <c r="AN1020" t="s">
        <v>178</v>
      </c>
    </row>
    <row r="1021" spans="1:42" x14ac:dyDescent="0.35">
      <c r="A1021" s="12" t="s">
        <v>253</v>
      </c>
      <c r="B1021" s="35">
        <v>1</v>
      </c>
      <c r="C1021" s="473" t="s">
        <v>484</v>
      </c>
      <c r="D1021" s="259"/>
      <c r="E1021" s="475" t="s">
        <v>571</v>
      </c>
      <c r="F1021" s="475" t="s">
        <v>572</v>
      </c>
      <c r="G1021" s="476">
        <v>250000</v>
      </c>
      <c r="H1021" s="269"/>
      <c r="I1021" s="270"/>
      <c r="J1021" s="475"/>
      <c r="K1021" s="7"/>
      <c r="N1021" s="79"/>
      <c r="O1021" s="80"/>
      <c r="P1021" s="80"/>
      <c r="AM1021">
        <v>0</v>
      </c>
      <c r="AN1021">
        <v>0</v>
      </c>
    </row>
    <row r="1022" spans="1:42" x14ac:dyDescent="0.35">
      <c r="A1022" s="12" t="s">
        <v>253</v>
      </c>
      <c r="B1022" s="35">
        <v>2</v>
      </c>
      <c r="C1022" s="473" t="s">
        <v>484</v>
      </c>
      <c r="D1022" s="259"/>
      <c r="E1022" s="475" t="s">
        <v>573</v>
      </c>
      <c r="F1022" s="475" t="s">
        <v>574</v>
      </c>
      <c r="G1022" s="476">
        <v>200000</v>
      </c>
      <c r="H1022" s="269"/>
      <c r="I1022" s="270"/>
      <c r="J1022" s="475"/>
      <c r="K1022" s="7"/>
      <c r="N1022" s="79"/>
      <c r="O1022" s="80"/>
      <c r="P1022" s="80"/>
      <c r="AM1022">
        <v>0</v>
      </c>
      <c r="AN1022">
        <v>0</v>
      </c>
    </row>
    <row r="1023" spans="1:42" x14ac:dyDescent="0.35">
      <c r="A1023" s="12" t="s">
        <v>253</v>
      </c>
      <c r="B1023" s="35">
        <v>3</v>
      </c>
      <c r="C1023" s="473" t="s">
        <v>484</v>
      </c>
      <c r="D1023" s="259"/>
      <c r="E1023" s="475" t="s">
        <v>575</v>
      </c>
      <c r="F1023" s="475" t="s">
        <v>574</v>
      </c>
      <c r="G1023" s="476">
        <v>200000</v>
      </c>
      <c r="H1023" s="269"/>
      <c r="I1023" s="270"/>
      <c r="J1023" s="475"/>
      <c r="K1023" s="7"/>
      <c r="N1023" s="79"/>
      <c r="O1023" s="80"/>
      <c r="P1023" s="80"/>
      <c r="AM1023">
        <v>0</v>
      </c>
      <c r="AN1023">
        <v>0</v>
      </c>
    </row>
    <row r="1024" spans="1:42" x14ac:dyDescent="0.35">
      <c r="A1024" s="12" t="s">
        <v>253</v>
      </c>
      <c r="B1024" s="35">
        <v>4</v>
      </c>
      <c r="C1024" s="473" t="s">
        <v>484</v>
      </c>
      <c r="D1024" s="259"/>
      <c r="E1024" s="475" t="s">
        <v>576</v>
      </c>
      <c r="F1024" s="475" t="s">
        <v>500</v>
      </c>
      <c r="G1024" s="476">
        <v>100000</v>
      </c>
      <c r="H1024" s="269"/>
      <c r="I1024" s="270"/>
      <c r="J1024" s="475"/>
      <c r="K1024" s="7"/>
      <c r="N1024" s="79"/>
      <c r="O1024" s="80"/>
      <c r="P1024" s="80"/>
      <c r="AM1024">
        <v>0</v>
      </c>
      <c r="AN1024">
        <v>0</v>
      </c>
    </row>
    <row r="1025" spans="1:40" x14ac:dyDescent="0.35">
      <c r="A1025" s="12" t="s">
        <v>253</v>
      </c>
      <c r="B1025" s="35">
        <v>5</v>
      </c>
      <c r="C1025" s="473" t="s">
        <v>551</v>
      </c>
      <c r="D1025" s="484"/>
      <c r="E1025" s="475" t="s">
        <v>577</v>
      </c>
      <c r="F1025" s="475" t="s">
        <v>578</v>
      </c>
      <c r="G1025" s="476">
        <v>1200000</v>
      </c>
      <c r="H1025" s="269"/>
      <c r="I1025" s="270"/>
      <c r="J1025" s="475" t="s">
        <v>579</v>
      </c>
      <c r="K1025" s="7"/>
      <c r="N1025" s="79"/>
      <c r="O1025" s="80"/>
      <c r="P1025" s="80"/>
      <c r="AM1025">
        <v>0</v>
      </c>
      <c r="AN1025">
        <v>0</v>
      </c>
    </row>
    <row r="1026" spans="1:40" x14ac:dyDescent="0.35">
      <c r="A1026" s="12" t="s">
        <v>253</v>
      </c>
      <c r="B1026" s="35">
        <v>6</v>
      </c>
      <c r="C1026" s="473" t="s">
        <v>551</v>
      </c>
      <c r="D1026" s="259"/>
      <c r="E1026" s="475" t="s">
        <v>580</v>
      </c>
      <c r="F1026" s="475" t="s">
        <v>581</v>
      </c>
      <c r="G1026" s="476">
        <v>600000</v>
      </c>
      <c r="H1026" s="269"/>
      <c r="I1026" s="270"/>
      <c r="J1026" s="475" t="s">
        <v>582</v>
      </c>
      <c r="K1026" s="7"/>
      <c r="N1026" s="79"/>
      <c r="O1026" s="80"/>
      <c r="P1026" s="80"/>
      <c r="AM1026">
        <v>0</v>
      </c>
      <c r="AN1026">
        <v>0</v>
      </c>
    </row>
    <row r="1027" spans="1:40" x14ac:dyDescent="0.35">
      <c r="A1027" s="12" t="s">
        <v>253</v>
      </c>
      <c r="B1027" s="35">
        <v>7</v>
      </c>
      <c r="C1027" s="473" t="s">
        <v>551</v>
      </c>
      <c r="D1027" s="259"/>
      <c r="E1027" s="475" t="s">
        <v>571</v>
      </c>
      <c r="F1027" s="475" t="s">
        <v>572</v>
      </c>
      <c r="G1027" s="476">
        <v>250000</v>
      </c>
      <c r="H1027" s="269"/>
      <c r="I1027" s="270"/>
      <c r="J1027" s="475"/>
      <c r="K1027" s="7"/>
      <c r="N1027" s="79"/>
      <c r="O1027" s="80"/>
      <c r="P1027" s="80"/>
      <c r="AM1027">
        <v>0</v>
      </c>
      <c r="AN1027">
        <v>0</v>
      </c>
    </row>
    <row r="1028" spans="1:40" x14ac:dyDescent="0.35">
      <c r="A1028" s="12" t="s">
        <v>253</v>
      </c>
      <c r="B1028" s="35">
        <v>8</v>
      </c>
      <c r="C1028" s="473" t="s">
        <v>551</v>
      </c>
      <c r="D1028" s="259"/>
      <c r="E1028" s="475" t="s">
        <v>576</v>
      </c>
      <c r="F1028" s="475" t="s">
        <v>500</v>
      </c>
      <c r="G1028" s="476">
        <v>100000</v>
      </c>
      <c r="H1028" s="269"/>
      <c r="I1028" s="270"/>
      <c r="J1028" s="475"/>
      <c r="K1028" s="7"/>
      <c r="N1028" s="79"/>
      <c r="O1028" s="80"/>
      <c r="P1028" s="80"/>
      <c r="AM1028">
        <v>0</v>
      </c>
      <c r="AN1028">
        <v>0</v>
      </c>
    </row>
    <row r="1029" spans="1:40" x14ac:dyDescent="0.35">
      <c r="A1029" s="12" t="s">
        <v>253</v>
      </c>
      <c r="B1029" s="35">
        <v>9</v>
      </c>
      <c r="C1029" s="473" t="s">
        <v>551</v>
      </c>
      <c r="D1029" s="259"/>
      <c r="E1029" s="475" t="s">
        <v>575</v>
      </c>
      <c r="F1029" s="475" t="s">
        <v>574</v>
      </c>
      <c r="G1029" s="476">
        <v>300000</v>
      </c>
      <c r="H1029" s="269"/>
      <c r="I1029" s="270"/>
      <c r="J1029" s="475"/>
      <c r="K1029" s="7"/>
      <c r="N1029" s="79"/>
      <c r="O1029" s="80"/>
      <c r="P1029" s="80"/>
      <c r="AM1029">
        <v>0</v>
      </c>
      <c r="AN1029">
        <v>0</v>
      </c>
    </row>
    <row r="1030" spans="1:40" x14ac:dyDescent="0.35">
      <c r="A1030" s="12" t="s">
        <v>253</v>
      </c>
      <c r="B1030" s="35">
        <v>10</v>
      </c>
      <c r="C1030" s="473" t="s">
        <v>211</v>
      </c>
      <c r="D1030" s="259"/>
      <c r="E1030" s="475" t="s">
        <v>583</v>
      </c>
      <c r="F1030" s="475" t="s">
        <v>584</v>
      </c>
      <c r="G1030" s="476">
        <v>12000</v>
      </c>
      <c r="H1030" s="269"/>
      <c r="I1030" s="270"/>
      <c r="J1030" s="475" t="s">
        <v>585</v>
      </c>
      <c r="K1030" s="7"/>
      <c r="N1030" s="79"/>
      <c r="O1030" s="80"/>
      <c r="P1030" s="80"/>
      <c r="AM1030">
        <v>0</v>
      </c>
      <c r="AN1030">
        <v>0</v>
      </c>
    </row>
    <row r="1031" spans="1:40" x14ac:dyDescent="0.35">
      <c r="A1031" s="12" t="s">
        <v>253</v>
      </c>
      <c r="B1031" s="35">
        <v>11</v>
      </c>
      <c r="C1031" s="473"/>
      <c r="D1031" s="259"/>
      <c r="E1031" s="475"/>
      <c r="F1031" s="475"/>
      <c r="G1031" s="476">
        <v>0</v>
      </c>
      <c r="H1031" s="269"/>
      <c r="I1031" s="270"/>
      <c r="J1031" s="475"/>
      <c r="K1031" s="7"/>
      <c r="N1031" s="79"/>
      <c r="O1031" s="80"/>
      <c r="P1031" s="80"/>
      <c r="AM1031">
        <v>0</v>
      </c>
      <c r="AN1031">
        <v>0</v>
      </c>
    </row>
    <row r="1032" spans="1:40" x14ac:dyDescent="0.35">
      <c r="A1032" s="12" t="s">
        <v>253</v>
      </c>
      <c r="B1032" s="35">
        <v>12</v>
      </c>
      <c r="C1032" s="473"/>
      <c r="D1032" s="259"/>
      <c r="E1032" s="475"/>
      <c r="F1032" s="475"/>
      <c r="G1032" s="476">
        <v>0</v>
      </c>
      <c r="H1032" s="269"/>
      <c r="I1032" s="270"/>
      <c r="J1032" s="475"/>
      <c r="K1032" s="7"/>
      <c r="N1032" s="79"/>
      <c r="O1032" s="80"/>
      <c r="P1032" s="80"/>
      <c r="AM1032">
        <v>0</v>
      </c>
      <c r="AN1032">
        <v>0</v>
      </c>
    </row>
    <row r="1033" spans="1:40" x14ac:dyDescent="0.35">
      <c r="A1033" s="12" t="s">
        <v>253</v>
      </c>
      <c r="B1033" s="35">
        <v>13</v>
      </c>
      <c r="C1033" s="473"/>
      <c r="D1033" s="259"/>
      <c r="E1033" s="475"/>
      <c r="F1033" s="475"/>
      <c r="G1033" s="476">
        <v>0</v>
      </c>
      <c r="H1033" s="269"/>
      <c r="I1033" s="270"/>
      <c r="J1033" s="475"/>
      <c r="K1033" s="7"/>
      <c r="N1033" s="79"/>
      <c r="O1033" s="80"/>
      <c r="P1033" s="80"/>
      <c r="AM1033">
        <v>0</v>
      </c>
      <c r="AN1033">
        <v>0</v>
      </c>
    </row>
    <row r="1034" spans="1:40" x14ac:dyDescent="0.35">
      <c r="A1034" s="12" t="s">
        <v>253</v>
      </c>
      <c r="B1034" s="35">
        <v>14</v>
      </c>
      <c r="C1034" s="473"/>
      <c r="D1034" s="259"/>
      <c r="E1034" s="475"/>
      <c r="F1034" s="475"/>
      <c r="G1034" s="476">
        <v>0</v>
      </c>
      <c r="H1034" s="269"/>
      <c r="I1034" s="270"/>
      <c r="J1034" s="475"/>
      <c r="K1034" s="7"/>
      <c r="N1034" s="79"/>
      <c r="O1034" s="80"/>
      <c r="P1034" s="80"/>
      <c r="AM1034">
        <v>0</v>
      </c>
      <c r="AN1034">
        <v>0</v>
      </c>
    </row>
    <row r="1035" spans="1:40" x14ac:dyDescent="0.35">
      <c r="A1035" s="12" t="s">
        <v>253</v>
      </c>
      <c r="B1035" s="35">
        <v>15</v>
      </c>
      <c r="C1035" s="473"/>
      <c r="D1035" s="259"/>
      <c r="E1035" s="475"/>
      <c r="F1035" s="475"/>
      <c r="G1035" s="476">
        <v>0</v>
      </c>
      <c r="H1035" s="269"/>
      <c r="I1035" s="270"/>
      <c r="J1035" s="475"/>
      <c r="K1035" s="7"/>
      <c r="N1035" s="79"/>
      <c r="O1035" s="80"/>
      <c r="P1035" s="80"/>
      <c r="AM1035">
        <v>0</v>
      </c>
      <c r="AN1035">
        <v>0</v>
      </c>
    </row>
    <row r="1036" spans="1:40" x14ac:dyDescent="0.35">
      <c r="A1036" s="12" t="s">
        <v>253</v>
      </c>
      <c r="B1036" s="35">
        <v>16</v>
      </c>
      <c r="C1036" s="473"/>
      <c r="D1036" s="259"/>
      <c r="E1036" s="475"/>
      <c r="F1036" s="475"/>
      <c r="G1036" s="476">
        <v>0</v>
      </c>
      <c r="H1036" s="269"/>
      <c r="I1036" s="270"/>
      <c r="J1036" s="475"/>
      <c r="K1036" s="7"/>
      <c r="N1036" s="79"/>
      <c r="O1036" s="80"/>
      <c r="P1036" s="80"/>
      <c r="AM1036">
        <v>0</v>
      </c>
      <c r="AN1036">
        <v>0</v>
      </c>
    </row>
    <row r="1037" spans="1:40" x14ac:dyDescent="0.35">
      <c r="A1037" s="12" t="s">
        <v>253</v>
      </c>
      <c r="B1037" s="35">
        <v>17</v>
      </c>
      <c r="C1037" s="473"/>
      <c r="D1037" s="259"/>
      <c r="E1037" s="475"/>
      <c r="F1037" s="475"/>
      <c r="G1037" s="476">
        <v>0</v>
      </c>
      <c r="H1037" s="269"/>
      <c r="I1037" s="270"/>
      <c r="J1037" s="475"/>
      <c r="K1037" s="7"/>
      <c r="N1037" s="79"/>
      <c r="O1037" s="80"/>
      <c r="P1037" s="80"/>
      <c r="AM1037">
        <v>0</v>
      </c>
      <c r="AN1037">
        <v>0</v>
      </c>
    </row>
    <row r="1038" spans="1:40" x14ac:dyDescent="0.35">
      <c r="A1038" s="12" t="s">
        <v>253</v>
      </c>
      <c r="B1038" s="35">
        <v>18</v>
      </c>
      <c r="C1038" s="473"/>
      <c r="D1038" s="259"/>
      <c r="E1038" s="475"/>
      <c r="F1038" s="475"/>
      <c r="G1038" s="476">
        <v>0</v>
      </c>
      <c r="H1038" s="269"/>
      <c r="I1038" s="270"/>
      <c r="J1038" s="475"/>
      <c r="K1038" s="7"/>
      <c r="N1038" s="79"/>
      <c r="O1038" s="80"/>
      <c r="P1038" s="80"/>
      <c r="AM1038">
        <v>0</v>
      </c>
      <c r="AN1038">
        <v>0</v>
      </c>
    </row>
    <row r="1039" spans="1:40" x14ac:dyDescent="0.35">
      <c r="A1039" s="12" t="s">
        <v>253</v>
      </c>
      <c r="B1039" s="35">
        <v>19</v>
      </c>
      <c r="C1039" s="473"/>
      <c r="D1039" s="259"/>
      <c r="E1039" s="475"/>
      <c r="F1039" s="475"/>
      <c r="G1039" s="476">
        <v>0</v>
      </c>
      <c r="H1039" s="269"/>
      <c r="I1039" s="270"/>
      <c r="J1039" s="475"/>
      <c r="K1039" s="7"/>
      <c r="N1039" s="79"/>
      <c r="O1039" s="80"/>
      <c r="P1039" s="80"/>
      <c r="AM1039">
        <v>0</v>
      </c>
      <c r="AN1039">
        <v>0</v>
      </c>
    </row>
    <row r="1040" spans="1:40" x14ac:dyDescent="0.35">
      <c r="A1040" s="12" t="s">
        <v>253</v>
      </c>
      <c r="B1040" s="35">
        <v>20</v>
      </c>
      <c r="C1040" s="473"/>
      <c r="D1040" s="259"/>
      <c r="E1040" s="475"/>
      <c r="F1040" s="475"/>
      <c r="G1040" s="476">
        <v>0</v>
      </c>
      <c r="H1040" s="269"/>
      <c r="I1040" s="270"/>
      <c r="J1040" s="475"/>
      <c r="K1040" s="7"/>
      <c r="N1040" s="79"/>
      <c r="O1040" s="80"/>
      <c r="P1040" s="80"/>
      <c r="AM1040">
        <v>0</v>
      </c>
      <c r="AN1040">
        <v>0</v>
      </c>
    </row>
    <row r="1041" spans="1:40" x14ac:dyDescent="0.35">
      <c r="A1041" s="12" t="s">
        <v>253</v>
      </c>
      <c r="B1041" s="35">
        <v>21</v>
      </c>
      <c r="C1041" s="473"/>
      <c r="D1041" s="259"/>
      <c r="E1041" s="475"/>
      <c r="F1041" s="475"/>
      <c r="G1041" s="476">
        <v>0</v>
      </c>
      <c r="H1041" s="269"/>
      <c r="I1041" s="270"/>
      <c r="J1041" s="475"/>
      <c r="K1041" s="7"/>
      <c r="N1041" s="79"/>
      <c r="O1041" s="80"/>
      <c r="P1041" s="80"/>
      <c r="AM1041">
        <v>0</v>
      </c>
      <c r="AN1041">
        <v>0</v>
      </c>
    </row>
    <row r="1042" spans="1:40" x14ac:dyDescent="0.35">
      <c r="A1042" s="12" t="s">
        <v>253</v>
      </c>
      <c r="B1042" s="35">
        <v>22</v>
      </c>
      <c r="C1042" s="473"/>
      <c r="D1042" s="259"/>
      <c r="E1042" s="475"/>
      <c r="F1042" s="475"/>
      <c r="G1042" s="476">
        <v>0</v>
      </c>
      <c r="H1042" s="269"/>
      <c r="I1042" s="270"/>
      <c r="J1042" s="475"/>
      <c r="K1042" s="7"/>
      <c r="N1042" s="79"/>
      <c r="O1042" s="80"/>
      <c r="P1042" s="80"/>
      <c r="AM1042">
        <v>0</v>
      </c>
      <c r="AN1042">
        <v>0</v>
      </c>
    </row>
    <row r="1043" spans="1:40" x14ac:dyDescent="0.35">
      <c r="A1043" s="12" t="s">
        <v>253</v>
      </c>
      <c r="B1043" s="35">
        <v>23</v>
      </c>
      <c r="C1043" s="473"/>
      <c r="D1043" s="259"/>
      <c r="E1043" s="475"/>
      <c r="F1043" s="475"/>
      <c r="G1043" s="476">
        <v>0</v>
      </c>
      <c r="H1043" s="269"/>
      <c r="I1043" s="270"/>
      <c r="J1043" s="475"/>
      <c r="K1043" s="7"/>
      <c r="N1043" s="79"/>
      <c r="O1043" s="80"/>
      <c r="P1043" s="80"/>
      <c r="AM1043">
        <v>0</v>
      </c>
      <c r="AN1043">
        <v>0</v>
      </c>
    </row>
    <row r="1044" spans="1:40" x14ac:dyDescent="0.35">
      <c r="A1044" s="12" t="s">
        <v>253</v>
      </c>
      <c r="B1044" s="35">
        <v>24</v>
      </c>
      <c r="C1044" s="473"/>
      <c r="D1044" s="259"/>
      <c r="E1044" s="475"/>
      <c r="F1044" s="475"/>
      <c r="G1044" s="476">
        <v>0</v>
      </c>
      <c r="H1044" s="269"/>
      <c r="I1044" s="270"/>
      <c r="J1044" s="475"/>
      <c r="K1044" s="7"/>
      <c r="N1044" s="79"/>
      <c r="O1044" s="80"/>
      <c r="P1044" s="80"/>
      <c r="AM1044">
        <v>0</v>
      </c>
      <c r="AN1044">
        <v>0</v>
      </c>
    </row>
    <row r="1045" spans="1:40" x14ac:dyDescent="0.35">
      <c r="A1045" s="12" t="s">
        <v>253</v>
      </c>
      <c r="B1045" s="35">
        <v>25</v>
      </c>
      <c r="C1045" s="473"/>
      <c r="D1045" s="259"/>
      <c r="E1045" s="475"/>
      <c r="F1045" s="475"/>
      <c r="G1045" s="476">
        <v>0</v>
      </c>
      <c r="H1045" s="269"/>
      <c r="I1045" s="270"/>
      <c r="J1045" s="475"/>
      <c r="K1045" s="7"/>
      <c r="N1045" s="79"/>
      <c r="O1045" s="80"/>
      <c r="P1045" s="80"/>
      <c r="AM1045">
        <v>0</v>
      </c>
      <c r="AN1045">
        <v>0</v>
      </c>
    </row>
    <row r="1046" spans="1:40" hidden="1" outlineLevel="1" x14ac:dyDescent="0.35">
      <c r="A1046" s="12" t="s">
        <v>253</v>
      </c>
      <c r="B1046" s="35">
        <v>26</v>
      </c>
      <c r="C1046" s="473"/>
      <c r="D1046" s="259"/>
      <c r="E1046" s="475"/>
      <c r="F1046" s="475"/>
      <c r="G1046" s="476">
        <v>0</v>
      </c>
      <c r="H1046" s="269"/>
      <c r="I1046" s="270"/>
      <c r="J1046" s="475"/>
      <c r="K1046" s="7"/>
      <c r="N1046" s="79"/>
      <c r="O1046" s="80"/>
      <c r="P1046" s="80"/>
      <c r="AM1046">
        <v>0</v>
      </c>
      <c r="AN1046">
        <v>0</v>
      </c>
    </row>
    <row r="1047" spans="1:40" hidden="1" outlineLevel="1" x14ac:dyDescent="0.35">
      <c r="A1047" s="12" t="s">
        <v>253</v>
      </c>
      <c r="B1047" s="35">
        <v>27</v>
      </c>
      <c r="C1047" s="473"/>
      <c r="D1047" s="259"/>
      <c r="E1047" s="475"/>
      <c r="F1047" s="475"/>
      <c r="G1047" s="476">
        <v>0</v>
      </c>
      <c r="H1047" s="269"/>
      <c r="I1047" s="270"/>
      <c r="J1047" s="475"/>
      <c r="K1047" s="7"/>
      <c r="N1047" s="79"/>
      <c r="O1047" s="80"/>
      <c r="P1047" s="80"/>
      <c r="AM1047">
        <v>0</v>
      </c>
      <c r="AN1047">
        <v>0</v>
      </c>
    </row>
    <row r="1048" spans="1:40" hidden="1" outlineLevel="1" x14ac:dyDescent="0.35">
      <c r="A1048" s="12" t="s">
        <v>253</v>
      </c>
      <c r="B1048" s="35">
        <v>28</v>
      </c>
      <c r="C1048" s="473"/>
      <c r="D1048" s="259"/>
      <c r="E1048" s="475"/>
      <c r="F1048" s="475"/>
      <c r="G1048" s="476">
        <v>0</v>
      </c>
      <c r="H1048" s="269"/>
      <c r="I1048" s="270"/>
      <c r="J1048" s="475"/>
      <c r="K1048" s="7"/>
      <c r="N1048" s="79"/>
      <c r="O1048" s="80"/>
      <c r="P1048" s="80"/>
      <c r="AM1048">
        <v>0</v>
      </c>
      <c r="AN1048">
        <v>0</v>
      </c>
    </row>
    <row r="1049" spans="1:40" hidden="1" outlineLevel="1" x14ac:dyDescent="0.35">
      <c r="A1049" s="12" t="s">
        <v>253</v>
      </c>
      <c r="B1049" s="35">
        <v>29</v>
      </c>
      <c r="C1049" s="473"/>
      <c r="D1049" s="259"/>
      <c r="E1049" s="475"/>
      <c r="F1049" s="475"/>
      <c r="G1049" s="476">
        <v>0</v>
      </c>
      <c r="H1049" s="269"/>
      <c r="I1049" s="270"/>
      <c r="J1049" s="475"/>
      <c r="K1049" s="7"/>
      <c r="N1049" s="79"/>
      <c r="O1049" s="80"/>
      <c r="P1049" s="80"/>
      <c r="AM1049">
        <v>0</v>
      </c>
      <c r="AN1049">
        <v>0</v>
      </c>
    </row>
    <row r="1050" spans="1:40" hidden="1" outlineLevel="1" x14ac:dyDescent="0.35">
      <c r="A1050" s="12" t="s">
        <v>253</v>
      </c>
      <c r="B1050" s="35">
        <v>30</v>
      </c>
      <c r="C1050" s="473"/>
      <c r="D1050" s="259"/>
      <c r="E1050" s="475"/>
      <c r="F1050" s="475"/>
      <c r="G1050" s="476">
        <v>0</v>
      </c>
      <c r="H1050" s="269"/>
      <c r="I1050" s="270"/>
      <c r="J1050" s="475"/>
      <c r="K1050" s="7"/>
      <c r="N1050" s="79"/>
      <c r="O1050" s="80"/>
      <c r="P1050" s="80"/>
      <c r="AM1050">
        <v>0</v>
      </c>
      <c r="AN1050">
        <v>0</v>
      </c>
    </row>
    <row r="1051" spans="1:40" hidden="1" outlineLevel="1" x14ac:dyDescent="0.35">
      <c r="A1051" s="12" t="s">
        <v>253</v>
      </c>
      <c r="B1051" s="35">
        <v>31</v>
      </c>
      <c r="C1051" s="473"/>
      <c r="D1051" s="259"/>
      <c r="E1051" s="475"/>
      <c r="F1051" s="475"/>
      <c r="G1051" s="476">
        <v>0</v>
      </c>
      <c r="H1051" s="269"/>
      <c r="I1051" s="270"/>
      <c r="J1051" s="475"/>
      <c r="K1051" s="7"/>
      <c r="N1051" s="79"/>
      <c r="O1051" s="80"/>
      <c r="P1051" s="80"/>
      <c r="AM1051">
        <v>0</v>
      </c>
      <c r="AN1051">
        <v>0</v>
      </c>
    </row>
    <row r="1052" spans="1:40" hidden="1" outlineLevel="1" x14ac:dyDescent="0.35">
      <c r="A1052" s="12" t="s">
        <v>253</v>
      </c>
      <c r="B1052" s="35">
        <v>32</v>
      </c>
      <c r="C1052" s="473"/>
      <c r="D1052" s="259"/>
      <c r="E1052" s="475"/>
      <c r="F1052" s="475"/>
      <c r="G1052" s="476">
        <v>0</v>
      </c>
      <c r="H1052" s="269"/>
      <c r="I1052" s="270"/>
      <c r="J1052" s="475"/>
      <c r="K1052" s="7"/>
      <c r="N1052" s="79"/>
      <c r="O1052" s="80"/>
      <c r="P1052" s="80"/>
      <c r="AM1052">
        <v>0</v>
      </c>
      <c r="AN1052">
        <v>0</v>
      </c>
    </row>
    <row r="1053" spans="1:40" hidden="1" outlineLevel="1" x14ac:dyDescent="0.35">
      <c r="A1053" s="12" t="s">
        <v>253</v>
      </c>
      <c r="B1053" s="35">
        <v>33</v>
      </c>
      <c r="C1053" s="473"/>
      <c r="D1053" s="259"/>
      <c r="E1053" s="475"/>
      <c r="F1053" s="475"/>
      <c r="G1053" s="476">
        <v>0</v>
      </c>
      <c r="H1053" s="269"/>
      <c r="I1053" s="270"/>
      <c r="J1053" s="475"/>
      <c r="K1053" s="7"/>
      <c r="N1053" s="79"/>
      <c r="O1053" s="80"/>
      <c r="P1053" s="80"/>
      <c r="AM1053">
        <v>0</v>
      </c>
      <c r="AN1053">
        <v>0</v>
      </c>
    </row>
    <row r="1054" spans="1:40" hidden="1" outlineLevel="1" x14ac:dyDescent="0.35">
      <c r="A1054" s="12" t="s">
        <v>253</v>
      </c>
      <c r="B1054" s="35">
        <v>34</v>
      </c>
      <c r="C1054" s="473"/>
      <c r="D1054" s="259"/>
      <c r="E1054" s="475"/>
      <c r="F1054" s="475"/>
      <c r="G1054" s="476">
        <v>0</v>
      </c>
      <c r="H1054" s="269"/>
      <c r="I1054" s="270"/>
      <c r="J1054" s="475"/>
      <c r="K1054" s="7"/>
      <c r="N1054" s="79"/>
      <c r="O1054" s="80"/>
      <c r="P1054" s="80"/>
      <c r="AM1054">
        <v>0</v>
      </c>
      <c r="AN1054">
        <v>0</v>
      </c>
    </row>
    <row r="1055" spans="1:40" hidden="1" outlineLevel="1" x14ac:dyDescent="0.35">
      <c r="A1055" s="12" t="s">
        <v>253</v>
      </c>
      <c r="B1055" s="35">
        <v>35</v>
      </c>
      <c r="C1055" s="473"/>
      <c r="D1055" s="259"/>
      <c r="E1055" s="475"/>
      <c r="F1055" s="475"/>
      <c r="G1055" s="476">
        <v>0</v>
      </c>
      <c r="H1055" s="269"/>
      <c r="I1055" s="270"/>
      <c r="J1055" s="475"/>
      <c r="K1055" s="7"/>
      <c r="N1055" s="79"/>
      <c r="O1055" s="80"/>
      <c r="P1055" s="80"/>
      <c r="AM1055">
        <v>0</v>
      </c>
      <c r="AN1055">
        <v>0</v>
      </c>
    </row>
    <row r="1056" spans="1:40" hidden="1" outlineLevel="1" x14ac:dyDescent="0.35">
      <c r="A1056" s="12" t="s">
        <v>253</v>
      </c>
      <c r="B1056" s="35">
        <v>36</v>
      </c>
      <c r="C1056" s="473"/>
      <c r="D1056" s="259"/>
      <c r="E1056" s="475"/>
      <c r="F1056" s="475"/>
      <c r="G1056" s="476">
        <v>0</v>
      </c>
      <c r="H1056" s="269"/>
      <c r="I1056" s="270"/>
      <c r="J1056" s="475"/>
      <c r="K1056" s="7"/>
      <c r="N1056" s="79"/>
      <c r="O1056" s="80"/>
      <c r="P1056" s="80"/>
      <c r="AM1056">
        <v>0</v>
      </c>
      <c r="AN1056">
        <v>0</v>
      </c>
    </row>
    <row r="1057" spans="1:40" hidden="1" outlineLevel="1" x14ac:dyDescent="0.35">
      <c r="A1057" s="12" t="s">
        <v>253</v>
      </c>
      <c r="B1057" s="35">
        <v>37</v>
      </c>
      <c r="C1057" s="473"/>
      <c r="D1057" s="259"/>
      <c r="E1057" s="475"/>
      <c r="F1057" s="475"/>
      <c r="G1057" s="476">
        <v>0</v>
      </c>
      <c r="H1057" s="269"/>
      <c r="I1057" s="270"/>
      <c r="J1057" s="475"/>
      <c r="K1057" s="7"/>
      <c r="N1057" s="79"/>
      <c r="O1057" s="80"/>
      <c r="P1057" s="80"/>
      <c r="AM1057">
        <v>0</v>
      </c>
      <c r="AN1057">
        <v>0</v>
      </c>
    </row>
    <row r="1058" spans="1:40" hidden="1" outlineLevel="1" x14ac:dyDescent="0.35">
      <c r="A1058" s="12" t="s">
        <v>253</v>
      </c>
      <c r="B1058" s="35">
        <v>38</v>
      </c>
      <c r="C1058" s="473"/>
      <c r="D1058" s="259"/>
      <c r="E1058" s="475"/>
      <c r="F1058" s="475"/>
      <c r="G1058" s="476">
        <v>0</v>
      </c>
      <c r="H1058" s="269"/>
      <c r="I1058" s="270"/>
      <c r="J1058" s="475"/>
      <c r="K1058" s="7"/>
      <c r="N1058" s="79"/>
      <c r="O1058" s="80"/>
      <c r="P1058" s="80"/>
      <c r="AM1058">
        <v>0</v>
      </c>
      <c r="AN1058">
        <v>0</v>
      </c>
    </row>
    <row r="1059" spans="1:40" hidden="1" outlineLevel="1" x14ac:dyDescent="0.35">
      <c r="A1059" s="12" t="s">
        <v>253</v>
      </c>
      <c r="B1059" s="35">
        <v>39</v>
      </c>
      <c r="C1059" s="473"/>
      <c r="D1059" s="259"/>
      <c r="E1059" s="475"/>
      <c r="F1059" s="475"/>
      <c r="G1059" s="476">
        <v>0</v>
      </c>
      <c r="H1059" s="269"/>
      <c r="I1059" s="270"/>
      <c r="J1059" s="475"/>
      <c r="K1059" s="7"/>
      <c r="N1059" s="79"/>
      <c r="O1059" s="80"/>
      <c r="P1059" s="80"/>
      <c r="AM1059">
        <v>0</v>
      </c>
      <c r="AN1059">
        <v>0</v>
      </c>
    </row>
    <row r="1060" spans="1:40" hidden="1" outlineLevel="1" x14ac:dyDescent="0.35">
      <c r="A1060" s="12" t="s">
        <v>253</v>
      </c>
      <c r="B1060" s="35">
        <v>40</v>
      </c>
      <c r="C1060" s="473"/>
      <c r="D1060" s="259"/>
      <c r="E1060" s="475"/>
      <c r="F1060" s="475"/>
      <c r="G1060" s="476">
        <v>0</v>
      </c>
      <c r="H1060" s="269"/>
      <c r="I1060" s="270"/>
      <c r="J1060" s="475"/>
      <c r="K1060" s="7"/>
      <c r="N1060" s="79"/>
      <c r="O1060" s="80"/>
      <c r="P1060" s="80"/>
      <c r="AM1060">
        <v>0</v>
      </c>
      <c r="AN1060">
        <v>0</v>
      </c>
    </row>
    <row r="1061" spans="1:40" hidden="1" outlineLevel="1" x14ac:dyDescent="0.35">
      <c r="A1061" s="12" t="s">
        <v>253</v>
      </c>
      <c r="B1061" s="35">
        <v>41</v>
      </c>
      <c r="C1061" s="473"/>
      <c r="D1061" s="259"/>
      <c r="E1061" s="475"/>
      <c r="F1061" s="475"/>
      <c r="G1061" s="476">
        <v>0</v>
      </c>
      <c r="H1061" s="269"/>
      <c r="I1061" s="270"/>
      <c r="J1061" s="475"/>
      <c r="K1061" s="7"/>
      <c r="N1061" s="79"/>
      <c r="O1061" s="80"/>
      <c r="P1061" s="80"/>
      <c r="AM1061">
        <v>0</v>
      </c>
      <c r="AN1061">
        <v>0</v>
      </c>
    </row>
    <row r="1062" spans="1:40" hidden="1" outlineLevel="1" x14ac:dyDescent="0.35">
      <c r="A1062" s="12" t="s">
        <v>253</v>
      </c>
      <c r="B1062" s="35">
        <v>42</v>
      </c>
      <c r="C1062" s="473"/>
      <c r="D1062" s="259"/>
      <c r="E1062" s="475"/>
      <c r="F1062" s="475"/>
      <c r="G1062" s="476">
        <v>0</v>
      </c>
      <c r="H1062" s="269"/>
      <c r="I1062" s="270"/>
      <c r="J1062" s="475"/>
      <c r="K1062" s="7"/>
      <c r="N1062" s="79"/>
      <c r="O1062" s="80"/>
      <c r="P1062" s="80"/>
      <c r="AM1062">
        <v>0</v>
      </c>
      <c r="AN1062">
        <v>0</v>
      </c>
    </row>
    <row r="1063" spans="1:40" hidden="1" outlineLevel="1" x14ac:dyDescent="0.35">
      <c r="A1063" s="12" t="s">
        <v>253</v>
      </c>
      <c r="B1063" s="35">
        <v>43</v>
      </c>
      <c r="C1063" s="473"/>
      <c r="D1063" s="259"/>
      <c r="E1063" s="475"/>
      <c r="F1063" s="475"/>
      <c r="G1063" s="476">
        <v>0</v>
      </c>
      <c r="H1063" s="269"/>
      <c r="I1063" s="270"/>
      <c r="J1063" s="475"/>
      <c r="K1063" s="7"/>
      <c r="N1063" s="79"/>
      <c r="O1063" s="80"/>
      <c r="P1063" s="80"/>
      <c r="AM1063">
        <v>0</v>
      </c>
      <c r="AN1063">
        <v>0</v>
      </c>
    </row>
    <row r="1064" spans="1:40" hidden="1" outlineLevel="1" x14ac:dyDescent="0.35">
      <c r="A1064" s="12" t="s">
        <v>253</v>
      </c>
      <c r="B1064" s="35">
        <v>44</v>
      </c>
      <c r="C1064" s="473"/>
      <c r="D1064" s="259"/>
      <c r="E1064" s="475"/>
      <c r="F1064" s="475"/>
      <c r="G1064" s="476">
        <v>0</v>
      </c>
      <c r="H1064" s="269"/>
      <c r="I1064" s="270"/>
      <c r="J1064" s="475"/>
      <c r="K1064" s="7"/>
      <c r="N1064" s="79"/>
      <c r="O1064" s="80"/>
      <c r="P1064" s="80"/>
      <c r="AM1064">
        <v>0</v>
      </c>
      <c r="AN1064">
        <v>0</v>
      </c>
    </row>
    <row r="1065" spans="1:40" hidden="1" outlineLevel="1" x14ac:dyDescent="0.35">
      <c r="A1065" s="12" t="s">
        <v>253</v>
      </c>
      <c r="B1065" s="35">
        <v>45</v>
      </c>
      <c r="C1065" s="473"/>
      <c r="D1065" s="259"/>
      <c r="E1065" s="475"/>
      <c r="F1065" s="475"/>
      <c r="G1065" s="476">
        <v>0</v>
      </c>
      <c r="H1065" s="269"/>
      <c r="I1065" s="270"/>
      <c r="J1065" s="475"/>
      <c r="K1065" s="7"/>
      <c r="N1065" s="79"/>
      <c r="O1065" s="80"/>
      <c r="P1065" s="80"/>
      <c r="AM1065">
        <v>0</v>
      </c>
      <c r="AN1065">
        <v>0</v>
      </c>
    </row>
    <row r="1066" spans="1:40" hidden="1" outlineLevel="1" x14ac:dyDescent="0.35">
      <c r="A1066" s="12" t="s">
        <v>253</v>
      </c>
      <c r="B1066" s="35">
        <v>46</v>
      </c>
      <c r="C1066" s="473"/>
      <c r="D1066" s="259"/>
      <c r="E1066" s="475"/>
      <c r="F1066" s="475"/>
      <c r="G1066" s="476">
        <v>0</v>
      </c>
      <c r="H1066" s="269"/>
      <c r="I1066" s="270"/>
      <c r="J1066" s="475"/>
      <c r="K1066" s="7"/>
      <c r="N1066" s="79"/>
      <c r="O1066" s="80"/>
      <c r="P1066" s="80"/>
      <c r="AM1066">
        <v>0</v>
      </c>
      <c r="AN1066">
        <v>0</v>
      </c>
    </row>
    <row r="1067" spans="1:40" hidden="1" outlineLevel="1" x14ac:dyDescent="0.35">
      <c r="A1067" s="12" t="s">
        <v>253</v>
      </c>
      <c r="B1067" s="35">
        <v>47</v>
      </c>
      <c r="C1067" s="473"/>
      <c r="D1067" s="259"/>
      <c r="E1067" s="475"/>
      <c r="F1067" s="475"/>
      <c r="G1067" s="476">
        <v>0</v>
      </c>
      <c r="H1067" s="269"/>
      <c r="I1067" s="270"/>
      <c r="J1067" s="475"/>
      <c r="K1067" s="7"/>
      <c r="N1067" s="79"/>
      <c r="O1067" s="80"/>
      <c r="P1067" s="80"/>
      <c r="AM1067">
        <v>0</v>
      </c>
      <c r="AN1067">
        <v>0</v>
      </c>
    </row>
    <row r="1068" spans="1:40" hidden="1" outlineLevel="1" x14ac:dyDescent="0.35">
      <c r="A1068" s="12" t="s">
        <v>253</v>
      </c>
      <c r="B1068" s="35">
        <v>48</v>
      </c>
      <c r="C1068" s="473"/>
      <c r="D1068" s="259"/>
      <c r="E1068" s="475"/>
      <c r="F1068" s="475"/>
      <c r="G1068" s="476">
        <v>0</v>
      </c>
      <c r="H1068" s="269"/>
      <c r="I1068" s="270"/>
      <c r="J1068" s="475"/>
      <c r="K1068" s="7"/>
      <c r="N1068" s="79"/>
      <c r="O1068" s="80"/>
      <c r="P1068" s="80"/>
      <c r="AM1068">
        <v>0</v>
      </c>
      <c r="AN1068">
        <v>0</v>
      </c>
    </row>
    <row r="1069" spans="1:40" hidden="1" outlineLevel="1" x14ac:dyDescent="0.35">
      <c r="A1069" s="12" t="s">
        <v>253</v>
      </c>
      <c r="B1069" s="35">
        <v>49</v>
      </c>
      <c r="C1069" s="473"/>
      <c r="D1069" s="259"/>
      <c r="E1069" s="475"/>
      <c r="F1069" s="475"/>
      <c r="G1069" s="476">
        <v>0</v>
      </c>
      <c r="H1069" s="269"/>
      <c r="I1069" s="270"/>
      <c r="J1069" s="475"/>
      <c r="K1069" s="7"/>
      <c r="N1069" s="79"/>
      <c r="O1069" s="80"/>
      <c r="P1069" s="80"/>
      <c r="AM1069">
        <v>0</v>
      </c>
      <c r="AN1069">
        <v>0</v>
      </c>
    </row>
    <row r="1070" spans="1:40" hidden="1" outlineLevel="1" x14ac:dyDescent="0.35">
      <c r="A1070" s="12" t="s">
        <v>253</v>
      </c>
      <c r="B1070" s="35">
        <v>50</v>
      </c>
      <c r="C1070" s="473"/>
      <c r="D1070" s="259"/>
      <c r="E1070" s="475"/>
      <c r="F1070" s="475"/>
      <c r="G1070" s="476">
        <v>0</v>
      </c>
      <c r="H1070" s="269"/>
      <c r="I1070" s="270"/>
      <c r="J1070" s="475"/>
      <c r="K1070" s="7"/>
      <c r="N1070" s="79"/>
      <c r="O1070" s="80"/>
      <c r="P1070" s="80"/>
      <c r="AM1070">
        <v>0</v>
      </c>
      <c r="AN1070">
        <v>0</v>
      </c>
    </row>
    <row r="1071" spans="1:40" ht="15" customHeight="1" collapsed="1" x14ac:dyDescent="0.35">
      <c r="A1071" s="103"/>
      <c r="B1071" s="104" t="s">
        <v>254</v>
      </c>
      <c r="C1071" s="275"/>
      <c r="D1071" s="259"/>
      <c r="E1071" s="259"/>
      <c r="F1071" s="259"/>
      <c r="G1071" s="271"/>
      <c r="H1071" s="271"/>
      <c r="I1071" s="271"/>
      <c r="J1071" s="259"/>
      <c r="K1071" s="105"/>
      <c r="N1071" s="79"/>
      <c r="O1071" s="80"/>
      <c r="P1071" s="80"/>
      <c r="AM1071">
        <v>0</v>
      </c>
      <c r="AN1071">
        <v>0</v>
      </c>
    </row>
    <row r="1072" spans="1:40" hidden="1" outlineLevel="1" x14ac:dyDescent="0.35">
      <c r="A1072" s="12" t="s">
        <v>253</v>
      </c>
      <c r="B1072" s="35">
        <v>51</v>
      </c>
      <c r="C1072" s="473"/>
      <c r="D1072" s="259"/>
      <c r="E1072" s="475"/>
      <c r="F1072" s="475"/>
      <c r="G1072" s="476">
        <v>0</v>
      </c>
      <c r="H1072" s="269"/>
      <c r="I1072" s="270"/>
      <c r="J1072" s="475"/>
      <c r="K1072" s="7"/>
      <c r="N1072" s="79"/>
      <c r="O1072" s="80"/>
      <c r="P1072" s="80"/>
      <c r="AM1072">
        <v>0</v>
      </c>
      <c r="AN1072">
        <v>0</v>
      </c>
    </row>
    <row r="1073" spans="1:40" hidden="1" outlineLevel="1" x14ac:dyDescent="0.35">
      <c r="A1073" s="12" t="s">
        <v>253</v>
      </c>
      <c r="B1073" s="35">
        <v>52</v>
      </c>
      <c r="C1073" s="473"/>
      <c r="D1073" s="259"/>
      <c r="E1073" s="475"/>
      <c r="F1073" s="475"/>
      <c r="G1073" s="476">
        <v>0</v>
      </c>
      <c r="H1073" s="269"/>
      <c r="I1073" s="270"/>
      <c r="J1073" s="475"/>
      <c r="K1073" s="7"/>
      <c r="N1073" s="79"/>
      <c r="O1073" s="80"/>
      <c r="P1073" s="80"/>
      <c r="AM1073">
        <v>0</v>
      </c>
      <c r="AN1073">
        <v>0</v>
      </c>
    </row>
    <row r="1074" spans="1:40" hidden="1" outlineLevel="1" x14ac:dyDescent="0.35">
      <c r="A1074" s="12" t="s">
        <v>253</v>
      </c>
      <c r="B1074" s="35">
        <v>53</v>
      </c>
      <c r="C1074" s="473"/>
      <c r="D1074" s="259"/>
      <c r="E1074" s="475"/>
      <c r="F1074" s="475"/>
      <c r="G1074" s="476">
        <v>0</v>
      </c>
      <c r="H1074" s="269"/>
      <c r="I1074" s="270"/>
      <c r="J1074" s="475"/>
      <c r="K1074" s="7"/>
      <c r="N1074" s="79"/>
      <c r="O1074" s="80"/>
      <c r="P1074" s="80"/>
      <c r="AM1074">
        <v>0</v>
      </c>
      <c r="AN1074">
        <v>0</v>
      </c>
    </row>
    <row r="1075" spans="1:40" hidden="1" outlineLevel="1" x14ac:dyDescent="0.35">
      <c r="A1075" s="12" t="s">
        <v>253</v>
      </c>
      <c r="B1075" s="35">
        <v>54</v>
      </c>
      <c r="C1075" s="473"/>
      <c r="D1075" s="259"/>
      <c r="E1075" s="475"/>
      <c r="F1075" s="475"/>
      <c r="G1075" s="476">
        <v>0</v>
      </c>
      <c r="H1075" s="269"/>
      <c r="I1075" s="270"/>
      <c r="J1075" s="475"/>
      <c r="K1075" s="7"/>
      <c r="N1075" s="79"/>
      <c r="O1075" s="80"/>
      <c r="P1075" s="80"/>
      <c r="AM1075">
        <v>0</v>
      </c>
      <c r="AN1075">
        <v>0</v>
      </c>
    </row>
    <row r="1076" spans="1:40" hidden="1" outlineLevel="1" x14ac:dyDescent="0.35">
      <c r="A1076" s="12" t="s">
        <v>253</v>
      </c>
      <c r="B1076" s="35">
        <v>55</v>
      </c>
      <c r="C1076" s="473"/>
      <c r="D1076" s="259"/>
      <c r="E1076" s="475"/>
      <c r="F1076" s="475"/>
      <c r="G1076" s="476">
        <v>0</v>
      </c>
      <c r="H1076" s="269"/>
      <c r="I1076" s="270"/>
      <c r="J1076" s="475"/>
      <c r="K1076" s="7"/>
      <c r="N1076" s="79"/>
      <c r="O1076" s="80"/>
      <c r="P1076" s="80"/>
      <c r="AM1076">
        <v>0</v>
      </c>
      <c r="AN1076">
        <v>0</v>
      </c>
    </row>
    <row r="1077" spans="1:40" hidden="1" outlineLevel="1" x14ac:dyDescent="0.35">
      <c r="A1077" s="12" t="s">
        <v>253</v>
      </c>
      <c r="B1077" s="35">
        <v>56</v>
      </c>
      <c r="C1077" s="473"/>
      <c r="D1077" s="259"/>
      <c r="E1077" s="475"/>
      <c r="F1077" s="475"/>
      <c r="G1077" s="476">
        <v>0</v>
      </c>
      <c r="H1077" s="269"/>
      <c r="I1077" s="270"/>
      <c r="J1077" s="475"/>
      <c r="K1077" s="7"/>
      <c r="N1077" s="79"/>
      <c r="O1077" s="80"/>
      <c r="P1077" s="80"/>
      <c r="AM1077">
        <v>0</v>
      </c>
      <c r="AN1077">
        <v>0</v>
      </c>
    </row>
    <row r="1078" spans="1:40" hidden="1" outlineLevel="1" x14ac:dyDescent="0.35">
      <c r="A1078" s="12" t="s">
        <v>253</v>
      </c>
      <c r="B1078" s="35">
        <v>57</v>
      </c>
      <c r="C1078" s="473"/>
      <c r="D1078" s="259"/>
      <c r="E1078" s="475"/>
      <c r="F1078" s="475"/>
      <c r="G1078" s="476">
        <v>0</v>
      </c>
      <c r="H1078" s="269"/>
      <c r="I1078" s="270"/>
      <c r="J1078" s="475"/>
      <c r="K1078" s="7"/>
      <c r="N1078" s="79"/>
      <c r="O1078" s="80"/>
      <c r="P1078" s="80"/>
      <c r="AM1078">
        <v>0</v>
      </c>
      <c r="AN1078">
        <v>0</v>
      </c>
    </row>
    <row r="1079" spans="1:40" hidden="1" outlineLevel="1" x14ac:dyDescent="0.35">
      <c r="A1079" s="12" t="s">
        <v>253</v>
      </c>
      <c r="B1079" s="35">
        <v>58</v>
      </c>
      <c r="C1079" s="473"/>
      <c r="D1079" s="259"/>
      <c r="E1079" s="475"/>
      <c r="F1079" s="475"/>
      <c r="G1079" s="476">
        <v>0</v>
      </c>
      <c r="H1079" s="269"/>
      <c r="I1079" s="270"/>
      <c r="J1079" s="475"/>
      <c r="K1079" s="7"/>
      <c r="N1079" s="79"/>
      <c r="O1079" s="80"/>
      <c r="P1079" s="80"/>
      <c r="AM1079">
        <v>0</v>
      </c>
      <c r="AN1079">
        <v>0</v>
      </c>
    </row>
    <row r="1080" spans="1:40" hidden="1" outlineLevel="1" x14ac:dyDescent="0.35">
      <c r="A1080" s="12" t="s">
        <v>253</v>
      </c>
      <c r="B1080" s="35">
        <v>59</v>
      </c>
      <c r="C1080" s="473"/>
      <c r="D1080" s="259"/>
      <c r="E1080" s="475"/>
      <c r="F1080" s="475"/>
      <c r="G1080" s="476">
        <v>0</v>
      </c>
      <c r="H1080" s="269"/>
      <c r="I1080" s="270"/>
      <c r="J1080" s="475"/>
      <c r="K1080" s="7"/>
      <c r="N1080" s="79"/>
      <c r="O1080" s="80"/>
      <c r="P1080" s="80"/>
      <c r="AM1080">
        <v>0</v>
      </c>
      <c r="AN1080">
        <v>0</v>
      </c>
    </row>
    <row r="1081" spans="1:40" hidden="1" outlineLevel="1" x14ac:dyDescent="0.35">
      <c r="A1081" s="12" t="s">
        <v>253</v>
      </c>
      <c r="B1081" s="35">
        <v>60</v>
      </c>
      <c r="C1081" s="473"/>
      <c r="D1081" s="259"/>
      <c r="E1081" s="475"/>
      <c r="F1081" s="475"/>
      <c r="G1081" s="476">
        <v>0</v>
      </c>
      <c r="H1081" s="269"/>
      <c r="I1081" s="270"/>
      <c r="J1081" s="475"/>
      <c r="K1081" s="7"/>
      <c r="N1081" s="79"/>
      <c r="O1081" s="80"/>
      <c r="P1081" s="80"/>
      <c r="AM1081">
        <v>0</v>
      </c>
      <c r="AN1081">
        <v>0</v>
      </c>
    </row>
    <row r="1082" spans="1:40" hidden="1" outlineLevel="1" x14ac:dyDescent="0.35">
      <c r="A1082" s="12" t="s">
        <v>253</v>
      </c>
      <c r="B1082" s="35">
        <v>61</v>
      </c>
      <c r="C1082" s="473"/>
      <c r="D1082" s="259"/>
      <c r="E1082" s="475"/>
      <c r="F1082" s="475"/>
      <c r="G1082" s="476">
        <v>0</v>
      </c>
      <c r="H1082" s="269"/>
      <c r="I1082" s="270"/>
      <c r="J1082" s="475"/>
      <c r="K1082" s="7"/>
      <c r="N1082" s="79"/>
      <c r="O1082" s="80"/>
      <c r="P1082" s="80"/>
      <c r="AM1082">
        <v>0</v>
      </c>
      <c r="AN1082">
        <v>0</v>
      </c>
    </row>
    <row r="1083" spans="1:40" hidden="1" outlineLevel="1" x14ac:dyDescent="0.35">
      <c r="A1083" s="12" t="s">
        <v>253</v>
      </c>
      <c r="B1083" s="35">
        <v>62</v>
      </c>
      <c r="C1083" s="473"/>
      <c r="D1083" s="259"/>
      <c r="E1083" s="475"/>
      <c r="F1083" s="475"/>
      <c r="G1083" s="476">
        <v>0</v>
      </c>
      <c r="H1083" s="269"/>
      <c r="I1083" s="270"/>
      <c r="J1083" s="475"/>
      <c r="K1083" s="7"/>
      <c r="N1083" s="79"/>
      <c r="O1083" s="80"/>
      <c r="P1083" s="80"/>
      <c r="AM1083">
        <v>0</v>
      </c>
      <c r="AN1083">
        <v>0</v>
      </c>
    </row>
    <row r="1084" spans="1:40" hidden="1" outlineLevel="1" x14ac:dyDescent="0.35">
      <c r="A1084" s="12" t="s">
        <v>253</v>
      </c>
      <c r="B1084" s="35">
        <v>63</v>
      </c>
      <c r="C1084" s="473"/>
      <c r="D1084" s="259"/>
      <c r="E1084" s="475"/>
      <c r="F1084" s="475"/>
      <c r="G1084" s="476">
        <v>0</v>
      </c>
      <c r="H1084" s="269"/>
      <c r="I1084" s="270"/>
      <c r="J1084" s="475"/>
      <c r="K1084" s="7"/>
      <c r="N1084" s="79"/>
      <c r="O1084" s="80"/>
      <c r="P1084" s="80"/>
      <c r="AM1084">
        <v>0</v>
      </c>
      <c r="AN1084">
        <v>0</v>
      </c>
    </row>
    <row r="1085" spans="1:40" hidden="1" outlineLevel="1" x14ac:dyDescent="0.35">
      <c r="A1085" s="12" t="s">
        <v>253</v>
      </c>
      <c r="B1085" s="35">
        <v>64</v>
      </c>
      <c r="C1085" s="473"/>
      <c r="D1085" s="259"/>
      <c r="E1085" s="475"/>
      <c r="F1085" s="475"/>
      <c r="G1085" s="476">
        <v>0</v>
      </c>
      <c r="H1085" s="269"/>
      <c r="I1085" s="270"/>
      <c r="J1085" s="475"/>
      <c r="K1085" s="7"/>
      <c r="N1085" s="79"/>
      <c r="O1085" s="80"/>
      <c r="P1085" s="80"/>
      <c r="AM1085">
        <v>0</v>
      </c>
      <c r="AN1085">
        <v>0</v>
      </c>
    </row>
    <row r="1086" spans="1:40" hidden="1" outlineLevel="1" x14ac:dyDescent="0.35">
      <c r="A1086" s="12" t="s">
        <v>253</v>
      </c>
      <c r="B1086" s="35">
        <v>65</v>
      </c>
      <c r="C1086" s="473"/>
      <c r="D1086" s="259"/>
      <c r="E1086" s="475"/>
      <c r="F1086" s="475"/>
      <c r="G1086" s="476">
        <v>0</v>
      </c>
      <c r="H1086" s="269"/>
      <c r="I1086" s="270"/>
      <c r="J1086" s="475"/>
      <c r="K1086" s="7"/>
      <c r="N1086" s="79"/>
      <c r="O1086" s="80"/>
      <c r="P1086" s="80"/>
      <c r="AM1086">
        <v>0</v>
      </c>
      <c r="AN1086">
        <v>0</v>
      </c>
    </row>
    <row r="1087" spans="1:40" hidden="1" outlineLevel="1" x14ac:dyDescent="0.35">
      <c r="A1087" s="12" t="s">
        <v>253</v>
      </c>
      <c r="B1087" s="35">
        <v>66</v>
      </c>
      <c r="C1087" s="473"/>
      <c r="D1087" s="259"/>
      <c r="E1087" s="475"/>
      <c r="F1087" s="475"/>
      <c r="G1087" s="476">
        <v>0</v>
      </c>
      <c r="H1087" s="269"/>
      <c r="I1087" s="270"/>
      <c r="J1087" s="475"/>
      <c r="K1087" s="7"/>
      <c r="N1087" s="79"/>
      <c r="O1087" s="80"/>
      <c r="P1087" s="80"/>
      <c r="AM1087">
        <v>0</v>
      </c>
      <c r="AN1087">
        <v>0</v>
      </c>
    </row>
    <row r="1088" spans="1:40" hidden="1" outlineLevel="1" x14ac:dyDescent="0.35">
      <c r="A1088" s="12" t="s">
        <v>253</v>
      </c>
      <c r="B1088" s="35">
        <v>67</v>
      </c>
      <c r="C1088" s="473"/>
      <c r="D1088" s="259"/>
      <c r="E1088" s="475"/>
      <c r="F1088" s="475"/>
      <c r="G1088" s="476">
        <v>0</v>
      </c>
      <c r="H1088" s="269"/>
      <c r="I1088" s="270"/>
      <c r="J1088" s="475"/>
      <c r="K1088" s="7"/>
      <c r="N1088" s="79"/>
      <c r="O1088" s="80"/>
      <c r="P1088" s="80"/>
      <c r="AM1088">
        <v>0</v>
      </c>
      <c r="AN1088">
        <v>0</v>
      </c>
    </row>
    <row r="1089" spans="1:40" hidden="1" outlineLevel="1" x14ac:dyDescent="0.35">
      <c r="A1089" s="12" t="s">
        <v>253</v>
      </c>
      <c r="B1089" s="35">
        <v>68</v>
      </c>
      <c r="C1089" s="473"/>
      <c r="D1089" s="259"/>
      <c r="E1089" s="475"/>
      <c r="F1089" s="475"/>
      <c r="G1089" s="476">
        <v>0</v>
      </c>
      <c r="H1089" s="269"/>
      <c r="I1089" s="270"/>
      <c r="J1089" s="475"/>
      <c r="K1089" s="7"/>
      <c r="N1089" s="79"/>
      <c r="O1089" s="80"/>
      <c r="P1089" s="80"/>
      <c r="AM1089">
        <v>0</v>
      </c>
      <c r="AN1089">
        <v>0</v>
      </c>
    </row>
    <row r="1090" spans="1:40" hidden="1" outlineLevel="1" x14ac:dyDescent="0.35">
      <c r="A1090" s="12" t="s">
        <v>253</v>
      </c>
      <c r="B1090" s="35">
        <v>69</v>
      </c>
      <c r="C1090" s="473"/>
      <c r="D1090" s="259"/>
      <c r="E1090" s="475"/>
      <c r="F1090" s="475"/>
      <c r="G1090" s="476">
        <v>0</v>
      </c>
      <c r="H1090" s="269"/>
      <c r="I1090" s="270"/>
      <c r="J1090" s="475"/>
      <c r="K1090" s="7"/>
      <c r="N1090" s="79"/>
      <c r="O1090" s="80"/>
      <c r="P1090" s="80"/>
      <c r="AM1090">
        <v>0</v>
      </c>
      <c r="AN1090">
        <v>0</v>
      </c>
    </row>
    <row r="1091" spans="1:40" hidden="1" outlineLevel="1" x14ac:dyDescent="0.35">
      <c r="A1091" s="12" t="s">
        <v>253</v>
      </c>
      <c r="B1091" s="35">
        <v>70</v>
      </c>
      <c r="C1091" s="473"/>
      <c r="D1091" s="259"/>
      <c r="E1091" s="475"/>
      <c r="F1091" s="475"/>
      <c r="G1091" s="476">
        <v>0</v>
      </c>
      <c r="H1091" s="269"/>
      <c r="I1091" s="270"/>
      <c r="J1091" s="475"/>
      <c r="K1091" s="7"/>
      <c r="N1091" s="79"/>
      <c r="O1091" s="80"/>
      <c r="P1091" s="80"/>
      <c r="AM1091">
        <v>0</v>
      </c>
      <c r="AN1091">
        <v>0</v>
      </c>
    </row>
    <row r="1092" spans="1:40" hidden="1" outlineLevel="1" x14ac:dyDescent="0.35">
      <c r="A1092" s="12" t="s">
        <v>253</v>
      </c>
      <c r="B1092" s="35">
        <v>71</v>
      </c>
      <c r="C1092" s="473"/>
      <c r="D1092" s="259"/>
      <c r="E1092" s="475"/>
      <c r="F1092" s="475"/>
      <c r="G1092" s="476">
        <v>0</v>
      </c>
      <c r="H1092" s="269"/>
      <c r="I1092" s="270"/>
      <c r="J1092" s="475"/>
      <c r="K1092" s="7"/>
      <c r="N1092" s="79"/>
      <c r="O1092" s="80"/>
      <c r="P1092" s="80"/>
      <c r="AM1092">
        <v>0</v>
      </c>
      <c r="AN1092">
        <v>0</v>
      </c>
    </row>
    <row r="1093" spans="1:40" hidden="1" outlineLevel="1" x14ac:dyDescent="0.35">
      <c r="A1093" s="12" t="s">
        <v>253</v>
      </c>
      <c r="B1093" s="35">
        <v>72</v>
      </c>
      <c r="C1093" s="473"/>
      <c r="D1093" s="259"/>
      <c r="E1093" s="475"/>
      <c r="F1093" s="475"/>
      <c r="G1093" s="476">
        <v>0</v>
      </c>
      <c r="H1093" s="269"/>
      <c r="I1093" s="270"/>
      <c r="J1093" s="475"/>
      <c r="K1093" s="7"/>
      <c r="N1093" s="79"/>
      <c r="O1093" s="80"/>
      <c r="P1093" s="80"/>
      <c r="AM1093">
        <v>0</v>
      </c>
      <c r="AN1093">
        <v>0</v>
      </c>
    </row>
    <row r="1094" spans="1:40" hidden="1" outlineLevel="1" x14ac:dyDescent="0.35">
      <c r="A1094" s="12" t="s">
        <v>253</v>
      </c>
      <c r="B1094" s="35">
        <v>73</v>
      </c>
      <c r="C1094" s="473"/>
      <c r="D1094" s="259"/>
      <c r="E1094" s="475"/>
      <c r="F1094" s="475"/>
      <c r="G1094" s="476">
        <v>0</v>
      </c>
      <c r="H1094" s="269"/>
      <c r="I1094" s="270"/>
      <c r="J1094" s="475"/>
      <c r="K1094" s="7"/>
      <c r="N1094" s="79"/>
      <c r="O1094" s="80"/>
      <c r="P1094" s="80"/>
      <c r="AM1094">
        <v>0</v>
      </c>
      <c r="AN1094">
        <v>0</v>
      </c>
    </row>
    <row r="1095" spans="1:40" hidden="1" outlineLevel="1" x14ac:dyDescent="0.35">
      <c r="A1095" s="12" t="s">
        <v>253</v>
      </c>
      <c r="B1095" s="35">
        <v>74</v>
      </c>
      <c r="C1095" s="473"/>
      <c r="D1095" s="259"/>
      <c r="E1095" s="475"/>
      <c r="F1095" s="475"/>
      <c r="G1095" s="476">
        <v>0</v>
      </c>
      <c r="H1095" s="269"/>
      <c r="I1095" s="270"/>
      <c r="J1095" s="475"/>
      <c r="K1095" s="7"/>
      <c r="N1095" s="79"/>
      <c r="O1095" s="80"/>
      <c r="P1095" s="80"/>
      <c r="AM1095">
        <v>0</v>
      </c>
      <c r="AN1095">
        <v>0</v>
      </c>
    </row>
    <row r="1096" spans="1:40" hidden="1" outlineLevel="1" x14ac:dyDescent="0.35">
      <c r="A1096" s="12" t="s">
        <v>253</v>
      </c>
      <c r="B1096" s="35">
        <v>75</v>
      </c>
      <c r="C1096" s="473"/>
      <c r="D1096" s="259"/>
      <c r="E1096" s="475"/>
      <c r="F1096" s="475"/>
      <c r="G1096" s="476">
        <v>0</v>
      </c>
      <c r="H1096" s="269"/>
      <c r="I1096" s="270"/>
      <c r="J1096" s="475"/>
      <c r="K1096" s="7"/>
      <c r="N1096" s="79"/>
      <c r="O1096" s="80"/>
      <c r="P1096" s="80"/>
      <c r="AM1096">
        <v>0</v>
      </c>
      <c r="AN1096">
        <v>0</v>
      </c>
    </row>
    <row r="1097" spans="1:40" hidden="1" outlineLevel="1" x14ac:dyDescent="0.35">
      <c r="A1097" s="12" t="s">
        <v>253</v>
      </c>
      <c r="B1097" s="35">
        <v>76</v>
      </c>
      <c r="C1097" s="473"/>
      <c r="D1097" s="259"/>
      <c r="E1097" s="475"/>
      <c r="F1097" s="475"/>
      <c r="G1097" s="476">
        <v>0</v>
      </c>
      <c r="H1097" s="269"/>
      <c r="I1097" s="270"/>
      <c r="J1097" s="475"/>
      <c r="K1097" s="7"/>
      <c r="N1097" s="79"/>
      <c r="O1097" s="80"/>
      <c r="P1097" s="80"/>
      <c r="AM1097">
        <v>0</v>
      </c>
      <c r="AN1097">
        <v>0</v>
      </c>
    </row>
    <row r="1098" spans="1:40" hidden="1" outlineLevel="1" x14ac:dyDescent="0.35">
      <c r="A1098" s="12" t="s">
        <v>253</v>
      </c>
      <c r="B1098" s="35">
        <v>77</v>
      </c>
      <c r="C1098" s="473"/>
      <c r="D1098" s="259"/>
      <c r="E1098" s="475"/>
      <c r="F1098" s="475"/>
      <c r="G1098" s="476">
        <v>0</v>
      </c>
      <c r="H1098" s="269"/>
      <c r="I1098" s="270"/>
      <c r="J1098" s="475"/>
      <c r="K1098" s="7"/>
      <c r="N1098" s="79"/>
      <c r="O1098" s="80"/>
      <c r="P1098" s="80"/>
      <c r="AM1098">
        <v>0</v>
      </c>
      <c r="AN1098">
        <v>0</v>
      </c>
    </row>
    <row r="1099" spans="1:40" hidden="1" outlineLevel="1" x14ac:dyDescent="0.35">
      <c r="A1099" s="12" t="s">
        <v>253</v>
      </c>
      <c r="B1099" s="35">
        <v>78</v>
      </c>
      <c r="C1099" s="473"/>
      <c r="D1099" s="259"/>
      <c r="E1099" s="475"/>
      <c r="F1099" s="475"/>
      <c r="G1099" s="476">
        <v>0</v>
      </c>
      <c r="H1099" s="269"/>
      <c r="I1099" s="270"/>
      <c r="J1099" s="475"/>
      <c r="K1099" s="7"/>
      <c r="N1099" s="79"/>
      <c r="O1099" s="80"/>
      <c r="P1099" s="80"/>
      <c r="AM1099">
        <v>0</v>
      </c>
      <c r="AN1099">
        <v>0</v>
      </c>
    </row>
    <row r="1100" spans="1:40" hidden="1" outlineLevel="1" x14ac:dyDescent="0.35">
      <c r="A1100" s="12" t="s">
        <v>253</v>
      </c>
      <c r="B1100" s="35">
        <v>79</v>
      </c>
      <c r="C1100" s="473"/>
      <c r="D1100" s="259"/>
      <c r="E1100" s="475"/>
      <c r="F1100" s="475"/>
      <c r="G1100" s="476">
        <v>0</v>
      </c>
      <c r="H1100" s="269"/>
      <c r="I1100" s="270"/>
      <c r="J1100" s="475"/>
      <c r="K1100" s="7"/>
      <c r="N1100" s="79"/>
      <c r="O1100" s="80"/>
      <c r="P1100" s="80"/>
      <c r="AM1100">
        <v>0</v>
      </c>
      <c r="AN1100">
        <v>0</v>
      </c>
    </row>
    <row r="1101" spans="1:40" hidden="1" outlineLevel="1" x14ac:dyDescent="0.35">
      <c r="A1101" s="12" t="s">
        <v>253</v>
      </c>
      <c r="B1101" s="35">
        <v>80</v>
      </c>
      <c r="C1101" s="473"/>
      <c r="D1101" s="259"/>
      <c r="E1101" s="475"/>
      <c r="F1101" s="475"/>
      <c r="G1101" s="476">
        <v>0</v>
      </c>
      <c r="H1101" s="269"/>
      <c r="I1101" s="270"/>
      <c r="J1101" s="475"/>
      <c r="K1101" s="7"/>
      <c r="N1101" s="79"/>
      <c r="O1101" s="80"/>
      <c r="P1101" s="80"/>
      <c r="AM1101">
        <v>0</v>
      </c>
      <c r="AN1101">
        <v>0</v>
      </c>
    </row>
    <row r="1102" spans="1:40" hidden="1" outlineLevel="1" x14ac:dyDescent="0.35">
      <c r="A1102" s="12" t="s">
        <v>253</v>
      </c>
      <c r="B1102" s="35">
        <v>81</v>
      </c>
      <c r="C1102" s="473"/>
      <c r="D1102" s="259"/>
      <c r="E1102" s="475"/>
      <c r="F1102" s="475"/>
      <c r="G1102" s="476">
        <v>0</v>
      </c>
      <c r="H1102" s="269"/>
      <c r="I1102" s="270"/>
      <c r="J1102" s="475"/>
      <c r="K1102" s="7"/>
      <c r="N1102" s="79"/>
      <c r="O1102" s="80"/>
      <c r="P1102" s="80"/>
      <c r="AM1102">
        <v>0</v>
      </c>
      <c r="AN1102">
        <v>0</v>
      </c>
    </row>
    <row r="1103" spans="1:40" hidden="1" outlineLevel="1" x14ac:dyDescent="0.35">
      <c r="A1103" s="12" t="s">
        <v>253</v>
      </c>
      <c r="B1103" s="35">
        <v>82</v>
      </c>
      <c r="C1103" s="473"/>
      <c r="D1103" s="259"/>
      <c r="E1103" s="475"/>
      <c r="F1103" s="475"/>
      <c r="G1103" s="476">
        <v>0</v>
      </c>
      <c r="H1103" s="269"/>
      <c r="I1103" s="270"/>
      <c r="J1103" s="475"/>
      <c r="K1103" s="7"/>
      <c r="N1103" s="79"/>
      <c r="O1103" s="80"/>
      <c r="P1103" s="80"/>
      <c r="AM1103">
        <v>0</v>
      </c>
      <c r="AN1103">
        <v>0</v>
      </c>
    </row>
    <row r="1104" spans="1:40" hidden="1" outlineLevel="1" x14ac:dyDescent="0.35">
      <c r="A1104" s="12" t="s">
        <v>253</v>
      </c>
      <c r="B1104" s="35">
        <v>83</v>
      </c>
      <c r="C1104" s="473"/>
      <c r="D1104" s="259"/>
      <c r="E1104" s="475"/>
      <c r="F1104" s="475"/>
      <c r="G1104" s="476">
        <v>0</v>
      </c>
      <c r="H1104" s="269"/>
      <c r="I1104" s="270"/>
      <c r="J1104" s="475"/>
      <c r="K1104" s="7"/>
      <c r="N1104" s="79"/>
      <c r="O1104" s="80"/>
      <c r="P1104" s="80"/>
      <c r="AM1104">
        <v>0</v>
      </c>
      <c r="AN1104">
        <v>0</v>
      </c>
    </row>
    <row r="1105" spans="1:40" hidden="1" outlineLevel="1" x14ac:dyDescent="0.35">
      <c r="A1105" s="12" t="s">
        <v>253</v>
      </c>
      <c r="B1105" s="35">
        <v>84</v>
      </c>
      <c r="C1105" s="473"/>
      <c r="D1105" s="259"/>
      <c r="E1105" s="475"/>
      <c r="F1105" s="475"/>
      <c r="G1105" s="476">
        <v>0</v>
      </c>
      <c r="H1105" s="269"/>
      <c r="I1105" s="270"/>
      <c r="J1105" s="475"/>
      <c r="K1105" s="7"/>
      <c r="N1105" s="79"/>
      <c r="O1105" s="80"/>
      <c r="P1105" s="80"/>
      <c r="AM1105">
        <v>0</v>
      </c>
      <c r="AN1105">
        <v>0</v>
      </c>
    </row>
    <row r="1106" spans="1:40" hidden="1" outlineLevel="1" x14ac:dyDescent="0.35">
      <c r="A1106" s="12" t="s">
        <v>253</v>
      </c>
      <c r="B1106" s="35">
        <v>85</v>
      </c>
      <c r="C1106" s="473"/>
      <c r="D1106" s="259"/>
      <c r="E1106" s="475"/>
      <c r="F1106" s="475"/>
      <c r="G1106" s="476">
        <v>0</v>
      </c>
      <c r="H1106" s="269"/>
      <c r="I1106" s="270"/>
      <c r="J1106" s="475"/>
      <c r="K1106" s="7"/>
      <c r="N1106" s="79"/>
      <c r="O1106" s="80"/>
      <c r="P1106" s="80"/>
      <c r="AM1106">
        <v>0</v>
      </c>
      <c r="AN1106">
        <v>0</v>
      </c>
    </row>
    <row r="1107" spans="1:40" hidden="1" outlineLevel="1" x14ac:dyDescent="0.35">
      <c r="A1107" s="12" t="s">
        <v>253</v>
      </c>
      <c r="B1107" s="35">
        <v>86</v>
      </c>
      <c r="C1107" s="473"/>
      <c r="D1107" s="259"/>
      <c r="E1107" s="475"/>
      <c r="F1107" s="475"/>
      <c r="G1107" s="476">
        <v>0</v>
      </c>
      <c r="H1107" s="269"/>
      <c r="I1107" s="270"/>
      <c r="J1107" s="475"/>
      <c r="K1107" s="7"/>
      <c r="N1107" s="79"/>
      <c r="O1107" s="80"/>
      <c r="P1107" s="80"/>
      <c r="AM1107">
        <v>0</v>
      </c>
      <c r="AN1107">
        <v>0</v>
      </c>
    </row>
    <row r="1108" spans="1:40" hidden="1" outlineLevel="1" x14ac:dyDescent="0.35">
      <c r="A1108" s="12" t="s">
        <v>253</v>
      </c>
      <c r="B1108" s="35">
        <v>87</v>
      </c>
      <c r="C1108" s="473"/>
      <c r="D1108" s="259"/>
      <c r="E1108" s="475"/>
      <c r="F1108" s="475"/>
      <c r="G1108" s="476">
        <v>0</v>
      </c>
      <c r="H1108" s="269"/>
      <c r="I1108" s="270"/>
      <c r="J1108" s="475"/>
      <c r="K1108" s="7"/>
      <c r="N1108" s="79"/>
      <c r="O1108" s="80"/>
      <c r="P1108" s="80"/>
      <c r="AM1108">
        <v>0</v>
      </c>
      <c r="AN1108">
        <v>0</v>
      </c>
    </row>
    <row r="1109" spans="1:40" hidden="1" outlineLevel="1" x14ac:dyDescent="0.35">
      <c r="A1109" s="12" t="s">
        <v>253</v>
      </c>
      <c r="B1109" s="35">
        <v>88</v>
      </c>
      <c r="C1109" s="473"/>
      <c r="D1109" s="259"/>
      <c r="E1109" s="475"/>
      <c r="F1109" s="475"/>
      <c r="G1109" s="476">
        <v>0</v>
      </c>
      <c r="H1109" s="269"/>
      <c r="I1109" s="270"/>
      <c r="J1109" s="475"/>
      <c r="K1109" s="7"/>
      <c r="N1109" s="79"/>
      <c r="O1109" s="80"/>
      <c r="P1109" s="80"/>
      <c r="AM1109">
        <v>0</v>
      </c>
      <c r="AN1109">
        <v>0</v>
      </c>
    </row>
    <row r="1110" spans="1:40" hidden="1" outlineLevel="1" x14ac:dyDescent="0.35">
      <c r="A1110" s="12" t="s">
        <v>253</v>
      </c>
      <c r="B1110" s="35">
        <v>89</v>
      </c>
      <c r="C1110" s="473"/>
      <c r="D1110" s="259"/>
      <c r="E1110" s="475"/>
      <c r="F1110" s="475"/>
      <c r="G1110" s="476">
        <v>0</v>
      </c>
      <c r="H1110" s="269"/>
      <c r="I1110" s="270"/>
      <c r="J1110" s="475"/>
      <c r="K1110" s="7"/>
      <c r="N1110" s="79"/>
      <c r="O1110" s="80"/>
      <c r="P1110" s="80"/>
      <c r="AM1110">
        <v>0</v>
      </c>
      <c r="AN1110">
        <v>0</v>
      </c>
    </row>
    <row r="1111" spans="1:40" hidden="1" outlineLevel="1" x14ac:dyDescent="0.35">
      <c r="A1111" s="12" t="s">
        <v>253</v>
      </c>
      <c r="B1111" s="35">
        <v>90</v>
      </c>
      <c r="C1111" s="473"/>
      <c r="D1111" s="259"/>
      <c r="E1111" s="475"/>
      <c r="F1111" s="475"/>
      <c r="G1111" s="476">
        <v>0</v>
      </c>
      <c r="H1111" s="269"/>
      <c r="I1111" s="270"/>
      <c r="J1111" s="475"/>
      <c r="K1111" s="7"/>
      <c r="N1111" s="79"/>
      <c r="O1111" s="80"/>
      <c r="P1111" s="80"/>
      <c r="AM1111">
        <v>0</v>
      </c>
      <c r="AN1111">
        <v>0</v>
      </c>
    </row>
    <row r="1112" spans="1:40" hidden="1" outlineLevel="1" x14ac:dyDescent="0.35">
      <c r="A1112" s="12" t="s">
        <v>253</v>
      </c>
      <c r="B1112" s="35">
        <v>91</v>
      </c>
      <c r="C1112" s="473"/>
      <c r="D1112" s="259"/>
      <c r="E1112" s="475"/>
      <c r="F1112" s="475"/>
      <c r="G1112" s="476">
        <v>0</v>
      </c>
      <c r="H1112" s="269"/>
      <c r="I1112" s="270"/>
      <c r="J1112" s="475"/>
      <c r="K1112" s="7"/>
      <c r="N1112" s="79"/>
      <c r="O1112" s="80"/>
      <c r="P1112" s="80"/>
      <c r="AM1112">
        <v>0</v>
      </c>
      <c r="AN1112">
        <v>0</v>
      </c>
    </row>
    <row r="1113" spans="1:40" hidden="1" outlineLevel="1" x14ac:dyDescent="0.35">
      <c r="A1113" s="12" t="s">
        <v>253</v>
      </c>
      <c r="B1113" s="35">
        <v>92</v>
      </c>
      <c r="C1113" s="473"/>
      <c r="D1113" s="259"/>
      <c r="E1113" s="475"/>
      <c r="F1113" s="475"/>
      <c r="G1113" s="476">
        <v>0</v>
      </c>
      <c r="H1113" s="269"/>
      <c r="I1113" s="270"/>
      <c r="J1113" s="475"/>
      <c r="K1113" s="7"/>
      <c r="N1113" s="79"/>
      <c r="O1113" s="80"/>
      <c r="P1113" s="80"/>
      <c r="AM1113">
        <v>0</v>
      </c>
      <c r="AN1113">
        <v>0</v>
      </c>
    </row>
    <row r="1114" spans="1:40" hidden="1" outlineLevel="1" x14ac:dyDescent="0.35">
      <c r="A1114" s="12" t="s">
        <v>253</v>
      </c>
      <c r="B1114" s="35">
        <v>93</v>
      </c>
      <c r="C1114" s="473"/>
      <c r="D1114" s="259"/>
      <c r="E1114" s="475"/>
      <c r="F1114" s="475"/>
      <c r="G1114" s="476">
        <v>0</v>
      </c>
      <c r="H1114" s="269"/>
      <c r="I1114" s="270"/>
      <c r="J1114" s="475"/>
      <c r="K1114" s="7"/>
      <c r="N1114" s="79"/>
      <c r="O1114" s="80"/>
      <c r="P1114" s="80"/>
      <c r="AM1114">
        <v>0</v>
      </c>
      <c r="AN1114">
        <v>0</v>
      </c>
    </row>
    <row r="1115" spans="1:40" hidden="1" outlineLevel="1" x14ac:dyDescent="0.35">
      <c r="A1115" s="12" t="s">
        <v>253</v>
      </c>
      <c r="B1115" s="35">
        <v>94</v>
      </c>
      <c r="C1115" s="473"/>
      <c r="D1115" s="259"/>
      <c r="E1115" s="475"/>
      <c r="F1115" s="475"/>
      <c r="G1115" s="476">
        <v>0</v>
      </c>
      <c r="H1115" s="269"/>
      <c r="I1115" s="270"/>
      <c r="J1115" s="475"/>
      <c r="K1115" s="7"/>
      <c r="N1115" s="79"/>
      <c r="O1115" s="80"/>
      <c r="P1115" s="80"/>
      <c r="AM1115">
        <v>0</v>
      </c>
      <c r="AN1115">
        <v>0</v>
      </c>
    </row>
    <row r="1116" spans="1:40" hidden="1" outlineLevel="1" x14ac:dyDescent="0.35">
      <c r="A1116" s="12" t="s">
        <v>253</v>
      </c>
      <c r="B1116" s="35">
        <v>95</v>
      </c>
      <c r="C1116" s="473"/>
      <c r="D1116" s="259"/>
      <c r="E1116" s="475"/>
      <c r="F1116" s="475"/>
      <c r="G1116" s="476">
        <v>0</v>
      </c>
      <c r="H1116" s="269"/>
      <c r="I1116" s="270"/>
      <c r="J1116" s="475"/>
      <c r="K1116" s="7"/>
      <c r="N1116" s="79"/>
      <c r="O1116" s="80"/>
      <c r="P1116" s="80"/>
      <c r="AM1116">
        <v>0</v>
      </c>
      <c r="AN1116">
        <v>0</v>
      </c>
    </row>
    <row r="1117" spans="1:40" hidden="1" outlineLevel="1" x14ac:dyDescent="0.35">
      <c r="A1117" s="12" t="s">
        <v>253</v>
      </c>
      <c r="B1117" s="35">
        <v>96</v>
      </c>
      <c r="C1117" s="473"/>
      <c r="D1117" s="259"/>
      <c r="E1117" s="475"/>
      <c r="F1117" s="475"/>
      <c r="G1117" s="476">
        <v>0</v>
      </c>
      <c r="H1117" s="269"/>
      <c r="I1117" s="270"/>
      <c r="J1117" s="475"/>
      <c r="K1117" s="7"/>
      <c r="N1117" s="79"/>
      <c r="O1117" s="80"/>
      <c r="P1117" s="80"/>
      <c r="AM1117">
        <v>0</v>
      </c>
      <c r="AN1117">
        <v>0</v>
      </c>
    </row>
    <row r="1118" spans="1:40" hidden="1" outlineLevel="1" x14ac:dyDescent="0.35">
      <c r="A1118" s="12" t="s">
        <v>253</v>
      </c>
      <c r="B1118" s="35">
        <v>97</v>
      </c>
      <c r="C1118" s="473"/>
      <c r="D1118" s="259"/>
      <c r="E1118" s="475"/>
      <c r="F1118" s="475"/>
      <c r="G1118" s="476">
        <v>0</v>
      </c>
      <c r="H1118" s="269"/>
      <c r="I1118" s="270"/>
      <c r="J1118" s="475"/>
      <c r="K1118" s="7"/>
      <c r="N1118" s="79"/>
      <c r="O1118" s="80"/>
      <c r="P1118" s="80"/>
      <c r="AM1118">
        <v>0</v>
      </c>
      <c r="AN1118">
        <v>0</v>
      </c>
    </row>
    <row r="1119" spans="1:40" hidden="1" outlineLevel="1" x14ac:dyDescent="0.35">
      <c r="A1119" s="12" t="s">
        <v>253</v>
      </c>
      <c r="B1119" s="35">
        <v>98</v>
      </c>
      <c r="C1119" s="473"/>
      <c r="D1119" s="259"/>
      <c r="E1119" s="475"/>
      <c r="F1119" s="475"/>
      <c r="G1119" s="476">
        <v>0</v>
      </c>
      <c r="H1119" s="269"/>
      <c r="I1119" s="270"/>
      <c r="J1119" s="475"/>
      <c r="K1119" s="7"/>
      <c r="N1119" s="79"/>
      <c r="O1119" s="80"/>
      <c r="P1119" s="80"/>
      <c r="AM1119">
        <v>0</v>
      </c>
      <c r="AN1119">
        <v>0</v>
      </c>
    </row>
    <row r="1120" spans="1:40" hidden="1" outlineLevel="1" x14ac:dyDescent="0.35">
      <c r="A1120" s="12" t="s">
        <v>253</v>
      </c>
      <c r="B1120" s="35">
        <v>99</v>
      </c>
      <c r="C1120" s="473"/>
      <c r="D1120" s="259"/>
      <c r="E1120" s="475"/>
      <c r="F1120" s="475"/>
      <c r="G1120" s="476">
        <v>0</v>
      </c>
      <c r="H1120" s="269"/>
      <c r="I1120" s="270"/>
      <c r="J1120" s="475"/>
      <c r="K1120" s="7"/>
      <c r="N1120" s="79"/>
      <c r="O1120" s="80"/>
      <c r="P1120" s="80"/>
      <c r="AM1120">
        <v>0</v>
      </c>
      <c r="AN1120">
        <v>0</v>
      </c>
    </row>
    <row r="1121" spans="1:40" hidden="1" outlineLevel="1" x14ac:dyDescent="0.35">
      <c r="A1121" s="12" t="s">
        <v>253</v>
      </c>
      <c r="B1121" s="35">
        <v>100</v>
      </c>
      <c r="C1121" s="473"/>
      <c r="D1121" s="259"/>
      <c r="E1121" s="475"/>
      <c r="F1121" s="475"/>
      <c r="G1121" s="476">
        <v>0</v>
      </c>
      <c r="H1121" s="269"/>
      <c r="I1121" s="270"/>
      <c r="J1121" s="475"/>
      <c r="K1121" s="7"/>
      <c r="N1121" s="79"/>
      <c r="O1121" s="80"/>
      <c r="P1121" s="80"/>
      <c r="AM1121">
        <v>0</v>
      </c>
      <c r="AN1121">
        <v>0</v>
      </c>
    </row>
    <row r="1122" spans="1:40" ht="15" customHeight="1" collapsed="1" x14ac:dyDescent="0.35">
      <c r="A1122" s="103"/>
      <c r="B1122" s="104" t="s">
        <v>241</v>
      </c>
      <c r="C1122" s="275"/>
      <c r="D1122" s="259"/>
      <c r="E1122" s="259"/>
      <c r="F1122" s="259"/>
      <c r="G1122" s="271"/>
      <c r="H1122" s="271"/>
      <c r="I1122" s="271"/>
      <c r="J1122" s="259"/>
      <c r="K1122" s="105"/>
      <c r="N1122" s="79"/>
      <c r="O1122" s="80"/>
      <c r="P1122" s="80"/>
      <c r="AM1122">
        <v>0</v>
      </c>
      <c r="AN1122">
        <v>0</v>
      </c>
    </row>
    <row r="1123" spans="1:40" hidden="1" outlineLevel="1" x14ac:dyDescent="0.35">
      <c r="A1123" s="12" t="s">
        <v>253</v>
      </c>
      <c r="B1123" s="35">
        <v>101</v>
      </c>
      <c r="C1123" s="473"/>
      <c r="D1123" s="259"/>
      <c r="E1123" s="475"/>
      <c r="F1123" s="475"/>
      <c r="G1123" s="476">
        <v>0</v>
      </c>
      <c r="H1123" s="269"/>
      <c r="I1123" s="270"/>
      <c r="J1123" s="475"/>
      <c r="K1123" s="7"/>
      <c r="N1123" s="79"/>
      <c r="O1123" s="80"/>
      <c r="P1123" s="80"/>
      <c r="AM1123">
        <v>0</v>
      </c>
      <c r="AN1123">
        <v>0</v>
      </c>
    </row>
    <row r="1124" spans="1:40" hidden="1" outlineLevel="1" x14ac:dyDescent="0.35">
      <c r="A1124" s="12" t="s">
        <v>253</v>
      </c>
      <c r="B1124" s="35">
        <v>102</v>
      </c>
      <c r="C1124" s="473"/>
      <c r="D1124" s="259"/>
      <c r="E1124" s="475"/>
      <c r="F1124" s="475"/>
      <c r="G1124" s="476">
        <v>0</v>
      </c>
      <c r="H1124" s="269"/>
      <c r="I1124" s="270"/>
      <c r="J1124" s="475"/>
      <c r="K1124" s="7"/>
      <c r="N1124" s="79"/>
      <c r="O1124" s="80"/>
      <c r="P1124" s="80"/>
      <c r="AM1124">
        <v>0</v>
      </c>
      <c r="AN1124">
        <v>0</v>
      </c>
    </row>
    <row r="1125" spans="1:40" hidden="1" outlineLevel="1" x14ac:dyDescent="0.35">
      <c r="A1125" s="12" t="s">
        <v>253</v>
      </c>
      <c r="B1125" s="35">
        <v>103</v>
      </c>
      <c r="C1125" s="473"/>
      <c r="D1125" s="259"/>
      <c r="E1125" s="475"/>
      <c r="F1125" s="475"/>
      <c r="G1125" s="476">
        <v>0</v>
      </c>
      <c r="H1125" s="269"/>
      <c r="I1125" s="270"/>
      <c r="J1125" s="475"/>
      <c r="K1125" s="7"/>
      <c r="N1125" s="79"/>
      <c r="O1125" s="80"/>
      <c r="P1125" s="80"/>
      <c r="AM1125">
        <v>0</v>
      </c>
      <c r="AN1125">
        <v>0</v>
      </c>
    </row>
    <row r="1126" spans="1:40" hidden="1" outlineLevel="1" x14ac:dyDescent="0.35">
      <c r="A1126" s="12" t="s">
        <v>253</v>
      </c>
      <c r="B1126" s="35">
        <v>104</v>
      </c>
      <c r="C1126" s="473"/>
      <c r="D1126" s="259"/>
      <c r="E1126" s="475"/>
      <c r="F1126" s="475"/>
      <c r="G1126" s="476">
        <v>0</v>
      </c>
      <c r="H1126" s="269"/>
      <c r="I1126" s="270"/>
      <c r="J1126" s="475"/>
      <c r="K1126" s="7"/>
      <c r="N1126" s="79"/>
      <c r="O1126" s="80"/>
      <c r="P1126" s="80"/>
      <c r="AM1126">
        <v>0</v>
      </c>
      <c r="AN1126">
        <v>0</v>
      </c>
    </row>
    <row r="1127" spans="1:40" hidden="1" outlineLevel="1" x14ac:dyDescent="0.35">
      <c r="A1127" s="12" t="s">
        <v>253</v>
      </c>
      <c r="B1127" s="35">
        <v>105</v>
      </c>
      <c r="C1127" s="473"/>
      <c r="D1127" s="259"/>
      <c r="E1127" s="475"/>
      <c r="F1127" s="475"/>
      <c r="G1127" s="476">
        <v>0</v>
      </c>
      <c r="H1127" s="269"/>
      <c r="I1127" s="270"/>
      <c r="J1127" s="475"/>
      <c r="K1127" s="7"/>
      <c r="N1127" s="79"/>
      <c r="O1127" s="80"/>
      <c r="P1127" s="80"/>
      <c r="AM1127">
        <v>0</v>
      </c>
      <c r="AN1127">
        <v>0</v>
      </c>
    </row>
    <row r="1128" spans="1:40" hidden="1" outlineLevel="1" x14ac:dyDescent="0.35">
      <c r="A1128" s="12" t="s">
        <v>253</v>
      </c>
      <c r="B1128" s="35">
        <v>106</v>
      </c>
      <c r="C1128" s="473"/>
      <c r="D1128" s="259"/>
      <c r="E1128" s="475"/>
      <c r="F1128" s="475"/>
      <c r="G1128" s="476">
        <v>0</v>
      </c>
      <c r="H1128" s="269"/>
      <c r="I1128" s="270"/>
      <c r="J1128" s="475"/>
      <c r="K1128" s="7"/>
      <c r="N1128" s="79"/>
      <c r="O1128" s="80"/>
      <c r="P1128" s="80"/>
      <c r="AM1128">
        <v>0</v>
      </c>
      <c r="AN1128">
        <v>0</v>
      </c>
    </row>
    <row r="1129" spans="1:40" hidden="1" outlineLevel="1" x14ac:dyDescent="0.35">
      <c r="A1129" s="12" t="s">
        <v>253</v>
      </c>
      <c r="B1129" s="35">
        <v>107</v>
      </c>
      <c r="C1129" s="473"/>
      <c r="D1129" s="259"/>
      <c r="E1129" s="475"/>
      <c r="F1129" s="475"/>
      <c r="G1129" s="476">
        <v>0</v>
      </c>
      <c r="H1129" s="269"/>
      <c r="I1129" s="270"/>
      <c r="J1129" s="475"/>
      <c r="K1129" s="7"/>
      <c r="N1129" s="79"/>
      <c r="O1129" s="80"/>
      <c r="P1129" s="80"/>
      <c r="AM1129">
        <v>0</v>
      </c>
      <c r="AN1129">
        <v>0</v>
      </c>
    </row>
    <row r="1130" spans="1:40" hidden="1" outlineLevel="1" x14ac:dyDescent="0.35">
      <c r="A1130" s="12" t="s">
        <v>253</v>
      </c>
      <c r="B1130" s="35">
        <v>108</v>
      </c>
      <c r="C1130" s="473"/>
      <c r="D1130" s="259"/>
      <c r="E1130" s="475"/>
      <c r="F1130" s="475"/>
      <c r="G1130" s="476">
        <v>0</v>
      </c>
      <c r="H1130" s="269"/>
      <c r="I1130" s="270"/>
      <c r="J1130" s="475"/>
      <c r="K1130" s="7"/>
      <c r="N1130" s="79"/>
      <c r="O1130" s="80"/>
      <c r="P1130" s="80"/>
      <c r="AM1130">
        <v>0</v>
      </c>
      <c r="AN1130">
        <v>0</v>
      </c>
    </row>
    <row r="1131" spans="1:40" hidden="1" outlineLevel="1" x14ac:dyDescent="0.35">
      <c r="A1131" s="12" t="s">
        <v>253</v>
      </c>
      <c r="B1131" s="35">
        <v>109</v>
      </c>
      <c r="C1131" s="473"/>
      <c r="D1131" s="259"/>
      <c r="E1131" s="475"/>
      <c r="F1131" s="475"/>
      <c r="G1131" s="476">
        <v>0</v>
      </c>
      <c r="H1131" s="269"/>
      <c r="I1131" s="270"/>
      <c r="J1131" s="475"/>
      <c r="K1131" s="7"/>
      <c r="N1131" s="79"/>
      <c r="O1131" s="80"/>
      <c r="P1131" s="80"/>
      <c r="AM1131">
        <v>0</v>
      </c>
      <c r="AN1131">
        <v>0</v>
      </c>
    </row>
    <row r="1132" spans="1:40" hidden="1" outlineLevel="1" x14ac:dyDescent="0.35">
      <c r="A1132" s="12" t="s">
        <v>253</v>
      </c>
      <c r="B1132" s="35">
        <v>110</v>
      </c>
      <c r="C1132" s="473"/>
      <c r="D1132" s="259"/>
      <c r="E1132" s="475"/>
      <c r="F1132" s="475"/>
      <c r="G1132" s="476">
        <v>0</v>
      </c>
      <c r="H1132" s="269"/>
      <c r="I1132" s="270"/>
      <c r="J1132" s="475"/>
      <c r="K1132" s="7"/>
      <c r="N1132" s="79"/>
      <c r="O1132" s="80"/>
      <c r="P1132" s="80"/>
      <c r="AM1132">
        <v>0</v>
      </c>
      <c r="AN1132">
        <v>0</v>
      </c>
    </row>
    <row r="1133" spans="1:40" hidden="1" outlineLevel="1" x14ac:dyDescent="0.35">
      <c r="A1133" s="12" t="s">
        <v>253</v>
      </c>
      <c r="B1133" s="35">
        <v>111</v>
      </c>
      <c r="C1133" s="473"/>
      <c r="D1133" s="259"/>
      <c r="E1133" s="475"/>
      <c r="F1133" s="475"/>
      <c r="G1133" s="476">
        <v>0</v>
      </c>
      <c r="H1133" s="269"/>
      <c r="I1133" s="270"/>
      <c r="J1133" s="475"/>
      <c r="K1133" s="7"/>
      <c r="N1133" s="79"/>
      <c r="O1133" s="80"/>
      <c r="P1133" s="80"/>
      <c r="AM1133">
        <v>0</v>
      </c>
      <c r="AN1133">
        <v>0</v>
      </c>
    </row>
    <row r="1134" spans="1:40" hidden="1" outlineLevel="1" x14ac:dyDescent="0.35">
      <c r="A1134" s="12" t="s">
        <v>253</v>
      </c>
      <c r="B1134" s="35">
        <v>112</v>
      </c>
      <c r="C1134" s="473"/>
      <c r="D1134" s="259"/>
      <c r="E1134" s="475"/>
      <c r="F1134" s="475"/>
      <c r="G1134" s="476">
        <v>0</v>
      </c>
      <c r="H1134" s="269"/>
      <c r="I1134" s="270"/>
      <c r="J1134" s="475"/>
      <c r="K1134" s="7"/>
      <c r="N1134" s="79"/>
      <c r="O1134" s="80"/>
      <c r="P1134" s="80"/>
      <c r="AM1134">
        <v>0</v>
      </c>
      <c r="AN1134">
        <v>0</v>
      </c>
    </row>
    <row r="1135" spans="1:40" hidden="1" outlineLevel="1" x14ac:dyDescent="0.35">
      <c r="A1135" s="12" t="s">
        <v>253</v>
      </c>
      <c r="B1135" s="35">
        <v>113</v>
      </c>
      <c r="C1135" s="473"/>
      <c r="D1135" s="259"/>
      <c r="E1135" s="475"/>
      <c r="F1135" s="475"/>
      <c r="G1135" s="476">
        <v>0</v>
      </c>
      <c r="H1135" s="269"/>
      <c r="I1135" s="270"/>
      <c r="J1135" s="475"/>
      <c r="K1135" s="7"/>
      <c r="N1135" s="79"/>
      <c r="O1135" s="80"/>
      <c r="P1135" s="80"/>
      <c r="AM1135">
        <v>0</v>
      </c>
      <c r="AN1135">
        <v>0</v>
      </c>
    </row>
    <row r="1136" spans="1:40" hidden="1" outlineLevel="1" x14ac:dyDescent="0.35">
      <c r="A1136" s="12" t="s">
        <v>253</v>
      </c>
      <c r="B1136" s="35">
        <v>114</v>
      </c>
      <c r="C1136" s="473"/>
      <c r="D1136" s="259"/>
      <c r="E1136" s="475"/>
      <c r="F1136" s="475"/>
      <c r="G1136" s="476">
        <v>0</v>
      </c>
      <c r="H1136" s="269"/>
      <c r="I1136" s="270"/>
      <c r="J1136" s="475"/>
      <c r="K1136" s="7"/>
      <c r="N1136" s="79"/>
      <c r="O1136" s="80"/>
      <c r="P1136" s="80"/>
      <c r="AM1136">
        <v>0</v>
      </c>
      <c r="AN1136">
        <v>0</v>
      </c>
    </row>
    <row r="1137" spans="1:40" hidden="1" outlineLevel="1" x14ac:dyDescent="0.35">
      <c r="A1137" s="12" t="s">
        <v>253</v>
      </c>
      <c r="B1137" s="35">
        <v>115</v>
      </c>
      <c r="C1137" s="473"/>
      <c r="D1137" s="259"/>
      <c r="E1137" s="475"/>
      <c r="F1137" s="475"/>
      <c r="G1137" s="476">
        <v>0</v>
      </c>
      <c r="H1137" s="269"/>
      <c r="I1137" s="270"/>
      <c r="J1137" s="475"/>
      <c r="K1137" s="7"/>
      <c r="N1137" s="79"/>
      <c r="O1137" s="80"/>
      <c r="P1137" s="80"/>
      <c r="AM1137">
        <v>0</v>
      </c>
      <c r="AN1137">
        <v>0</v>
      </c>
    </row>
    <row r="1138" spans="1:40" hidden="1" outlineLevel="1" x14ac:dyDescent="0.35">
      <c r="A1138" s="12" t="s">
        <v>253</v>
      </c>
      <c r="B1138" s="35">
        <v>116</v>
      </c>
      <c r="C1138" s="473"/>
      <c r="D1138" s="259"/>
      <c r="E1138" s="475"/>
      <c r="F1138" s="475"/>
      <c r="G1138" s="476">
        <v>0</v>
      </c>
      <c r="H1138" s="269"/>
      <c r="I1138" s="270"/>
      <c r="J1138" s="475"/>
      <c r="K1138" s="7"/>
      <c r="N1138" s="79"/>
      <c r="O1138" s="80"/>
      <c r="P1138" s="80"/>
      <c r="AM1138">
        <v>0</v>
      </c>
      <c r="AN1138">
        <v>0</v>
      </c>
    </row>
    <row r="1139" spans="1:40" hidden="1" outlineLevel="1" x14ac:dyDescent="0.35">
      <c r="A1139" s="12" t="s">
        <v>253</v>
      </c>
      <c r="B1139" s="35">
        <v>117</v>
      </c>
      <c r="C1139" s="473"/>
      <c r="D1139" s="259"/>
      <c r="E1139" s="475"/>
      <c r="F1139" s="475"/>
      <c r="G1139" s="476">
        <v>0</v>
      </c>
      <c r="H1139" s="269"/>
      <c r="I1139" s="270"/>
      <c r="J1139" s="475"/>
      <c r="K1139" s="7"/>
      <c r="N1139" s="79"/>
      <c r="O1139" s="80"/>
      <c r="P1139" s="80"/>
      <c r="AM1139">
        <v>0</v>
      </c>
      <c r="AN1139">
        <v>0</v>
      </c>
    </row>
    <row r="1140" spans="1:40" hidden="1" outlineLevel="1" x14ac:dyDescent="0.35">
      <c r="A1140" s="12" t="s">
        <v>253</v>
      </c>
      <c r="B1140" s="35">
        <v>118</v>
      </c>
      <c r="C1140" s="473"/>
      <c r="D1140" s="259"/>
      <c r="E1140" s="475"/>
      <c r="F1140" s="475"/>
      <c r="G1140" s="476">
        <v>0</v>
      </c>
      <c r="H1140" s="269"/>
      <c r="I1140" s="270"/>
      <c r="J1140" s="475"/>
      <c r="K1140" s="7"/>
      <c r="N1140" s="79"/>
      <c r="O1140" s="80"/>
      <c r="P1140" s="80"/>
      <c r="AM1140">
        <v>0</v>
      </c>
      <c r="AN1140">
        <v>0</v>
      </c>
    </row>
    <row r="1141" spans="1:40" hidden="1" outlineLevel="1" x14ac:dyDescent="0.35">
      <c r="A1141" s="12" t="s">
        <v>253</v>
      </c>
      <c r="B1141" s="35">
        <v>119</v>
      </c>
      <c r="C1141" s="473"/>
      <c r="D1141" s="259"/>
      <c r="E1141" s="475"/>
      <c r="F1141" s="475"/>
      <c r="G1141" s="476">
        <v>0</v>
      </c>
      <c r="H1141" s="269"/>
      <c r="I1141" s="270"/>
      <c r="J1141" s="475"/>
      <c r="K1141" s="7"/>
      <c r="N1141" s="79"/>
      <c r="O1141" s="80"/>
      <c r="P1141" s="80"/>
      <c r="AM1141">
        <v>0</v>
      </c>
      <c r="AN1141">
        <v>0</v>
      </c>
    </row>
    <row r="1142" spans="1:40" hidden="1" outlineLevel="1" x14ac:dyDescent="0.35">
      <c r="A1142" s="12" t="s">
        <v>253</v>
      </c>
      <c r="B1142" s="35">
        <v>120</v>
      </c>
      <c r="C1142" s="473"/>
      <c r="D1142" s="259"/>
      <c r="E1142" s="475"/>
      <c r="F1142" s="475"/>
      <c r="G1142" s="476">
        <v>0</v>
      </c>
      <c r="H1142" s="269"/>
      <c r="I1142" s="270"/>
      <c r="J1142" s="475"/>
      <c r="K1142" s="7"/>
      <c r="N1142" s="79"/>
      <c r="O1142" s="80"/>
      <c r="P1142" s="80"/>
      <c r="AM1142">
        <v>0</v>
      </c>
      <c r="AN1142">
        <v>0</v>
      </c>
    </row>
    <row r="1143" spans="1:40" hidden="1" outlineLevel="1" x14ac:dyDescent="0.35">
      <c r="A1143" s="12" t="s">
        <v>253</v>
      </c>
      <c r="B1143" s="35">
        <v>121</v>
      </c>
      <c r="C1143" s="473"/>
      <c r="D1143" s="259"/>
      <c r="E1143" s="475"/>
      <c r="F1143" s="475"/>
      <c r="G1143" s="476">
        <v>0</v>
      </c>
      <c r="H1143" s="269"/>
      <c r="I1143" s="270"/>
      <c r="J1143" s="475"/>
      <c r="K1143" s="7"/>
      <c r="N1143" s="79"/>
      <c r="O1143" s="80"/>
      <c r="P1143" s="80"/>
      <c r="AM1143">
        <v>0</v>
      </c>
      <c r="AN1143">
        <v>0</v>
      </c>
    </row>
    <row r="1144" spans="1:40" hidden="1" outlineLevel="1" x14ac:dyDescent="0.35">
      <c r="A1144" s="12" t="s">
        <v>253</v>
      </c>
      <c r="B1144" s="35">
        <v>122</v>
      </c>
      <c r="C1144" s="473"/>
      <c r="D1144" s="259"/>
      <c r="E1144" s="475"/>
      <c r="F1144" s="475"/>
      <c r="G1144" s="476">
        <v>0</v>
      </c>
      <c r="H1144" s="269"/>
      <c r="I1144" s="270"/>
      <c r="J1144" s="475"/>
      <c r="K1144" s="7"/>
      <c r="N1144" s="79"/>
      <c r="O1144" s="80"/>
      <c r="P1144" s="80"/>
      <c r="AM1144">
        <v>0</v>
      </c>
      <c r="AN1144">
        <v>0</v>
      </c>
    </row>
    <row r="1145" spans="1:40" hidden="1" outlineLevel="1" x14ac:dyDescent="0.35">
      <c r="A1145" s="12" t="s">
        <v>253</v>
      </c>
      <c r="B1145" s="35">
        <v>123</v>
      </c>
      <c r="C1145" s="473"/>
      <c r="D1145" s="259"/>
      <c r="E1145" s="475"/>
      <c r="F1145" s="475"/>
      <c r="G1145" s="476">
        <v>0</v>
      </c>
      <c r="H1145" s="269"/>
      <c r="I1145" s="270"/>
      <c r="J1145" s="475"/>
      <c r="K1145" s="7"/>
      <c r="N1145" s="79"/>
      <c r="O1145" s="80"/>
      <c r="P1145" s="80"/>
      <c r="AM1145">
        <v>0</v>
      </c>
      <c r="AN1145">
        <v>0</v>
      </c>
    </row>
    <row r="1146" spans="1:40" hidden="1" outlineLevel="1" x14ac:dyDescent="0.35">
      <c r="A1146" s="12" t="s">
        <v>253</v>
      </c>
      <c r="B1146" s="35">
        <v>124</v>
      </c>
      <c r="C1146" s="473"/>
      <c r="D1146" s="259"/>
      <c r="E1146" s="475"/>
      <c r="F1146" s="475"/>
      <c r="G1146" s="476">
        <v>0</v>
      </c>
      <c r="H1146" s="269"/>
      <c r="I1146" s="270"/>
      <c r="J1146" s="475"/>
      <c r="K1146" s="7"/>
      <c r="N1146" s="79"/>
      <c r="O1146" s="80"/>
      <c r="P1146" s="80"/>
      <c r="AM1146">
        <v>0</v>
      </c>
      <c r="AN1146">
        <v>0</v>
      </c>
    </row>
    <row r="1147" spans="1:40" hidden="1" outlineLevel="1" x14ac:dyDescent="0.35">
      <c r="A1147" s="12" t="s">
        <v>253</v>
      </c>
      <c r="B1147" s="35">
        <v>125</v>
      </c>
      <c r="C1147" s="473"/>
      <c r="D1147" s="259"/>
      <c r="E1147" s="475"/>
      <c r="F1147" s="475"/>
      <c r="G1147" s="476">
        <v>0</v>
      </c>
      <c r="H1147" s="269"/>
      <c r="I1147" s="270"/>
      <c r="J1147" s="475"/>
      <c r="K1147" s="7"/>
      <c r="N1147" s="79"/>
      <c r="O1147" s="80"/>
      <c r="P1147" s="80"/>
      <c r="AM1147">
        <v>0</v>
      </c>
      <c r="AN1147">
        <v>0</v>
      </c>
    </row>
    <row r="1148" spans="1:40" hidden="1" outlineLevel="1" x14ac:dyDescent="0.35">
      <c r="A1148" s="12" t="s">
        <v>253</v>
      </c>
      <c r="B1148" s="35">
        <v>126</v>
      </c>
      <c r="C1148" s="473"/>
      <c r="D1148" s="259"/>
      <c r="E1148" s="475"/>
      <c r="F1148" s="475"/>
      <c r="G1148" s="476">
        <v>0</v>
      </c>
      <c r="H1148" s="269"/>
      <c r="I1148" s="270"/>
      <c r="J1148" s="475"/>
      <c r="K1148" s="7"/>
      <c r="N1148" s="79"/>
      <c r="O1148" s="80"/>
      <c r="P1148" s="80"/>
      <c r="AM1148">
        <v>0</v>
      </c>
      <c r="AN1148">
        <v>0</v>
      </c>
    </row>
    <row r="1149" spans="1:40" hidden="1" outlineLevel="1" x14ac:dyDescent="0.35">
      <c r="A1149" s="12" t="s">
        <v>253</v>
      </c>
      <c r="B1149" s="35">
        <v>127</v>
      </c>
      <c r="C1149" s="473"/>
      <c r="D1149" s="259"/>
      <c r="E1149" s="475"/>
      <c r="F1149" s="475"/>
      <c r="G1149" s="476">
        <v>0</v>
      </c>
      <c r="H1149" s="269"/>
      <c r="I1149" s="270"/>
      <c r="J1149" s="475"/>
      <c r="K1149" s="7"/>
      <c r="N1149" s="79"/>
      <c r="O1149" s="80"/>
      <c r="P1149" s="80"/>
      <c r="AM1149">
        <v>0</v>
      </c>
      <c r="AN1149">
        <v>0</v>
      </c>
    </row>
    <row r="1150" spans="1:40" hidden="1" outlineLevel="1" x14ac:dyDescent="0.35">
      <c r="A1150" s="12" t="s">
        <v>253</v>
      </c>
      <c r="B1150" s="35">
        <v>128</v>
      </c>
      <c r="C1150" s="473"/>
      <c r="D1150" s="259"/>
      <c r="E1150" s="475"/>
      <c r="F1150" s="475"/>
      <c r="G1150" s="476">
        <v>0</v>
      </c>
      <c r="H1150" s="269"/>
      <c r="I1150" s="270"/>
      <c r="J1150" s="475"/>
      <c r="K1150" s="7"/>
      <c r="N1150" s="79"/>
      <c r="O1150" s="80"/>
      <c r="P1150" s="80"/>
      <c r="AM1150">
        <v>0</v>
      </c>
      <c r="AN1150">
        <v>0</v>
      </c>
    </row>
    <row r="1151" spans="1:40" hidden="1" outlineLevel="1" x14ac:dyDescent="0.35">
      <c r="A1151" s="12" t="s">
        <v>253</v>
      </c>
      <c r="B1151" s="35">
        <v>129</v>
      </c>
      <c r="C1151" s="473"/>
      <c r="D1151" s="259"/>
      <c r="E1151" s="475"/>
      <c r="F1151" s="475"/>
      <c r="G1151" s="476">
        <v>0</v>
      </c>
      <c r="H1151" s="269"/>
      <c r="I1151" s="270"/>
      <c r="J1151" s="475"/>
      <c r="K1151" s="7"/>
      <c r="N1151" s="79"/>
      <c r="O1151" s="80"/>
      <c r="P1151" s="80"/>
      <c r="AM1151">
        <v>0</v>
      </c>
      <c r="AN1151">
        <v>0</v>
      </c>
    </row>
    <row r="1152" spans="1:40" hidden="1" outlineLevel="1" x14ac:dyDescent="0.35">
      <c r="A1152" s="12" t="s">
        <v>253</v>
      </c>
      <c r="B1152" s="35">
        <v>130</v>
      </c>
      <c r="C1152" s="473"/>
      <c r="D1152" s="259"/>
      <c r="E1152" s="475"/>
      <c r="F1152" s="475"/>
      <c r="G1152" s="476">
        <v>0</v>
      </c>
      <c r="H1152" s="269"/>
      <c r="I1152" s="270"/>
      <c r="J1152" s="475"/>
      <c r="K1152" s="7"/>
      <c r="N1152" s="79"/>
      <c r="O1152" s="80"/>
      <c r="P1152" s="80"/>
      <c r="AM1152">
        <v>0</v>
      </c>
      <c r="AN1152">
        <v>0</v>
      </c>
    </row>
    <row r="1153" spans="1:40" hidden="1" outlineLevel="1" x14ac:dyDescent="0.35">
      <c r="A1153" s="12" t="s">
        <v>253</v>
      </c>
      <c r="B1153" s="35">
        <v>131</v>
      </c>
      <c r="C1153" s="473"/>
      <c r="D1153" s="259"/>
      <c r="E1153" s="475"/>
      <c r="F1153" s="475"/>
      <c r="G1153" s="476">
        <v>0</v>
      </c>
      <c r="H1153" s="269"/>
      <c r="I1153" s="270"/>
      <c r="J1153" s="475"/>
      <c r="K1153" s="7"/>
      <c r="N1153" s="79"/>
      <c r="O1153" s="80"/>
      <c r="P1153" s="80"/>
      <c r="AM1153">
        <v>0</v>
      </c>
      <c r="AN1153">
        <v>0</v>
      </c>
    </row>
    <row r="1154" spans="1:40" hidden="1" outlineLevel="1" x14ac:dyDescent="0.35">
      <c r="A1154" s="12" t="s">
        <v>253</v>
      </c>
      <c r="B1154" s="35">
        <v>132</v>
      </c>
      <c r="C1154" s="473"/>
      <c r="D1154" s="259"/>
      <c r="E1154" s="475"/>
      <c r="F1154" s="475"/>
      <c r="G1154" s="476">
        <v>0</v>
      </c>
      <c r="H1154" s="269"/>
      <c r="I1154" s="270"/>
      <c r="J1154" s="475"/>
      <c r="K1154" s="7"/>
      <c r="N1154" s="79"/>
      <c r="O1154" s="80"/>
      <c r="P1154" s="80"/>
      <c r="AM1154">
        <v>0</v>
      </c>
      <c r="AN1154">
        <v>0</v>
      </c>
    </row>
    <row r="1155" spans="1:40" hidden="1" outlineLevel="1" x14ac:dyDescent="0.35">
      <c r="A1155" s="12" t="s">
        <v>253</v>
      </c>
      <c r="B1155" s="35">
        <v>133</v>
      </c>
      <c r="C1155" s="473"/>
      <c r="D1155" s="259"/>
      <c r="E1155" s="475"/>
      <c r="F1155" s="475"/>
      <c r="G1155" s="476">
        <v>0</v>
      </c>
      <c r="H1155" s="269"/>
      <c r="I1155" s="270"/>
      <c r="J1155" s="475"/>
      <c r="K1155" s="7"/>
      <c r="N1155" s="79"/>
      <c r="O1155" s="80"/>
      <c r="P1155" s="80"/>
      <c r="AM1155">
        <v>0</v>
      </c>
      <c r="AN1155">
        <v>0</v>
      </c>
    </row>
    <row r="1156" spans="1:40" hidden="1" outlineLevel="1" x14ac:dyDescent="0.35">
      <c r="A1156" s="12" t="s">
        <v>253</v>
      </c>
      <c r="B1156" s="35">
        <v>134</v>
      </c>
      <c r="C1156" s="473"/>
      <c r="D1156" s="259"/>
      <c r="E1156" s="475"/>
      <c r="F1156" s="475"/>
      <c r="G1156" s="476">
        <v>0</v>
      </c>
      <c r="H1156" s="269"/>
      <c r="I1156" s="270"/>
      <c r="J1156" s="475"/>
      <c r="K1156" s="7"/>
      <c r="N1156" s="79"/>
      <c r="O1156" s="80"/>
      <c r="P1156" s="80"/>
      <c r="AM1156">
        <v>0</v>
      </c>
      <c r="AN1156">
        <v>0</v>
      </c>
    </row>
    <row r="1157" spans="1:40" hidden="1" outlineLevel="1" x14ac:dyDescent="0.35">
      <c r="A1157" s="12" t="s">
        <v>253</v>
      </c>
      <c r="B1157" s="35">
        <v>135</v>
      </c>
      <c r="C1157" s="473"/>
      <c r="D1157" s="259"/>
      <c r="E1157" s="475"/>
      <c r="F1157" s="475"/>
      <c r="G1157" s="476">
        <v>0</v>
      </c>
      <c r="H1157" s="269"/>
      <c r="I1157" s="270"/>
      <c r="J1157" s="475"/>
      <c r="K1157" s="7"/>
      <c r="N1157" s="79"/>
      <c r="O1157" s="80"/>
      <c r="P1157" s="80"/>
      <c r="AM1157">
        <v>0</v>
      </c>
      <c r="AN1157">
        <v>0</v>
      </c>
    </row>
    <row r="1158" spans="1:40" hidden="1" outlineLevel="1" x14ac:dyDescent="0.35">
      <c r="A1158" s="12" t="s">
        <v>253</v>
      </c>
      <c r="B1158" s="35">
        <v>136</v>
      </c>
      <c r="C1158" s="473"/>
      <c r="D1158" s="259"/>
      <c r="E1158" s="475"/>
      <c r="F1158" s="475"/>
      <c r="G1158" s="476">
        <v>0</v>
      </c>
      <c r="H1158" s="269"/>
      <c r="I1158" s="270"/>
      <c r="J1158" s="475"/>
      <c r="K1158" s="7"/>
      <c r="N1158" s="79"/>
      <c r="O1158" s="80"/>
      <c r="P1158" s="80"/>
      <c r="AM1158">
        <v>0</v>
      </c>
      <c r="AN1158">
        <v>0</v>
      </c>
    </row>
    <row r="1159" spans="1:40" hidden="1" outlineLevel="1" x14ac:dyDescent="0.35">
      <c r="A1159" s="12" t="s">
        <v>253</v>
      </c>
      <c r="B1159" s="35">
        <v>137</v>
      </c>
      <c r="C1159" s="473"/>
      <c r="D1159" s="259"/>
      <c r="E1159" s="475"/>
      <c r="F1159" s="475"/>
      <c r="G1159" s="476">
        <v>0</v>
      </c>
      <c r="H1159" s="269"/>
      <c r="I1159" s="270"/>
      <c r="J1159" s="475"/>
      <c r="K1159" s="7"/>
      <c r="N1159" s="79"/>
      <c r="O1159" s="80"/>
      <c r="P1159" s="80"/>
      <c r="AM1159">
        <v>0</v>
      </c>
      <c r="AN1159">
        <v>0</v>
      </c>
    </row>
    <row r="1160" spans="1:40" hidden="1" outlineLevel="1" x14ac:dyDescent="0.35">
      <c r="A1160" s="12" t="s">
        <v>253</v>
      </c>
      <c r="B1160" s="35">
        <v>138</v>
      </c>
      <c r="C1160" s="473"/>
      <c r="D1160" s="259"/>
      <c r="E1160" s="475"/>
      <c r="F1160" s="475"/>
      <c r="G1160" s="476">
        <v>0</v>
      </c>
      <c r="H1160" s="269"/>
      <c r="I1160" s="270"/>
      <c r="J1160" s="475"/>
      <c r="K1160" s="7"/>
      <c r="N1160" s="79"/>
      <c r="O1160" s="80"/>
      <c r="P1160" s="80"/>
      <c r="AM1160">
        <v>0</v>
      </c>
      <c r="AN1160">
        <v>0</v>
      </c>
    </row>
    <row r="1161" spans="1:40" hidden="1" outlineLevel="1" x14ac:dyDescent="0.35">
      <c r="A1161" s="12" t="s">
        <v>253</v>
      </c>
      <c r="B1161" s="35">
        <v>139</v>
      </c>
      <c r="C1161" s="473"/>
      <c r="D1161" s="259"/>
      <c r="E1161" s="475"/>
      <c r="F1161" s="475"/>
      <c r="G1161" s="476">
        <v>0</v>
      </c>
      <c r="H1161" s="269"/>
      <c r="I1161" s="270"/>
      <c r="J1161" s="475"/>
      <c r="K1161" s="7"/>
      <c r="N1161" s="79"/>
      <c r="O1161" s="80"/>
      <c r="P1161" s="80"/>
      <c r="AM1161">
        <v>0</v>
      </c>
      <c r="AN1161">
        <v>0</v>
      </c>
    </row>
    <row r="1162" spans="1:40" hidden="1" outlineLevel="1" x14ac:dyDescent="0.35">
      <c r="A1162" s="12" t="s">
        <v>253</v>
      </c>
      <c r="B1162" s="35">
        <v>140</v>
      </c>
      <c r="C1162" s="473"/>
      <c r="D1162" s="259"/>
      <c r="E1162" s="475"/>
      <c r="F1162" s="475"/>
      <c r="G1162" s="476">
        <v>0</v>
      </c>
      <c r="H1162" s="269"/>
      <c r="I1162" s="270"/>
      <c r="J1162" s="475"/>
      <c r="K1162" s="7"/>
      <c r="N1162" s="79"/>
      <c r="O1162" s="80"/>
      <c r="P1162" s="80"/>
      <c r="AM1162">
        <v>0</v>
      </c>
      <c r="AN1162">
        <v>0</v>
      </c>
    </row>
    <row r="1163" spans="1:40" hidden="1" outlineLevel="1" x14ac:dyDescent="0.35">
      <c r="A1163" s="12" t="s">
        <v>253</v>
      </c>
      <c r="B1163" s="35">
        <v>141</v>
      </c>
      <c r="C1163" s="473"/>
      <c r="D1163" s="259"/>
      <c r="E1163" s="475"/>
      <c r="F1163" s="475"/>
      <c r="G1163" s="476">
        <v>0</v>
      </c>
      <c r="H1163" s="269"/>
      <c r="I1163" s="270"/>
      <c r="J1163" s="475"/>
      <c r="K1163" s="7"/>
      <c r="N1163" s="79"/>
      <c r="O1163" s="80"/>
      <c r="P1163" s="80"/>
      <c r="AM1163">
        <v>0</v>
      </c>
      <c r="AN1163">
        <v>0</v>
      </c>
    </row>
    <row r="1164" spans="1:40" hidden="1" outlineLevel="1" x14ac:dyDescent="0.35">
      <c r="A1164" s="12" t="s">
        <v>253</v>
      </c>
      <c r="B1164" s="35">
        <v>142</v>
      </c>
      <c r="C1164" s="473"/>
      <c r="D1164" s="259"/>
      <c r="E1164" s="475"/>
      <c r="F1164" s="475"/>
      <c r="G1164" s="476">
        <v>0</v>
      </c>
      <c r="H1164" s="269"/>
      <c r="I1164" s="270"/>
      <c r="J1164" s="475"/>
      <c r="K1164" s="7"/>
      <c r="N1164" s="79"/>
      <c r="O1164" s="80"/>
      <c r="P1164" s="80"/>
      <c r="AM1164">
        <v>0</v>
      </c>
      <c r="AN1164">
        <v>0</v>
      </c>
    </row>
    <row r="1165" spans="1:40" hidden="1" outlineLevel="1" x14ac:dyDescent="0.35">
      <c r="A1165" s="12" t="s">
        <v>253</v>
      </c>
      <c r="B1165" s="35">
        <v>143</v>
      </c>
      <c r="C1165" s="473"/>
      <c r="D1165" s="259"/>
      <c r="E1165" s="475"/>
      <c r="F1165" s="475"/>
      <c r="G1165" s="476">
        <v>0</v>
      </c>
      <c r="H1165" s="269"/>
      <c r="I1165" s="270"/>
      <c r="J1165" s="475"/>
      <c r="K1165" s="7"/>
      <c r="N1165" s="79"/>
      <c r="O1165" s="80"/>
      <c r="P1165" s="80"/>
      <c r="AM1165">
        <v>0</v>
      </c>
      <c r="AN1165">
        <v>0</v>
      </c>
    </row>
    <row r="1166" spans="1:40" hidden="1" outlineLevel="1" x14ac:dyDescent="0.35">
      <c r="A1166" s="12" t="s">
        <v>253</v>
      </c>
      <c r="B1166" s="35">
        <v>144</v>
      </c>
      <c r="C1166" s="473"/>
      <c r="D1166" s="259"/>
      <c r="E1166" s="475"/>
      <c r="F1166" s="475"/>
      <c r="G1166" s="476">
        <v>0</v>
      </c>
      <c r="H1166" s="269"/>
      <c r="I1166" s="270"/>
      <c r="J1166" s="475"/>
      <c r="K1166" s="7"/>
      <c r="N1166" s="79"/>
      <c r="O1166" s="80"/>
      <c r="P1166" s="80"/>
      <c r="AM1166">
        <v>0</v>
      </c>
      <c r="AN1166">
        <v>0</v>
      </c>
    </row>
    <row r="1167" spans="1:40" hidden="1" outlineLevel="1" x14ac:dyDescent="0.35">
      <c r="A1167" s="12" t="s">
        <v>253</v>
      </c>
      <c r="B1167" s="35">
        <v>145</v>
      </c>
      <c r="C1167" s="473"/>
      <c r="D1167" s="259"/>
      <c r="E1167" s="475"/>
      <c r="F1167" s="475"/>
      <c r="G1167" s="476">
        <v>0</v>
      </c>
      <c r="H1167" s="269"/>
      <c r="I1167" s="270"/>
      <c r="J1167" s="475"/>
      <c r="K1167" s="7"/>
      <c r="N1167" s="79"/>
      <c r="O1167" s="80"/>
      <c r="P1167" s="80"/>
      <c r="AM1167">
        <v>0</v>
      </c>
      <c r="AN1167">
        <v>0</v>
      </c>
    </row>
    <row r="1168" spans="1:40" hidden="1" outlineLevel="1" x14ac:dyDescent="0.35">
      <c r="A1168" s="12" t="s">
        <v>253</v>
      </c>
      <c r="B1168" s="35">
        <v>146</v>
      </c>
      <c r="C1168" s="473"/>
      <c r="D1168" s="259"/>
      <c r="E1168" s="475"/>
      <c r="F1168" s="475"/>
      <c r="G1168" s="476">
        <v>0</v>
      </c>
      <c r="H1168" s="269"/>
      <c r="I1168" s="270"/>
      <c r="J1168" s="475"/>
      <c r="K1168" s="7"/>
      <c r="N1168" s="79"/>
      <c r="O1168" s="80"/>
      <c r="P1168" s="80"/>
      <c r="AM1168">
        <v>0</v>
      </c>
      <c r="AN1168">
        <v>0</v>
      </c>
    </row>
    <row r="1169" spans="1:40" hidden="1" outlineLevel="1" x14ac:dyDescent="0.35">
      <c r="A1169" s="12" t="s">
        <v>253</v>
      </c>
      <c r="B1169" s="35">
        <v>147</v>
      </c>
      <c r="C1169" s="473"/>
      <c r="D1169" s="259"/>
      <c r="E1169" s="475"/>
      <c r="F1169" s="475"/>
      <c r="G1169" s="476">
        <v>0</v>
      </c>
      <c r="H1169" s="269"/>
      <c r="I1169" s="270"/>
      <c r="J1169" s="475"/>
      <c r="K1169" s="7"/>
      <c r="N1169" s="79"/>
      <c r="O1169" s="80"/>
      <c r="P1169" s="80"/>
      <c r="AM1169">
        <v>0</v>
      </c>
      <c r="AN1169">
        <v>0</v>
      </c>
    </row>
    <row r="1170" spans="1:40" hidden="1" outlineLevel="1" x14ac:dyDescent="0.35">
      <c r="A1170" s="12" t="s">
        <v>253</v>
      </c>
      <c r="B1170" s="35">
        <v>148</v>
      </c>
      <c r="C1170" s="473"/>
      <c r="D1170" s="259"/>
      <c r="E1170" s="475"/>
      <c r="F1170" s="475"/>
      <c r="G1170" s="476">
        <v>0</v>
      </c>
      <c r="H1170" s="269"/>
      <c r="I1170" s="270"/>
      <c r="J1170" s="475"/>
      <c r="K1170" s="7"/>
      <c r="N1170" s="79"/>
      <c r="O1170" s="80"/>
      <c r="P1170" s="80"/>
      <c r="AM1170">
        <v>0</v>
      </c>
      <c r="AN1170">
        <v>0</v>
      </c>
    </row>
    <row r="1171" spans="1:40" hidden="1" outlineLevel="1" x14ac:dyDescent="0.35">
      <c r="A1171" s="12" t="s">
        <v>253</v>
      </c>
      <c r="B1171" s="35">
        <v>149</v>
      </c>
      <c r="C1171" s="473"/>
      <c r="D1171" s="259"/>
      <c r="E1171" s="475"/>
      <c r="F1171" s="475"/>
      <c r="G1171" s="476">
        <v>0</v>
      </c>
      <c r="H1171" s="269"/>
      <c r="I1171" s="270"/>
      <c r="J1171" s="475"/>
      <c r="K1171" s="7"/>
      <c r="N1171" s="79"/>
      <c r="O1171" s="80"/>
      <c r="P1171" s="80"/>
      <c r="AM1171">
        <v>0</v>
      </c>
      <c r="AN1171">
        <v>0</v>
      </c>
    </row>
    <row r="1172" spans="1:40" hidden="1" outlineLevel="1" x14ac:dyDescent="0.35">
      <c r="A1172" s="12" t="s">
        <v>253</v>
      </c>
      <c r="B1172" s="35">
        <v>150</v>
      </c>
      <c r="C1172" s="473"/>
      <c r="D1172" s="259"/>
      <c r="E1172" s="475"/>
      <c r="F1172" s="475"/>
      <c r="G1172" s="476">
        <v>0</v>
      </c>
      <c r="H1172" s="269"/>
      <c r="I1172" s="270"/>
      <c r="J1172" s="475"/>
      <c r="K1172" s="7"/>
      <c r="N1172" s="79"/>
      <c r="O1172" s="80"/>
      <c r="P1172" s="80"/>
      <c r="AM1172">
        <v>0</v>
      </c>
      <c r="AN1172">
        <v>0</v>
      </c>
    </row>
    <row r="1173" spans="1:40" hidden="1" outlineLevel="1" x14ac:dyDescent="0.35">
      <c r="A1173" s="12" t="s">
        <v>253</v>
      </c>
      <c r="B1173" s="35">
        <v>151</v>
      </c>
      <c r="C1173" s="473"/>
      <c r="D1173" s="259"/>
      <c r="E1173" s="475"/>
      <c r="F1173" s="475"/>
      <c r="G1173" s="476">
        <v>0</v>
      </c>
      <c r="H1173" s="269"/>
      <c r="I1173" s="270"/>
      <c r="J1173" s="475"/>
      <c r="K1173" s="7"/>
      <c r="N1173" s="79"/>
      <c r="O1173" s="80"/>
      <c r="P1173" s="80"/>
      <c r="AM1173">
        <v>0</v>
      </c>
      <c r="AN1173">
        <v>0</v>
      </c>
    </row>
    <row r="1174" spans="1:40" hidden="1" outlineLevel="1" x14ac:dyDescent="0.35">
      <c r="A1174" s="12" t="s">
        <v>253</v>
      </c>
      <c r="B1174" s="35">
        <v>152</v>
      </c>
      <c r="C1174" s="473"/>
      <c r="D1174" s="259"/>
      <c r="E1174" s="475"/>
      <c r="F1174" s="475"/>
      <c r="G1174" s="476">
        <v>0</v>
      </c>
      <c r="H1174" s="269"/>
      <c r="I1174" s="270"/>
      <c r="J1174" s="475"/>
      <c r="K1174" s="7"/>
      <c r="N1174" s="79"/>
      <c r="O1174" s="80"/>
      <c r="P1174" s="80"/>
      <c r="AM1174">
        <v>0</v>
      </c>
      <c r="AN1174">
        <v>0</v>
      </c>
    </row>
    <row r="1175" spans="1:40" hidden="1" outlineLevel="1" x14ac:dyDescent="0.35">
      <c r="A1175" s="12" t="s">
        <v>253</v>
      </c>
      <c r="B1175" s="35">
        <v>153</v>
      </c>
      <c r="C1175" s="473"/>
      <c r="D1175" s="259"/>
      <c r="E1175" s="475"/>
      <c r="F1175" s="475"/>
      <c r="G1175" s="476">
        <v>0</v>
      </c>
      <c r="H1175" s="269"/>
      <c r="I1175" s="270"/>
      <c r="J1175" s="475"/>
      <c r="K1175" s="7"/>
      <c r="N1175" s="79"/>
      <c r="O1175" s="80"/>
      <c r="P1175" s="80"/>
      <c r="AM1175">
        <v>0</v>
      </c>
      <c r="AN1175">
        <v>0</v>
      </c>
    </row>
    <row r="1176" spans="1:40" hidden="1" outlineLevel="1" x14ac:dyDescent="0.35">
      <c r="A1176" s="12" t="s">
        <v>253</v>
      </c>
      <c r="B1176" s="35">
        <v>154</v>
      </c>
      <c r="C1176" s="473"/>
      <c r="D1176" s="259"/>
      <c r="E1176" s="475"/>
      <c r="F1176" s="475"/>
      <c r="G1176" s="476">
        <v>0</v>
      </c>
      <c r="H1176" s="269"/>
      <c r="I1176" s="270"/>
      <c r="J1176" s="475"/>
      <c r="K1176" s="7"/>
      <c r="N1176" s="79"/>
      <c r="O1176" s="80"/>
      <c r="P1176" s="80"/>
      <c r="AM1176">
        <v>0</v>
      </c>
      <c r="AN1176">
        <v>0</v>
      </c>
    </row>
    <row r="1177" spans="1:40" hidden="1" outlineLevel="1" x14ac:dyDescent="0.35">
      <c r="A1177" s="12" t="s">
        <v>253</v>
      </c>
      <c r="B1177" s="35">
        <v>155</v>
      </c>
      <c r="C1177" s="473"/>
      <c r="D1177" s="259"/>
      <c r="E1177" s="475"/>
      <c r="F1177" s="475"/>
      <c r="G1177" s="476">
        <v>0</v>
      </c>
      <c r="H1177" s="269"/>
      <c r="I1177" s="270"/>
      <c r="J1177" s="475"/>
      <c r="K1177" s="7"/>
      <c r="N1177" s="79"/>
      <c r="O1177" s="80"/>
      <c r="P1177" s="80"/>
      <c r="AM1177">
        <v>0</v>
      </c>
      <c r="AN1177">
        <v>0</v>
      </c>
    </row>
    <row r="1178" spans="1:40" hidden="1" outlineLevel="1" x14ac:dyDescent="0.35">
      <c r="A1178" s="12" t="s">
        <v>253</v>
      </c>
      <c r="B1178" s="35">
        <v>156</v>
      </c>
      <c r="C1178" s="473"/>
      <c r="D1178" s="259"/>
      <c r="E1178" s="475"/>
      <c r="F1178" s="475"/>
      <c r="G1178" s="476">
        <v>0</v>
      </c>
      <c r="H1178" s="269"/>
      <c r="I1178" s="270"/>
      <c r="J1178" s="475"/>
      <c r="K1178" s="7"/>
      <c r="N1178" s="79"/>
      <c r="O1178" s="80"/>
      <c r="P1178" s="80"/>
      <c r="AM1178">
        <v>0</v>
      </c>
      <c r="AN1178">
        <v>0</v>
      </c>
    </row>
    <row r="1179" spans="1:40" hidden="1" outlineLevel="1" x14ac:dyDescent="0.35">
      <c r="A1179" s="12" t="s">
        <v>253</v>
      </c>
      <c r="B1179" s="35">
        <v>157</v>
      </c>
      <c r="C1179" s="473"/>
      <c r="D1179" s="259"/>
      <c r="E1179" s="475"/>
      <c r="F1179" s="475"/>
      <c r="G1179" s="476">
        <v>0</v>
      </c>
      <c r="H1179" s="269"/>
      <c r="I1179" s="270"/>
      <c r="J1179" s="475"/>
      <c r="K1179" s="7"/>
      <c r="N1179" s="79"/>
      <c r="O1179" s="80"/>
      <c r="P1179" s="80"/>
      <c r="AM1179">
        <v>0</v>
      </c>
      <c r="AN1179">
        <v>0</v>
      </c>
    </row>
    <row r="1180" spans="1:40" hidden="1" outlineLevel="1" x14ac:dyDescent="0.35">
      <c r="A1180" s="12" t="s">
        <v>253</v>
      </c>
      <c r="B1180" s="35">
        <v>158</v>
      </c>
      <c r="C1180" s="473"/>
      <c r="D1180" s="259"/>
      <c r="E1180" s="475"/>
      <c r="F1180" s="475"/>
      <c r="G1180" s="476">
        <v>0</v>
      </c>
      <c r="H1180" s="269"/>
      <c r="I1180" s="270"/>
      <c r="J1180" s="475"/>
      <c r="K1180" s="7"/>
      <c r="N1180" s="79"/>
      <c r="O1180" s="80"/>
      <c r="P1180" s="80"/>
      <c r="AM1180">
        <v>0</v>
      </c>
      <c r="AN1180">
        <v>0</v>
      </c>
    </row>
    <row r="1181" spans="1:40" hidden="1" outlineLevel="1" x14ac:dyDescent="0.35">
      <c r="A1181" s="12" t="s">
        <v>253</v>
      </c>
      <c r="B1181" s="35">
        <v>159</v>
      </c>
      <c r="C1181" s="473"/>
      <c r="D1181" s="259"/>
      <c r="E1181" s="475"/>
      <c r="F1181" s="475"/>
      <c r="G1181" s="476">
        <v>0</v>
      </c>
      <c r="H1181" s="269"/>
      <c r="I1181" s="270"/>
      <c r="J1181" s="475"/>
      <c r="K1181" s="7"/>
      <c r="N1181" s="79"/>
      <c r="O1181" s="80"/>
      <c r="P1181" s="80"/>
      <c r="AM1181">
        <v>0</v>
      </c>
      <c r="AN1181">
        <v>0</v>
      </c>
    </row>
    <row r="1182" spans="1:40" hidden="1" outlineLevel="1" x14ac:dyDescent="0.35">
      <c r="A1182" s="12" t="s">
        <v>253</v>
      </c>
      <c r="B1182" s="35">
        <v>160</v>
      </c>
      <c r="C1182" s="473"/>
      <c r="D1182" s="259"/>
      <c r="E1182" s="475"/>
      <c r="F1182" s="475"/>
      <c r="G1182" s="476">
        <v>0</v>
      </c>
      <c r="H1182" s="269"/>
      <c r="I1182" s="270"/>
      <c r="J1182" s="475"/>
      <c r="K1182" s="7"/>
      <c r="N1182" s="79"/>
      <c r="O1182" s="80"/>
      <c r="P1182" s="80"/>
      <c r="AM1182">
        <v>0</v>
      </c>
      <c r="AN1182">
        <v>0</v>
      </c>
    </row>
    <row r="1183" spans="1:40" hidden="1" outlineLevel="1" x14ac:dyDescent="0.35">
      <c r="A1183" s="12" t="s">
        <v>253</v>
      </c>
      <c r="B1183" s="35">
        <v>161</v>
      </c>
      <c r="C1183" s="473"/>
      <c r="D1183" s="259"/>
      <c r="E1183" s="475"/>
      <c r="F1183" s="475"/>
      <c r="G1183" s="476">
        <v>0</v>
      </c>
      <c r="H1183" s="269"/>
      <c r="I1183" s="270"/>
      <c r="J1183" s="475"/>
      <c r="K1183" s="7"/>
      <c r="N1183" s="79"/>
      <c r="O1183" s="80"/>
      <c r="P1183" s="80"/>
      <c r="AM1183">
        <v>0</v>
      </c>
      <c r="AN1183">
        <v>0</v>
      </c>
    </row>
    <row r="1184" spans="1:40" hidden="1" outlineLevel="1" x14ac:dyDescent="0.35">
      <c r="A1184" s="12" t="s">
        <v>253</v>
      </c>
      <c r="B1184" s="35">
        <v>162</v>
      </c>
      <c r="C1184" s="473"/>
      <c r="D1184" s="259"/>
      <c r="E1184" s="475"/>
      <c r="F1184" s="475"/>
      <c r="G1184" s="476">
        <v>0</v>
      </c>
      <c r="H1184" s="269"/>
      <c r="I1184" s="270"/>
      <c r="J1184" s="475"/>
      <c r="K1184" s="7"/>
      <c r="N1184" s="79"/>
      <c r="O1184" s="80"/>
      <c r="P1184" s="80"/>
      <c r="AM1184">
        <v>0</v>
      </c>
      <c r="AN1184">
        <v>0</v>
      </c>
    </row>
    <row r="1185" spans="1:40" hidden="1" outlineLevel="1" x14ac:dyDescent="0.35">
      <c r="A1185" s="12" t="s">
        <v>253</v>
      </c>
      <c r="B1185" s="35">
        <v>163</v>
      </c>
      <c r="C1185" s="473"/>
      <c r="D1185" s="259"/>
      <c r="E1185" s="475"/>
      <c r="F1185" s="475"/>
      <c r="G1185" s="476">
        <v>0</v>
      </c>
      <c r="H1185" s="269"/>
      <c r="I1185" s="270"/>
      <c r="J1185" s="475"/>
      <c r="K1185" s="7"/>
      <c r="N1185" s="79"/>
      <c r="O1185" s="80"/>
      <c r="P1185" s="80"/>
      <c r="AM1185">
        <v>0</v>
      </c>
      <c r="AN1185">
        <v>0</v>
      </c>
    </row>
    <row r="1186" spans="1:40" hidden="1" outlineLevel="1" x14ac:dyDescent="0.35">
      <c r="A1186" s="12" t="s">
        <v>253</v>
      </c>
      <c r="B1186" s="35">
        <v>164</v>
      </c>
      <c r="C1186" s="473"/>
      <c r="D1186" s="259"/>
      <c r="E1186" s="475"/>
      <c r="F1186" s="475"/>
      <c r="G1186" s="476">
        <v>0</v>
      </c>
      <c r="H1186" s="269"/>
      <c r="I1186" s="270"/>
      <c r="J1186" s="475"/>
      <c r="K1186" s="7"/>
      <c r="N1186" s="79"/>
      <c r="O1186" s="80"/>
      <c r="P1186" s="80"/>
      <c r="AM1186">
        <v>0</v>
      </c>
      <c r="AN1186">
        <v>0</v>
      </c>
    </row>
    <row r="1187" spans="1:40" hidden="1" outlineLevel="1" x14ac:dyDescent="0.35">
      <c r="A1187" s="12" t="s">
        <v>253</v>
      </c>
      <c r="B1187" s="35">
        <v>165</v>
      </c>
      <c r="C1187" s="473"/>
      <c r="D1187" s="259"/>
      <c r="E1187" s="475"/>
      <c r="F1187" s="475"/>
      <c r="G1187" s="476">
        <v>0</v>
      </c>
      <c r="H1187" s="269"/>
      <c r="I1187" s="270"/>
      <c r="J1187" s="475"/>
      <c r="K1187" s="7"/>
      <c r="N1187" s="79"/>
      <c r="O1187" s="80"/>
      <c r="P1187" s="80"/>
      <c r="AM1187">
        <v>0</v>
      </c>
      <c r="AN1187">
        <v>0</v>
      </c>
    </row>
    <row r="1188" spans="1:40" hidden="1" outlineLevel="1" x14ac:dyDescent="0.35">
      <c r="A1188" s="12" t="s">
        <v>253</v>
      </c>
      <c r="B1188" s="35">
        <v>166</v>
      </c>
      <c r="C1188" s="473"/>
      <c r="D1188" s="259"/>
      <c r="E1188" s="475"/>
      <c r="F1188" s="475"/>
      <c r="G1188" s="476">
        <v>0</v>
      </c>
      <c r="H1188" s="269"/>
      <c r="I1188" s="270"/>
      <c r="J1188" s="475"/>
      <c r="K1188" s="7"/>
      <c r="N1188" s="79"/>
      <c r="O1188" s="80"/>
      <c r="P1188" s="80"/>
      <c r="AM1188">
        <v>0</v>
      </c>
      <c r="AN1188">
        <v>0</v>
      </c>
    </row>
    <row r="1189" spans="1:40" hidden="1" outlineLevel="1" x14ac:dyDescent="0.35">
      <c r="A1189" s="12" t="s">
        <v>253</v>
      </c>
      <c r="B1189" s="35">
        <v>167</v>
      </c>
      <c r="C1189" s="473"/>
      <c r="D1189" s="259"/>
      <c r="E1189" s="475"/>
      <c r="F1189" s="475"/>
      <c r="G1189" s="476">
        <v>0</v>
      </c>
      <c r="H1189" s="269"/>
      <c r="I1189" s="270"/>
      <c r="J1189" s="475"/>
      <c r="K1189" s="7"/>
      <c r="N1189" s="79"/>
      <c r="O1189" s="80"/>
      <c r="P1189" s="80"/>
      <c r="AM1189">
        <v>0</v>
      </c>
      <c r="AN1189">
        <v>0</v>
      </c>
    </row>
    <row r="1190" spans="1:40" hidden="1" outlineLevel="1" x14ac:dyDescent="0.35">
      <c r="A1190" s="12" t="s">
        <v>253</v>
      </c>
      <c r="B1190" s="35">
        <v>168</v>
      </c>
      <c r="C1190" s="473"/>
      <c r="D1190" s="259"/>
      <c r="E1190" s="475"/>
      <c r="F1190" s="475"/>
      <c r="G1190" s="476">
        <v>0</v>
      </c>
      <c r="H1190" s="269"/>
      <c r="I1190" s="270"/>
      <c r="J1190" s="475"/>
      <c r="K1190" s="7"/>
      <c r="N1190" s="79"/>
      <c r="O1190" s="80"/>
      <c r="P1190" s="80"/>
      <c r="AM1190">
        <v>0</v>
      </c>
      <c r="AN1190">
        <v>0</v>
      </c>
    </row>
    <row r="1191" spans="1:40" hidden="1" outlineLevel="1" x14ac:dyDescent="0.35">
      <c r="A1191" s="12" t="s">
        <v>253</v>
      </c>
      <c r="B1191" s="35">
        <v>169</v>
      </c>
      <c r="C1191" s="473"/>
      <c r="D1191" s="259"/>
      <c r="E1191" s="475"/>
      <c r="F1191" s="475"/>
      <c r="G1191" s="476">
        <v>0</v>
      </c>
      <c r="H1191" s="269"/>
      <c r="I1191" s="270"/>
      <c r="J1191" s="475"/>
      <c r="K1191" s="7"/>
      <c r="N1191" s="79"/>
      <c r="O1191" s="80"/>
      <c r="P1191" s="80"/>
      <c r="AM1191">
        <v>0</v>
      </c>
      <c r="AN1191">
        <v>0</v>
      </c>
    </row>
    <row r="1192" spans="1:40" hidden="1" outlineLevel="1" x14ac:dyDescent="0.35">
      <c r="A1192" s="12" t="s">
        <v>253</v>
      </c>
      <c r="B1192" s="35">
        <v>170</v>
      </c>
      <c r="C1192" s="473"/>
      <c r="D1192" s="259"/>
      <c r="E1192" s="475"/>
      <c r="F1192" s="475"/>
      <c r="G1192" s="476">
        <v>0</v>
      </c>
      <c r="H1192" s="269"/>
      <c r="I1192" s="270"/>
      <c r="J1192" s="475"/>
      <c r="K1192" s="7"/>
      <c r="N1192" s="79"/>
      <c r="O1192" s="80"/>
      <c r="P1192" s="80"/>
      <c r="AM1192">
        <v>0</v>
      </c>
      <c r="AN1192">
        <v>0</v>
      </c>
    </row>
    <row r="1193" spans="1:40" hidden="1" outlineLevel="1" x14ac:dyDescent="0.35">
      <c r="A1193" s="12" t="s">
        <v>253</v>
      </c>
      <c r="B1193" s="35">
        <v>171</v>
      </c>
      <c r="C1193" s="473"/>
      <c r="D1193" s="259"/>
      <c r="E1193" s="475"/>
      <c r="F1193" s="475"/>
      <c r="G1193" s="476">
        <v>0</v>
      </c>
      <c r="H1193" s="269"/>
      <c r="I1193" s="270"/>
      <c r="J1193" s="475"/>
      <c r="K1193" s="7"/>
      <c r="N1193" s="79"/>
      <c r="O1193" s="80"/>
      <c r="P1193" s="80"/>
      <c r="AM1193">
        <v>0</v>
      </c>
      <c r="AN1193">
        <v>0</v>
      </c>
    </row>
    <row r="1194" spans="1:40" hidden="1" outlineLevel="1" x14ac:dyDescent="0.35">
      <c r="A1194" s="12" t="s">
        <v>253</v>
      </c>
      <c r="B1194" s="35">
        <v>172</v>
      </c>
      <c r="C1194" s="473"/>
      <c r="D1194" s="259"/>
      <c r="E1194" s="475"/>
      <c r="F1194" s="475"/>
      <c r="G1194" s="476">
        <v>0</v>
      </c>
      <c r="H1194" s="269"/>
      <c r="I1194" s="270"/>
      <c r="J1194" s="475"/>
      <c r="K1194" s="7"/>
      <c r="N1194" s="79"/>
      <c r="O1194" s="80"/>
      <c r="P1194" s="80"/>
      <c r="AM1194">
        <v>0</v>
      </c>
      <c r="AN1194">
        <v>0</v>
      </c>
    </row>
    <row r="1195" spans="1:40" hidden="1" outlineLevel="1" x14ac:dyDescent="0.35">
      <c r="A1195" s="12" t="s">
        <v>253</v>
      </c>
      <c r="B1195" s="35">
        <v>173</v>
      </c>
      <c r="C1195" s="473"/>
      <c r="D1195" s="259"/>
      <c r="E1195" s="475"/>
      <c r="F1195" s="475"/>
      <c r="G1195" s="476">
        <v>0</v>
      </c>
      <c r="H1195" s="269"/>
      <c r="I1195" s="270"/>
      <c r="J1195" s="475"/>
      <c r="K1195" s="7"/>
      <c r="N1195" s="79"/>
      <c r="O1195" s="80"/>
      <c r="P1195" s="80"/>
      <c r="AM1195">
        <v>0</v>
      </c>
      <c r="AN1195">
        <v>0</v>
      </c>
    </row>
    <row r="1196" spans="1:40" hidden="1" outlineLevel="1" x14ac:dyDescent="0.35">
      <c r="A1196" s="12" t="s">
        <v>253</v>
      </c>
      <c r="B1196" s="35">
        <v>174</v>
      </c>
      <c r="C1196" s="473"/>
      <c r="D1196" s="259"/>
      <c r="E1196" s="475"/>
      <c r="F1196" s="475"/>
      <c r="G1196" s="476">
        <v>0</v>
      </c>
      <c r="H1196" s="269"/>
      <c r="I1196" s="270"/>
      <c r="J1196" s="475"/>
      <c r="K1196" s="7"/>
      <c r="N1196" s="79"/>
      <c r="O1196" s="80"/>
      <c r="P1196" s="80"/>
      <c r="AM1196">
        <v>0</v>
      </c>
      <c r="AN1196">
        <v>0</v>
      </c>
    </row>
    <row r="1197" spans="1:40" hidden="1" outlineLevel="1" x14ac:dyDescent="0.35">
      <c r="A1197" s="12" t="s">
        <v>253</v>
      </c>
      <c r="B1197" s="35">
        <v>175</v>
      </c>
      <c r="C1197" s="473"/>
      <c r="D1197" s="259"/>
      <c r="E1197" s="475"/>
      <c r="F1197" s="475"/>
      <c r="G1197" s="476">
        <v>0</v>
      </c>
      <c r="H1197" s="269"/>
      <c r="I1197" s="270"/>
      <c r="J1197" s="475"/>
      <c r="K1197" s="7"/>
      <c r="N1197" s="79"/>
      <c r="O1197" s="80"/>
      <c r="P1197" s="80"/>
      <c r="AM1197">
        <v>0</v>
      </c>
      <c r="AN1197">
        <v>0</v>
      </c>
    </row>
    <row r="1198" spans="1:40" hidden="1" outlineLevel="1" x14ac:dyDescent="0.35">
      <c r="A1198" s="12" t="s">
        <v>253</v>
      </c>
      <c r="B1198" s="35">
        <v>176</v>
      </c>
      <c r="C1198" s="473"/>
      <c r="D1198" s="259"/>
      <c r="E1198" s="475"/>
      <c r="F1198" s="475"/>
      <c r="G1198" s="476">
        <v>0</v>
      </c>
      <c r="H1198" s="269"/>
      <c r="I1198" s="270"/>
      <c r="J1198" s="475"/>
      <c r="K1198" s="7"/>
      <c r="N1198" s="79"/>
      <c r="O1198" s="80"/>
      <c r="P1198" s="80"/>
      <c r="AM1198">
        <v>0</v>
      </c>
      <c r="AN1198">
        <v>0</v>
      </c>
    </row>
    <row r="1199" spans="1:40" hidden="1" outlineLevel="1" x14ac:dyDescent="0.35">
      <c r="A1199" s="12" t="s">
        <v>253</v>
      </c>
      <c r="B1199" s="35">
        <v>177</v>
      </c>
      <c r="C1199" s="473"/>
      <c r="D1199" s="259"/>
      <c r="E1199" s="475"/>
      <c r="F1199" s="475"/>
      <c r="G1199" s="476">
        <v>0</v>
      </c>
      <c r="H1199" s="269"/>
      <c r="I1199" s="270"/>
      <c r="J1199" s="475"/>
      <c r="K1199" s="7"/>
      <c r="N1199" s="79"/>
      <c r="O1199" s="80"/>
      <c r="P1199" s="80"/>
      <c r="AM1199">
        <v>0</v>
      </c>
      <c r="AN1199">
        <v>0</v>
      </c>
    </row>
    <row r="1200" spans="1:40" hidden="1" outlineLevel="1" x14ac:dyDescent="0.35">
      <c r="A1200" s="12" t="s">
        <v>253</v>
      </c>
      <c r="B1200" s="35">
        <v>178</v>
      </c>
      <c r="C1200" s="473"/>
      <c r="D1200" s="259"/>
      <c r="E1200" s="475"/>
      <c r="F1200" s="475"/>
      <c r="G1200" s="476">
        <v>0</v>
      </c>
      <c r="H1200" s="269"/>
      <c r="I1200" s="270"/>
      <c r="J1200" s="475"/>
      <c r="K1200" s="7"/>
      <c r="N1200" s="79"/>
      <c r="O1200" s="80"/>
      <c r="P1200" s="80"/>
      <c r="AM1200">
        <v>0</v>
      </c>
      <c r="AN1200">
        <v>0</v>
      </c>
    </row>
    <row r="1201" spans="1:40" hidden="1" outlineLevel="1" x14ac:dyDescent="0.35">
      <c r="A1201" s="12" t="s">
        <v>253</v>
      </c>
      <c r="B1201" s="35">
        <v>179</v>
      </c>
      <c r="C1201" s="473"/>
      <c r="D1201" s="259"/>
      <c r="E1201" s="475"/>
      <c r="F1201" s="475"/>
      <c r="G1201" s="476">
        <v>0</v>
      </c>
      <c r="H1201" s="269"/>
      <c r="I1201" s="270"/>
      <c r="J1201" s="475"/>
      <c r="K1201" s="7"/>
      <c r="N1201" s="79"/>
      <c r="O1201" s="80"/>
      <c r="P1201" s="80"/>
      <c r="AM1201">
        <v>0</v>
      </c>
      <c r="AN1201">
        <v>0</v>
      </c>
    </row>
    <row r="1202" spans="1:40" hidden="1" outlineLevel="1" x14ac:dyDescent="0.35">
      <c r="A1202" s="12" t="s">
        <v>253</v>
      </c>
      <c r="B1202" s="35">
        <v>180</v>
      </c>
      <c r="C1202" s="473"/>
      <c r="D1202" s="259"/>
      <c r="E1202" s="475"/>
      <c r="F1202" s="475"/>
      <c r="G1202" s="476">
        <v>0</v>
      </c>
      <c r="H1202" s="269"/>
      <c r="I1202" s="270"/>
      <c r="J1202" s="475"/>
      <c r="K1202" s="7"/>
      <c r="N1202" s="79"/>
      <c r="O1202" s="80"/>
      <c r="P1202" s="80"/>
      <c r="AM1202">
        <v>0</v>
      </c>
      <c r="AN1202">
        <v>0</v>
      </c>
    </row>
    <row r="1203" spans="1:40" hidden="1" outlineLevel="1" x14ac:dyDescent="0.35">
      <c r="A1203" s="12" t="s">
        <v>253</v>
      </c>
      <c r="B1203" s="35">
        <v>181</v>
      </c>
      <c r="C1203" s="473"/>
      <c r="D1203" s="259"/>
      <c r="E1203" s="475"/>
      <c r="F1203" s="475"/>
      <c r="G1203" s="476">
        <v>0</v>
      </c>
      <c r="H1203" s="269"/>
      <c r="I1203" s="270"/>
      <c r="J1203" s="475"/>
      <c r="K1203" s="7"/>
      <c r="N1203" s="79"/>
      <c r="O1203" s="80"/>
      <c r="P1203" s="80"/>
      <c r="AM1203">
        <v>0</v>
      </c>
      <c r="AN1203">
        <v>0</v>
      </c>
    </row>
    <row r="1204" spans="1:40" hidden="1" outlineLevel="1" x14ac:dyDescent="0.35">
      <c r="A1204" s="12" t="s">
        <v>253</v>
      </c>
      <c r="B1204" s="35">
        <v>182</v>
      </c>
      <c r="C1204" s="473"/>
      <c r="D1204" s="259"/>
      <c r="E1204" s="475"/>
      <c r="F1204" s="475"/>
      <c r="G1204" s="476">
        <v>0</v>
      </c>
      <c r="H1204" s="269"/>
      <c r="I1204" s="270"/>
      <c r="J1204" s="475"/>
      <c r="K1204" s="7"/>
      <c r="N1204" s="79"/>
      <c r="O1204" s="80"/>
      <c r="P1204" s="80"/>
      <c r="AM1204">
        <v>0</v>
      </c>
      <c r="AN1204">
        <v>0</v>
      </c>
    </row>
    <row r="1205" spans="1:40" hidden="1" outlineLevel="1" x14ac:dyDescent="0.35">
      <c r="A1205" s="12" t="s">
        <v>253</v>
      </c>
      <c r="B1205" s="35">
        <v>183</v>
      </c>
      <c r="C1205" s="473"/>
      <c r="D1205" s="259"/>
      <c r="E1205" s="475"/>
      <c r="F1205" s="475"/>
      <c r="G1205" s="476">
        <v>0</v>
      </c>
      <c r="H1205" s="269"/>
      <c r="I1205" s="270"/>
      <c r="J1205" s="475"/>
      <c r="K1205" s="7"/>
      <c r="N1205" s="79"/>
      <c r="O1205" s="80"/>
      <c r="P1205" s="80"/>
      <c r="AM1205">
        <v>0</v>
      </c>
      <c r="AN1205">
        <v>0</v>
      </c>
    </row>
    <row r="1206" spans="1:40" hidden="1" outlineLevel="1" x14ac:dyDescent="0.35">
      <c r="A1206" s="12" t="s">
        <v>253</v>
      </c>
      <c r="B1206" s="35">
        <v>184</v>
      </c>
      <c r="C1206" s="473"/>
      <c r="D1206" s="259"/>
      <c r="E1206" s="475"/>
      <c r="F1206" s="475"/>
      <c r="G1206" s="476">
        <v>0</v>
      </c>
      <c r="H1206" s="269"/>
      <c r="I1206" s="270"/>
      <c r="J1206" s="475"/>
      <c r="K1206" s="7"/>
      <c r="N1206" s="79"/>
      <c r="O1206" s="80"/>
      <c r="P1206" s="80"/>
      <c r="AM1206">
        <v>0</v>
      </c>
      <c r="AN1206">
        <v>0</v>
      </c>
    </row>
    <row r="1207" spans="1:40" hidden="1" outlineLevel="1" x14ac:dyDescent="0.35">
      <c r="A1207" s="12" t="s">
        <v>253</v>
      </c>
      <c r="B1207" s="35">
        <v>185</v>
      </c>
      <c r="C1207" s="473"/>
      <c r="D1207" s="259"/>
      <c r="E1207" s="475"/>
      <c r="F1207" s="475"/>
      <c r="G1207" s="476">
        <v>0</v>
      </c>
      <c r="H1207" s="269"/>
      <c r="I1207" s="270"/>
      <c r="J1207" s="475"/>
      <c r="K1207" s="7"/>
      <c r="N1207" s="79"/>
      <c r="O1207" s="80"/>
      <c r="P1207" s="80"/>
      <c r="AM1207">
        <v>0</v>
      </c>
      <c r="AN1207">
        <v>0</v>
      </c>
    </row>
    <row r="1208" spans="1:40" hidden="1" outlineLevel="1" x14ac:dyDescent="0.35">
      <c r="A1208" s="12" t="s">
        <v>253</v>
      </c>
      <c r="B1208" s="35">
        <v>186</v>
      </c>
      <c r="C1208" s="473"/>
      <c r="D1208" s="259"/>
      <c r="E1208" s="475"/>
      <c r="F1208" s="475"/>
      <c r="G1208" s="476">
        <v>0</v>
      </c>
      <c r="H1208" s="269"/>
      <c r="I1208" s="270"/>
      <c r="J1208" s="475"/>
      <c r="K1208" s="7"/>
      <c r="N1208" s="79"/>
      <c r="O1208" s="80"/>
      <c r="P1208" s="80"/>
      <c r="AM1208">
        <v>0</v>
      </c>
      <c r="AN1208">
        <v>0</v>
      </c>
    </row>
    <row r="1209" spans="1:40" hidden="1" outlineLevel="1" x14ac:dyDescent="0.35">
      <c r="A1209" s="12" t="s">
        <v>253</v>
      </c>
      <c r="B1209" s="35">
        <v>187</v>
      </c>
      <c r="C1209" s="473"/>
      <c r="D1209" s="259"/>
      <c r="E1209" s="475"/>
      <c r="F1209" s="475"/>
      <c r="G1209" s="476">
        <v>0</v>
      </c>
      <c r="H1209" s="269"/>
      <c r="I1209" s="270"/>
      <c r="J1209" s="475"/>
      <c r="K1209" s="7"/>
      <c r="N1209" s="79"/>
      <c r="O1209" s="80"/>
      <c r="P1209" s="80"/>
      <c r="AM1209">
        <v>0</v>
      </c>
      <c r="AN1209">
        <v>0</v>
      </c>
    </row>
    <row r="1210" spans="1:40" hidden="1" outlineLevel="1" x14ac:dyDescent="0.35">
      <c r="A1210" s="12" t="s">
        <v>253</v>
      </c>
      <c r="B1210" s="35">
        <v>188</v>
      </c>
      <c r="C1210" s="473"/>
      <c r="D1210" s="259"/>
      <c r="E1210" s="475"/>
      <c r="F1210" s="475"/>
      <c r="G1210" s="476">
        <v>0</v>
      </c>
      <c r="H1210" s="269"/>
      <c r="I1210" s="270"/>
      <c r="J1210" s="475"/>
      <c r="K1210" s="7"/>
      <c r="N1210" s="79"/>
      <c r="O1210" s="80"/>
      <c r="P1210" s="80"/>
      <c r="AM1210">
        <v>0</v>
      </c>
      <c r="AN1210">
        <v>0</v>
      </c>
    </row>
    <row r="1211" spans="1:40" hidden="1" outlineLevel="1" x14ac:dyDescent="0.35">
      <c r="A1211" s="12" t="s">
        <v>253</v>
      </c>
      <c r="B1211" s="35">
        <v>189</v>
      </c>
      <c r="C1211" s="473"/>
      <c r="D1211" s="259"/>
      <c r="E1211" s="475"/>
      <c r="F1211" s="475"/>
      <c r="G1211" s="476">
        <v>0</v>
      </c>
      <c r="H1211" s="269"/>
      <c r="I1211" s="270"/>
      <c r="J1211" s="475"/>
      <c r="K1211" s="7"/>
      <c r="N1211" s="79"/>
      <c r="O1211" s="80"/>
      <c r="P1211" s="80"/>
      <c r="AM1211">
        <v>0</v>
      </c>
      <c r="AN1211">
        <v>0</v>
      </c>
    </row>
    <row r="1212" spans="1:40" hidden="1" outlineLevel="1" x14ac:dyDescent="0.35">
      <c r="A1212" s="12" t="s">
        <v>253</v>
      </c>
      <c r="B1212" s="35">
        <v>190</v>
      </c>
      <c r="C1212" s="473"/>
      <c r="D1212" s="259"/>
      <c r="E1212" s="475"/>
      <c r="F1212" s="475"/>
      <c r="G1212" s="476">
        <v>0</v>
      </c>
      <c r="H1212" s="269"/>
      <c r="I1212" s="270"/>
      <c r="J1212" s="475"/>
      <c r="K1212" s="7"/>
      <c r="N1212" s="79"/>
      <c r="O1212" s="80"/>
      <c r="P1212" s="80"/>
      <c r="AM1212">
        <v>0</v>
      </c>
      <c r="AN1212">
        <v>0</v>
      </c>
    </row>
    <row r="1213" spans="1:40" hidden="1" outlineLevel="1" x14ac:dyDescent="0.35">
      <c r="A1213" s="12" t="s">
        <v>253</v>
      </c>
      <c r="B1213" s="35">
        <v>191</v>
      </c>
      <c r="C1213" s="473"/>
      <c r="D1213" s="259"/>
      <c r="E1213" s="475"/>
      <c r="F1213" s="475"/>
      <c r="G1213" s="476">
        <v>0</v>
      </c>
      <c r="H1213" s="269"/>
      <c r="I1213" s="270"/>
      <c r="J1213" s="475"/>
      <c r="K1213" s="7"/>
      <c r="N1213" s="79"/>
      <c r="O1213" s="80"/>
      <c r="P1213" s="80"/>
      <c r="AM1213">
        <v>0</v>
      </c>
      <c r="AN1213">
        <v>0</v>
      </c>
    </row>
    <row r="1214" spans="1:40" hidden="1" outlineLevel="1" x14ac:dyDescent="0.35">
      <c r="A1214" s="12" t="s">
        <v>253</v>
      </c>
      <c r="B1214" s="35">
        <v>192</v>
      </c>
      <c r="C1214" s="473"/>
      <c r="D1214" s="259"/>
      <c r="E1214" s="475"/>
      <c r="F1214" s="475"/>
      <c r="G1214" s="476">
        <v>0</v>
      </c>
      <c r="H1214" s="269"/>
      <c r="I1214" s="270"/>
      <c r="J1214" s="475"/>
      <c r="K1214" s="7"/>
      <c r="N1214" s="79"/>
      <c r="O1214" s="80"/>
      <c r="P1214" s="80"/>
      <c r="AM1214">
        <v>0</v>
      </c>
      <c r="AN1214">
        <v>0</v>
      </c>
    </row>
    <row r="1215" spans="1:40" hidden="1" outlineLevel="1" x14ac:dyDescent="0.35">
      <c r="A1215" s="12" t="s">
        <v>253</v>
      </c>
      <c r="B1215" s="35">
        <v>193</v>
      </c>
      <c r="C1215" s="473"/>
      <c r="D1215" s="259"/>
      <c r="E1215" s="475"/>
      <c r="F1215" s="475"/>
      <c r="G1215" s="476">
        <v>0</v>
      </c>
      <c r="H1215" s="269"/>
      <c r="I1215" s="270"/>
      <c r="J1215" s="475"/>
      <c r="K1215" s="7"/>
      <c r="N1215" s="79"/>
      <c r="O1215" s="80"/>
      <c r="P1215" s="80"/>
      <c r="AM1215">
        <v>0</v>
      </c>
      <c r="AN1215">
        <v>0</v>
      </c>
    </row>
    <row r="1216" spans="1:40" hidden="1" outlineLevel="1" x14ac:dyDescent="0.35">
      <c r="A1216" s="12" t="s">
        <v>253</v>
      </c>
      <c r="B1216" s="35">
        <v>194</v>
      </c>
      <c r="C1216" s="473"/>
      <c r="D1216" s="259"/>
      <c r="E1216" s="475"/>
      <c r="F1216" s="475"/>
      <c r="G1216" s="476">
        <v>0</v>
      </c>
      <c r="H1216" s="269"/>
      <c r="I1216" s="270"/>
      <c r="J1216" s="475"/>
      <c r="K1216" s="7"/>
      <c r="N1216" s="79"/>
      <c r="O1216" s="80"/>
      <c r="P1216" s="80"/>
      <c r="AM1216">
        <v>0</v>
      </c>
      <c r="AN1216">
        <v>0</v>
      </c>
    </row>
    <row r="1217" spans="1:40" hidden="1" outlineLevel="1" x14ac:dyDescent="0.35">
      <c r="A1217" s="12" t="s">
        <v>253</v>
      </c>
      <c r="B1217" s="35">
        <v>195</v>
      </c>
      <c r="C1217" s="473"/>
      <c r="D1217" s="259"/>
      <c r="E1217" s="475"/>
      <c r="F1217" s="475"/>
      <c r="G1217" s="476">
        <v>0</v>
      </c>
      <c r="H1217" s="269"/>
      <c r="I1217" s="270"/>
      <c r="J1217" s="475"/>
      <c r="K1217" s="7"/>
      <c r="N1217" s="79"/>
      <c r="O1217" s="80"/>
      <c r="P1217" s="80"/>
      <c r="AM1217">
        <v>0</v>
      </c>
      <c r="AN1217">
        <v>0</v>
      </c>
    </row>
    <row r="1218" spans="1:40" hidden="1" outlineLevel="1" x14ac:dyDescent="0.35">
      <c r="A1218" s="12" t="s">
        <v>253</v>
      </c>
      <c r="B1218" s="35">
        <v>196</v>
      </c>
      <c r="C1218" s="473"/>
      <c r="D1218" s="259"/>
      <c r="E1218" s="475"/>
      <c r="F1218" s="475"/>
      <c r="G1218" s="476">
        <v>0</v>
      </c>
      <c r="H1218" s="269"/>
      <c r="I1218" s="270"/>
      <c r="J1218" s="475"/>
      <c r="K1218" s="7"/>
      <c r="N1218" s="79"/>
      <c r="O1218" s="80"/>
      <c r="P1218" s="80"/>
      <c r="AM1218">
        <v>0</v>
      </c>
      <c r="AN1218">
        <v>0</v>
      </c>
    </row>
    <row r="1219" spans="1:40" hidden="1" outlineLevel="1" x14ac:dyDescent="0.35">
      <c r="A1219" s="12" t="s">
        <v>253</v>
      </c>
      <c r="B1219" s="35">
        <v>197</v>
      </c>
      <c r="C1219" s="473"/>
      <c r="D1219" s="259"/>
      <c r="E1219" s="475"/>
      <c r="F1219" s="475"/>
      <c r="G1219" s="476">
        <v>0</v>
      </c>
      <c r="H1219" s="269"/>
      <c r="I1219" s="270"/>
      <c r="J1219" s="475"/>
      <c r="K1219" s="7"/>
      <c r="N1219" s="79"/>
      <c r="O1219" s="80"/>
      <c r="P1219" s="80"/>
      <c r="AM1219">
        <v>0</v>
      </c>
      <c r="AN1219">
        <v>0</v>
      </c>
    </row>
    <row r="1220" spans="1:40" hidden="1" outlineLevel="1" x14ac:dyDescent="0.35">
      <c r="A1220" s="12" t="s">
        <v>253</v>
      </c>
      <c r="B1220" s="35">
        <v>198</v>
      </c>
      <c r="C1220" s="473"/>
      <c r="D1220" s="259"/>
      <c r="E1220" s="475"/>
      <c r="F1220" s="475"/>
      <c r="G1220" s="476">
        <v>0</v>
      </c>
      <c r="H1220" s="269"/>
      <c r="I1220" s="270"/>
      <c r="J1220" s="475"/>
      <c r="K1220" s="7"/>
      <c r="N1220" s="79"/>
      <c r="O1220" s="80"/>
      <c r="P1220" s="80"/>
      <c r="AM1220">
        <v>0</v>
      </c>
      <c r="AN1220">
        <v>0</v>
      </c>
    </row>
    <row r="1221" spans="1:40" hidden="1" outlineLevel="1" x14ac:dyDescent="0.35">
      <c r="A1221" s="12" t="s">
        <v>253</v>
      </c>
      <c r="B1221" s="35">
        <v>199</v>
      </c>
      <c r="C1221" s="473"/>
      <c r="D1221" s="259"/>
      <c r="E1221" s="475"/>
      <c r="F1221" s="475"/>
      <c r="G1221" s="476">
        <v>0</v>
      </c>
      <c r="H1221" s="269"/>
      <c r="I1221" s="270"/>
      <c r="J1221" s="475"/>
      <c r="K1221" s="7"/>
      <c r="N1221" s="79"/>
      <c r="O1221" s="80"/>
      <c r="P1221" s="80"/>
      <c r="AM1221">
        <v>0</v>
      </c>
      <c r="AN1221">
        <v>0</v>
      </c>
    </row>
    <row r="1222" spans="1:40" hidden="1" outlineLevel="1" x14ac:dyDescent="0.35">
      <c r="A1222" s="12" t="s">
        <v>253</v>
      </c>
      <c r="B1222" s="35">
        <v>200</v>
      </c>
      <c r="C1222" s="473"/>
      <c r="D1222" s="259"/>
      <c r="E1222" s="475"/>
      <c r="F1222" s="475"/>
      <c r="G1222" s="476">
        <v>0</v>
      </c>
      <c r="H1222" s="269"/>
      <c r="I1222" s="270"/>
      <c r="J1222" s="475"/>
      <c r="K1222" s="7"/>
      <c r="N1222" s="79"/>
      <c r="O1222" s="80"/>
      <c r="P1222" s="80"/>
      <c r="AM1222">
        <v>0</v>
      </c>
      <c r="AN1222">
        <v>0</v>
      </c>
    </row>
    <row r="1223" spans="1:40" ht="15" customHeight="1" collapsed="1" thickBot="1" x14ac:dyDescent="0.4">
      <c r="A1223" s="103"/>
      <c r="B1223" s="104" t="s">
        <v>242</v>
      </c>
      <c r="C1223" s="275"/>
      <c r="D1223" s="259"/>
      <c r="E1223" s="259"/>
      <c r="F1223" s="259"/>
      <c r="G1223" s="271"/>
      <c r="H1223" s="271"/>
      <c r="I1223" s="271"/>
      <c r="J1223" s="259"/>
      <c r="K1223" s="105"/>
      <c r="N1223" s="79"/>
      <c r="O1223" s="80"/>
      <c r="P1223" s="80"/>
      <c r="AM1223">
        <v>0</v>
      </c>
      <c r="AN1223">
        <v>0</v>
      </c>
    </row>
    <row r="1224" spans="1:40" ht="15.5" thickBot="1" x14ac:dyDescent="0.4">
      <c r="A1224" s="6"/>
      <c r="E1224" s="108" t="s">
        <v>255</v>
      </c>
      <c r="G1224" s="40">
        <f>SUM(G1021:G1045)</f>
        <v>3212000</v>
      </c>
      <c r="H1224" s="256"/>
      <c r="I1224" s="272"/>
      <c r="J1224" s="32"/>
      <c r="K1224" s="7"/>
      <c r="N1224" s="79"/>
      <c r="O1224" s="80"/>
      <c r="P1224" s="80"/>
    </row>
    <row r="1225" spans="1:40" ht="10.5" customHeight="1" thickBot="1" x14ac:dyDescent="0.4">
      <c r="A1225" s="8"/>
      <c r="B1225" s="36"/>
      <c r="C1225" s="31"/>
      <c r="D1225" s="36"/>
      <c r="E1225" s="36"/>
      <c r="F1225" s="36"/>
      <c r="G1225" s="36"/>
      <c r="H1225" s="36"/>
      <c r="I1225" s="36"/>
      <c r="J1225" s="36"/>
      <c r="K1225" s="10"/>
      <c r="N1225" s="79"/>
      <c r="O1225" s="80"/>
      <c r="P1225" s="80"/>
    </row>
    <row r="1226" spans="1:40" ht="15.5" thickBot="1" x14ac:dyDescent="0.4">
      <c r="J1226" s="32"/>
      <c r="N1226" s="79"/>
      <c r="O1226" s="80"/>
      <c r="P1226" s="80"/>
    </row>
    <row r="1227" spans="1:40" ht="10.5" customHeight="1" x14ac:dyDescent="0.35">
      <c r="A1227" s="3"/>
      <c r="B1227" s="33"/>
      <c r="C1227" s="30"/>
      <c r="D1227" s="33"/>
      <c r="E1227" s="33"/>
      <c r="F1227" s="33"/>
      <c r="G1227" s="33"/>
      <c r="H1227" s="33"/>
      <c r="I1227" s="33"/>
      <c r="J1227" s="33"/>
      <c r="K1227" s="5"/>
      <c r="N1227" s="79"/>
      <c r="O1227" s="80"/>
      <c r="P1227" s="80"/>
    </row>
    <row r="1228" spans="1:40" ht="15.5" thickBot="1" x14ac:dyDescent="0.4">
      <c r="A1228" s="6"/>
      <c r="B1228" s="34" t="s">
        <v>159</v>
      </c>
      <c r="C1228" s="11" t="s">
        <v>160</v>
      </c>
      <c r="D1228" s="252" t="s">
        <v>161</v>
      </c>
      <c r="E1228" s="581" t="s">
        <v>162</v>
      </c>
      <c r="F1228" s="581"/>
      <c r="G1228" s="426" t="s">
        <v>256</v>
      </c>
      <c r="H1228" s="518" t="s">
        <v>165</v>
      </c>
      <c r="I1228" s="581" t="s">
        <v>249</v>
      </c>
      <c r="J1228" s="581"/>
      <c r="K1228" s="45"/>
      <c r="N1228" s="79"/>
      <c r="O1228" s="80"/>
      <c r="P1228" s="80"/>
    </row>
    <row r="1229" spans="1:40" x14ac:dyDescent="0.35">
      <c r="A1229" s="14" t="s">
        <v>586</v>
      </c>
      <c r="B1229" s="33"/>
      <c r="C1229" s="30"/>
      <c r="D1229" s="33"/>
      <c r="E1229" s="33"/>
      <c r="F1229" s="33"/>
      <c r="H1229" s="33"/>
      <c r="I1229" s="33"/>
      <c r="J1229" s="33"/>
      <c r="K1229" s="7"/>
      <c r="N1229" s="79"/>
      <c r="O1229" s="80"/>
      <c r="P1229" s="80"/>
      <c r="AM1229" t="s">
        <v>174</v>
      </c>
      <c r="AN1229" t="s">
        <v>178</v>
      </c>
    </row>
    <row r="1230" spans="1:40" x14ac:dyDescent="0.35">
      <c r="A1230" s="15" t="s">
        <v>258</v>
      </c>
      <c r="B1230" s="35">
        <v>1</v>
      </c>
      <c r="C1230" s="473" t="s">
        <v>484</v>
      </c>
      <c r="D1230" s="259"/>
      <c r="E1230" s="598" t="s">
        <v>587</v>
      </c>
      <c r="F1230" s="598"/>
      <c r="G1230" s="485">
        <v>2000000</v>
      </c>
      <c r="H1230" s="433"/>
      <c r="I1230" s="599" t="s">
        <v>588</v>
      </c>
      <c r="J1230" s="600"/>
      <c r="K1230" s="7"/>
      <c r="N1230" s="79"/>
      <c r="O1230" s="80"/>
      <c r="P1230" s="80"/>
      <c r="AM1230">
        <v>0</v>
      </c>
      <c r="AN1230">
        <v>0</v>
      </c>
    </row>
    <row r="1231" spans="1:40" x14ac:dyDescent="0.35">
      <c r="A1231" s="15" t="s">
        <v>258</v>
      </c>
      <c r="B1231" s="35">
        <v>2</v>
      </c>
      <c r="C1231" s="473" t="s">
        <v>484</v>
      </c>
      <c r="D1231" s="259"/>
      <c r="E1231" s="598" t="s">
        <v>589</v>
      </c>
      <c r="F1231" s="598"/>
      <c r="G1231" s="485">
        <v>600000</v>
      </c>
      <c r="H1231" s="433"/>
      <c r="I1231" s="599" t="s">
        <v>590</v>
      </c>
      <c r="J1231" s="600"/>
      <c r="K1231" s="7"/>
      <c r="N1231" s="79"/>
      <c r="O1231" s="80"/>
      <c r="P1231" s="80"/>
      <c r="AM1231">
        <v>0</v>
      </c>
      <c r="AN1231">
        <v>0</v>
      </c>
    </row>
    <row r="1232" spans="1:40" x14ac:dyDescent="0.35">
      <c r="A1232" s="15" t="s">
        <v>258</v>
      </c>
      <c r="B1232" s="35">
        <v>3</v>
      </c>
      <c r="C1232" s="473" t="s">
        <v>484</v>
      </c>
      <c r="D1232" s="259"/>
      <c r="E1232" s="598" t="s">
        <v>591</v>
      </c>
      <c r="F1232" s="598"/>
      <c r="G1232" s="485">
        <v>2000000</v>
      </c>
      <c r="H1232" s="433"/>
      <c r="I1232" s="599" t="s">
        <v>592</v>
      </c>
      <c r="J1232" s="600"/>
      <c r="K1232" s="7"/>
      <c r="N1232" s="79"/>
      <c r="O1232" s="80"/>
      <c r="P1232" s="80"/>
      <c r="AM1232">
        <v>0</v>
      </c>
      <c r="AN1232">
        <v>0</v>
      </c>
    </row>
    <row r="1233" spans="1:40" x14ac:dyDescent="0.35">
      <c r="A1233" s="15" t="s">
        <v>258</v>
      </c>
      <c r="B1233" s="35">
        <v>4</v>
      </c>
      <c r="C1233" s="473" t="s">
        <v>551</v>
      </c>
      <c r="D1233" s="259"/>
      <c r="E1233" s="598" t="s">
        <v>587</v>
      </c>
      <c r="F1233" s="598"/>
      <c r="G1233" s="485">
        <v>5600000</v>
      </c>
      <c r="H1233" s="433"/>
      <c r="I1233" s="599" t="s">
        <v>593</v>
      </c>
      <c r="J1233" s="600"/>
      <c r="K1233" s="7"/>
      <c r="N1233" s="79"/>
      <c r="O1233" s="80"/>
      <c r="P1233" s="80"/>
      <c r="AM1233">
        <v>0</v>
      </c>
      <c r="AN1233">
        <v>0</v>
      </c>
    </row>
    <row r="1234" spans="1:40" x14ac:dyDescent="0.35">
      <c r="A1234" s="15" t="s">
        <v>258</v>
      </c>
      <c r="B1234" s="35">
        <v>5</v>
      </c>
      <c r="C1234" s="473" t="s">
        <v>551</v>
      </c>
      <c r="D1234" s="259"/>
      <c r="E1234" s="598" t="s">
        <v>589</v>
      </c>
      <c r="F1234" s="598"/>
      <c r="G1234" s="485">
        <v>1000000</v>
      </c>
      <c r="H1234" s="433"/>
      <c r="I1234" s="599" t="s">
        <v>590</v>
      </c>
      <c r="J1234" s="600"/>
      <c r="K1234" s="7"/>
      <c r="N1234" s="79"/>
      <c r="O1234" s="80"/>
      <c r="P1234" s="80"/>
      <c r="AM1234">
        <v>0</v>
      </c>
      <c r="AN1234">
        <v>0</v>
      </c>
    </row>
    <row r="1235" spans="1:40" x14ac:dyDescent="0.35">
      <c r="A1235" s="15" t="s">
        <v>258</v>
      </c>
      <c r="B1235" s="35">
        <v>6</v>
      </c>
      <c r="C1235" s="473" t="s">
        <v>551</v>
      </c>
      <c r="D1235" s="259"/>
      <c r="E1235" s="598" t="s">
        <v>594</v>
      </c>
      <c r="F1235" s="598"/>
      <c r="G1235" s="485">
        <v>1200000</v>
      </c>
      <c r="H1235" s="433"/>
      <c r="I1235" s="599" t="s">
        <v>595</v>
      </c>
      <c r="J1235" s="600"/>
      <c r="K1235" s="7"/>
      <c r="N1235" s="79"/>
      <c r="O1235" s="80"/>
      <c r="P1235" s="80"/>
      <c r="AM1235">
        <v>0</v>
      </c>
      <c r="AN1235">
        <v>0</v>
      </c>
    </row>
    <row r="1236" spans="1:40" x14ac:dyDescent="0.35">
      <c r="A1236" s="15" t="s">
        <v>258</v>
      </c>
      <c r="B1236" s="35">
        <v>7</v>
      </c>
      <c r="C1236" s="473"/>
      <c r="D1236" s="259"/>
      <c r="E1236" s="598"/>
      <c r="F1236" s="598"/>
      <c r="G1236" s="485">
        <v>0</v>
      </c>
      <c r="H1236" s="433"/>
      <c r="I1236" s="599"/>
      <c r="J1236" s="600"/>
      <c r="K1236" s="7"/>
      <c r="N1236" s="79"/>
      <c r="O1236" s="80"/>
      <c r="P1236" s="80"/>
      <c r="AM1236">
        <v>0</v>
      </c>
      <c r="AN1236">
        <v>0</v>
      </c>
    </row>
    <row r="1237" spans="1:40" x14ac:dyDescent="0.35">
      <c r="A1237" s="15" t="s">
        <v>258</v>
      </c>
      <c r="B1237" s="35">
        <v>8</v>
      </c>
      <c r="C1237" s="473"/>
      <c r="D1237" s="259"/>
      <c r="E1237" s="598"/>
      <c r="F1237" s="598"/>
      <c r="G1237" s="485">
        <v>0</v>
      </c>
      <c r="H1237" s="433"/>
      <c r="I1237" s="599"/>
      <c r="J1237" s="600"/>
      <c r="K1237" s="7"/>
      <c r="N1237" s="79"/>
      <c r="O1237" s="80"/>
      <c r="P1237" s="80"/>
      <c r="AM1237">
        <v>0</v>
      </c>
      <c r="AN1237">
        <v>0</v>
      </c>
    </row>
    <row r="1238" spans="1:40" x14ac:dyDescent="0.35">
      <c r="A1238" s="15" t="s">
        <v>258</v>
      </c>
      <c r="B1238" s="35">
        <v>9</v>
      </c>
      <c r="C1238" s="473"/>
      <c r="D1238" s="259"/>
      <c r="E1238" s="598"/>
      <c r="F1238" s="598"/>
      <c r="G1238" s="485">
        <v>0</v>
      </c>
      <c r="H1238" s="433"/>
      <c r="I1238" s="599"/>
      <c r="J1238" s="600"/>
      <c r="K1238" s="7"/>
      <c r="N1238" s="79"/>
      <c r="O1238" s="80"/>
      <c r="P1238" s="80"/>
      <c r="AM1238">
        <v>0</v>
      </c>
      <c r="AN1238">
        <v>0</v>
      </c>
    </row>
    <row r="1239" spans="1:40" x14ac:dyDescent="0.35">
      <c r="A1239" s="15" t="s">
        <v>258</v>
      </c>
      <c r="B1239" s="35">
        <v>10</v>
      </c>
      <c r="C1239" s="473"/>
      <c r="D1239" s="259"/>
      <c r="E1239" s="598"/>
      <c r="F1239" s="598"/>
      <c r="G1239" s="485">
        <v>0</v>
      </c>
      <c r="H1239" s="433"/>
      <c r="I1239" s="599"/>
      <c r="J1239" s="600"/>
      <c r="K1239" s="7"/>
      <c r="N1239" s="79"/>
      <c r="O1239" s="80"/>
      <c r="P1239" s="80"/>
      <c r="AM1239">
        <v>0</v>
      </c>
      <c r="AN1239">
        <v>0</v>
      </c>
    </row>
    <row r="1240" spans="1:40" x14ac:dyDescent="0.35">
      <c r="A1240" s="15" t="s">
        <v>258</v>
      </c>
      <c r="B1240" s="35">
        <v>11</v>
      </c>
      <c r="C1240" s="473"/>
      <c r="D1240" s="259"/>
      <c r="E1240" s="598"/>
      <c r="F1240" s="598"/>
      <c r="G1240" s="485">
        <v>0</v>
      </c>
      <c r="H1240" s="433"/>
      <c r="I1240" s="599"/>
      <c r="J1240" s="600"/>
      <c r="K1240" s="7"/>
      <c r="N1240" s="79"/>
      <c r="O1240" s="80"/>
      <c r="P1240" s="80"/>
      <c r="AM1240">
        <v>0</v>
      </c>
      <c r="AN1240">
        <v>0</v>
      </c>
    </row>
    <row r="1241" spans="1:40" x14ac:dyDescent="0.35">
      <c r="A1241" s="15" t="s">
        <v>258</v>
      </c>
      <c r="B1241" s="35">
        <v>12</v>
      </c>
      <c r="C1241" s="473"/>
      <c r="D1241" s="259"/>
      <c r="E1241" s="598"/>
      <c r="F1241" s="598"/>
      <c r="G1241" s="485">
        <v>0</v>
      </c>
      <c r="H1241" s="433"/>
      <c r="I1241" s="599"/>
      <c r="J1241" s="600"/>
      <c r="K1241" s="7"/>
      <c r="N1241" s="79"/>
      <c r="O1241" s="80"/>
      <c r="P1241" s="80"/>
      <c r="AM1241">
        <v>0</v>
      </c>
      <c r="AN1241">
        <v>0</v>
      </c>
    </row>
    <row r="1242" spans="1:40" x14ac:dyDescent="0.35">
      <c r="A1242" s="15" t="s">
        <v>258</v>
      </c>
      <c r="B1242" s="35">
        <v>13</v>
      </c>
      <c r="C1242" s="473"/>
      <c r="D1242" s="259"/>
      <c r="E1242" s="598"/>
      <c r="F1242" s="598"/>
      <c r="G1242" s="485">
        <v>0</v>
      </c>
      <c r="H1242" s="433"/>
      <c r="I1242" s="599"/>
      <c r="J1242" s="600"/>
      <c r="K1242" s="7"/>
      <c r="N1242" s="79"/>
      <c r="O1242" s="80"/>
      <c r="P1242" s="80"/>
      <c r="AM1242">
        <v>0</v>
      </c>
      <c r="AN1242">
        <v>0</v>
      </c>
    </row>
    <row r="1243" spans="1:40" x14ac:dyDescent="0.35">
      <c r="A1243" s="15" t="s">
        <v>258</v>
      </c>
      <c r="B1243" s="35">
        <v>14</v>
      </c>
      <c r="C1243" s="473"/>
      <c r="D1243" s="259"/>
      <c r="E1243" s="598"/>
      <c r="F1243" s="598"/>
      <c r="G1243" s="485">
        <v>0</v>
      </c>
      <c r="H1243" s="433"/>
      <c r="I1243" s="599"/>
      <c r="J1243" s="600"/>
      <c r="K1243" s="7"/>
      <c r="N1243" s="79"/>
      <c r="O1243" s="80"/>
      <c r="P1243" s="80"/>
      <c r="AM1243">
        <v>0</v>
      </c>
      <c r="AN1243">
        <v>0</v>
      </c>
    </row>
    <row r="1244" spans="1:40" x14ac:dyDescent="0.35">
      <c r="A1244" s="15" t="s">
        <v>258</v>
      </c>
      <c r="B1244" s="35">
        <v>15</v>
      </c>
      <c r="C1244" s="473"/>
      <c r="D1244" s="259"/>
      <c r="E1244" s="598"/>
      <c r="F1244" s="598"/>
      <c r="G1244" s="485">
        <v>0</v>
      </c>
      <c r="H1244" s="433"/>
      <c r="I1244" s="599"/>
      <c r="J1244" s="600"/>
      <c r="K1244" s="7"/>
      <c r="N1244" s="79"/>
      <c r="O1244" s="80"/>
      <c r="P1244" s="80"/>
      <c r="AM1244">
        <v>0</v>
      </c>
      <c r="AN1244">
        <v>0</v>
      </c>
    </row>
    <row r="1245" spans="1:40" x14ac:dyDescent="0.35">
      <c r="A1245" s="15" t="s">
        <v>258</v>
      </c>
      <c r="B1245" s="35">
        <v>16</v>
      </c>
      <c r="C1245" s="473"/>
      <c r="D1245" s="259"/>
      <c r="E1245" s="598"/>
      <c r="F1245" s="598"/>
      <c r="G1245" s="485">
        <v>0</v>
      </c>
      <c r="H1245" s="433"/>
      <c r="I1245" s="599"/>
      <c r="J1245" s="600"/>
      <c r="K1245" s="7"/>
      <c r="N1245" s="79"/>
      <c r="O1245" s="80"/>
      <c r="P1245" s="80"/>
      <c r="AM1245">
        <v>0</v>
      </c>
      <c r="AN1245">
        <v>0</v>
      </c>
    </row>
    <row r="1246" spans="1:40" x14ac:dyDescent="0.35">
      <c r="A1246" s="15" t="s">
        <v>258</v>
      </c>
      <c r="B1246" s="35">
        <v>17</v>
      </c>
      <c r="C1246" s="473"/>
      <c r="D1246" s="259"/>
      <c r="E1246" s="598"/>
      <c r="F1246" s="598"/>
      <c r="G1246" s="485">
        <v>0</v>
      </c>
      <c r="H1246" s="433"/>
      <c r="I1246" s="599"/>
      <c r="J1246" s="600"/>
      <c r="K1246" s="7"/>
      <c r="N1246" s="79"/>
      <c r="O1246" s="80"/>
      <c r="P1246" s="80"/>
      <c r="AM1246">
        <v>0</v>
      </c>
      <c r="AN1246">
        <v>0</v>
      </c>
    </row>
    <row r="1247" spans="1:40" x14ac:dyDescent="0.35">
      <c r="A1247" s="15" t="s">
        <v>258</v>
      </c>
      <c r="B1247" s="35">
        <v>18</v>
      </c>
      <c r="C1247" s="473"/>
      <c r="D1247" s="259"/>
      <c r="E1247" s="598"/>
      <c r="F1247" s="598"/>
      <c r="G1247" s="485">
        <v>0</v>
      </c>
      <c r="H1247" s="433"/>
      <c r="I1247" s="599"/>
      <c r="J1247" s="600"/>
      <c r="K1247" s="7"/>
      <c r="N1247" s="79"/>
      <c r="O1247" s="80"/>
      <c r="P1247" s="80"/>
      <c r="AM1247">
        <v>0</v>
      </c>
      <c r="AN1247">
        <v>0</v>
      </c>
    </row>
    <row r="1248" spans="1:40" x14ac:dyDescent="0.35">
      <c r="A1248" s="15" t="s">
        <v>258</v>
      </c>
      <c r="B1248" s="35">
        <v>19</v>
      </c>
      <c r="C1248" s="473"/>
      <c r="D1248" s="259"/>
      <c r="E1248" s="598"/>
      <c r="F1248" s="598"/>
      <c r="G1248" s="485">
        <v>0</v>
      </c>
      <c r="H1248" s="433"/>
      <c r="I1248" s="599"/>
      <c r="J1248" s="600"/>
      <c r="K1248" s="7"/>
      <c r="N1248" s="79"/>
      <c r="O1248" s="80"/>
      <c r="P1248" s="80"/>
      <c r="AM1248">
        <v>0</v>
      </c>
      <c r="AN1248">
        <v>0</v>
      </c>
    </row>
    <row r="1249" spans="1:40" x14ac:dyDescent="0.35">
      <c r="A1249" s="15" t="s">
        <v>258</v>
      </c>
      <c r="B1249" s="35">
        <v>20</v>
      </c>
      <c r="C1249" s="473"/>
      <c r="D1249" s="259"/>
      <c r="E1249" s="598"/>
      <c r="F1249" s="598"/>
      <c r="G1249" s="485">
        <v>0</v>
      </c>
      <c r="H1249" s="433"/>
      <c r="I1249" s="599"/>
      <c r="J1249" s="600"/>
      <c r="K1249" s="7"/>
      <c r="N1249" s="79"/>
      <c r="O1249" s="80"/>
      <c r="P1249" s="80"/>
      <c r="AM1249">
        <v>0</v>
      </c>
      <c r="AN1249">
        <v>0</v>
      </c>
    </row>
    <row r="1250" spans="1:40" x14ac:dyDescent="0.35">
      <c r="A1250" s="15" t="s">
        <v>258</v>
      </c>
      <c r="B1250" s="35">
        <v>21</v>
      </c>
      <c r="C1250" s="473"/>
      <c r="D1250" s="259"/>
      <c r="E1250" s="598"/>
      <c r="F1250" s="598"/>
      <c r="G1250" s="485">
        <v>0</v>
      </c>
      <c r="H1250" s="433"/>
      <c r="I1250" s="599"/>
      <c r="J1250" s="600"/>
      <c r="K1250" s="7"/>
      <c r="N1250" s="79"/>
      <c r="O1250" s="80"/>
      <c r="P1250" s="80"/>
      <c r="AM1250">
        <v>0</v>
      </c>
      <c r="AN1250">
        <v>0</v>
      </c>
    </row>
    <row r="1251" spans="1:40" x14ac:dyDescent="0.35">
      <c r="A1251" s="15" t="s">
        <v>258</v>
      </c>
      <c r="B1251" s="35">
        <v>22</v>
      </c>
      <c r="C1251" s="473"/>
      <c r="D1251" s="259"/>
      <c r="E1251" s="598"/>
      <c r="F1251" s="598"/>
      <c r="G1251" s="485">
        <v>0</v>
      </c>
      <c r="H1251" s="433"/>
      <c r="I1251" s="599"/>
      <c r="J1251" s="600"/>
      <c r="K1251" s="7"/>
      <c r="N1251" s="79"/>
      <c r="O1251" s="80"/>
      <c r="P1251" s="80"/>
      <c r="AM1251">
        <v>0</v>
      </c>
      <c r="AN1251">
        <v>0</v>
      </c>
    </row>
    <row r="1252" spans="1:40" x14ac:dyDescent="0.35">
      <c r="A1252" s="15" t="s">
        <v>258</v>
      </c>
      <c r="B1252" s="35">
        <v>23</v>
      </c>
      <c r="C1252" s="473"/>
      <c r="D1252" s="259"/>
      <c r="E1252" s="598"/>
      <c r="F1252" s="598"/>
      <c r="G1252" s="485">
        <v>0</v>
      </c>
      <c r="H1252" s="433"/>
      <c r="I1252" s="599"/>
      <c r="J1252" s="600"/>
      <c r="K1252" s="7"/>
      <c r="N1252" s="79"/>
      <c r="O1252" s="80"/>
      <c r="P1252" s="80"/>
      <c r="AM1252">
        <v>0</v>
      </c>
      <c r="AN1252">
        <v>0</v>
      </c>
    </row>
    <row r="1253" spans="1:40" x14ac:dyDescent="0.35">
      <c r="A1253" s="15" t="s">
        <v>258</v>
      </c>
      <c r="B1253" s="35">
        <v>24</v>
      </c>
      <c r="C1253" s="473"/>
      <c r="D1253" s="259"/>
      <c r="E1253" s="598"/>
      <c r="F1253" s="598"/>
      <c r="G1253" s="485">
        <v>0</v>
      </c>
      <c r="H1253" s="433"/>
      <c r="I1253" s="599"/>
      <c r="J1253" s="600"/>
      <c r="K1253" s="7"/>
      <c r="N1253" s="79"/>
      <c r="O1253" s="80"/>
      <c r="P1253" s="80"/>
      <c r="AM1253">
        <v>0</v>
      </c>
      <c r="AN1253">
        <v>0</v>
      </c>
    </row>
    <row r="1254" spans="1:40" x14ac:dyDescent="0.35">
      <c r="A1254" s="15" t="s">
        <v>258</v>
      </c>
      <c r="B1254" s="35">
        <v>25</v>
      </c>
      <c r="C1254" s="473"/>
      <c r="D1254" s="259"/>
      <c r="E1254" s="598"/>
      <c r="F1254" s="598"/>
      <c r="G1254" s="485">
        <v>0</v>
      </c>
      <c r="H1254" s="433"/>
      <c r="I1254" s="599"/>
      <c r="J1254" s="600"/>
      <c r="K1254" s="7"/>
      <c r="N1254" s="79"/>
      <c r="O1254" s="80"/>
      <c r="P1254" s="80"/>
      <c r="AM1254">
        <v>0</v>
      </c>
      <c r="AN1254">
        <v>0</v>
      </c>
    </row>
    <row r="1255" spans="1:40" ht="15" hidden="1" customHeight="1" outlineLevel="1" x14ac:dyDescent="0.35">
      <c r="A1255" s="15" t="s">
        <v>258</v>
      </c>
      <c r="B1255" s="35">
        <v>26</v>
      </c>
      <c r="C1255" s="473"/>
      <c r="D1255" s="259"/>
      <c r="E1255" s="598"/>
      <c r="F1255" s="598"/>
      <c r="G1255" s="485">
        <v>0</v>
      </c>
      <c r="H1255" s="433"/>
      <c r="I1255" s="599"/>
      <c r="J1255" s="600"/>
      <c r="K1255" s="7"/>
      <c r="N1255" s="79"/>
      <c r="O1255" s="80"/>
      <c r="P1255" s="80"/>
      <c r="AM1255">
        <v>0</v>
      </c>
      <c r="AN1255">
        <v>0</v>
      </c>
    </row>
    <row r="1256" spans="1:40" ht="15" hidden="1" customHeight="1" outlineLevel="1" x14ac:dyDescent="0.35">
      <c r="A1256" s="15" t="s">
        <v>258</v>
      </c>
      <c r="B1256" s="35">
        <v>27</v>
      </c>
      <c r="C1256" s="473"/>
      <c r="D1256" s="259"/>
      <c r="E1256" s="598"/>
      <c r="F1256" s="598"/>
      <c r="G1256" s="485">
        <v>0</v>
      </c>
      <c r="H1256" s="433"/>
      <c r="I1256" s="599"/>
      <c r="J1256" s="600"/>
      <c r="K1256" s="7"/>
      <c r="N1256" s="79"/>
      <c r="O1256" s="80"/>
      <c r="P1256" s="80"/>
      <c r="AM1256">
        <v>0</v>
      </c>
      <c r="AN1256">
        <v>0</v>
      </c>
    </row>
    <row r="1257" spans="1:40" ht="15" hidden="1" customHeight="1" outlineLevel="1" x14ac:dyDescent="0.35">
      <c r="A1257" s="15" t="s">
        <v>258</v>
      </c>
      <c r="B1257" s="35">
        <v>28</v>
      </c>
      <c r="C1257" s="473"/>
      <c r="D1257" s="259"/>
      <c r="E1257" s="598"/>
      <c r="F1257" s="598"/>
      <c r="G1257" s="485">
        <v>0</v>
      </c>
      <c r="H1257" s="433"/>
      <c r="I1257" s="599"/>
      <c r="J1257" s="600"/>
      <c r="K1257" s="7"/>
      <c r="N1257" s="79"/>
      <c r="O1257" s="80"/>
      <c r="P1257" s="80"/>
      <c r="AM1257">
        <v>0</v>
      </c>
      <c r="AN1257">
        <v>0</v>
      </c>
    </row>
    <row r="1258" spans="1:40" ht="15" hidden="1" customHeight="1" outlineLevel="1" x14ac:dyDescent="0.35">
      <c r="A1258" s="15" t="s">
        <v>258</v>
      </c>
      <c r="B1258" s="35">
        <v>29</v>
      </c>
      <c r="C1258" s="473"/>
      <c r="D1258" s="259"/>
      <c r="E1258" s="598"/>
      <c r="F1258" s="598"/>
      <c r="G1258" s="485">
        <v>0</v>
      </c>
      <c r="H1258" s="433"/>
      <c r="I1258" s="599"/>
      <c r="J1258" s="600"/>
      <c r="K1258" s="7"/>
      <c r="N1258" s="79"/>
      <c r="O1258" s="80"/>
      <c r="P1258" s="80"/>
      <c r="AM1258">
        <v>0</v>
      </c>
      <c r="AN1258">
        <v>0</v>
      </c>
    </row>
    <row r="1259" spans="1:40" ht="15" hidden="1" customHeight="1" outlineLevel="1" x14ac:dyDescent="0.35">
      <c r="A1259" s="15" t="s">
        <v>258</v>
      </c>
      <c r="B1259" s="35">
        <v>30</v>
      </c>
      <c r="C1259" s="473"/>
      <c r="D1259" s="259"/>
      <c r="E1259" s="598"/>
      <c r="F1259" s="598"/>
      <c r="G1259" s="485">
        <v>0</v>
      </c>
      <c r="H1259" s="433"/>
      <c r="I1259" s="599"/>
      <c r="J1259" s="600"/>
      <c r="K1259" s="7"/>
      <c r="N1259" s="79"/>
      <c r="O1259" s="80"/>
      <c r="P1259" s="80"/>
      <c r="AM1259">
        <v>0</v>
      </c>
      <c r="AN1259">
        <v>0</v>
      </c>
    </row>
    <row r="1260" spans="1:40" ht="15" hidden="1" customHeight="1" outlineLevel="1" x14ac:dyDescent="0.35">
      <c r="A1260" s="15" t="s">
        <v>258</v>
      </c>
      <c r="B1260" s="35">
        <v>31</v>
      </c>
      <c r="C1260" s="473"/>
      <c r="D1260" s="259"/>
      <c r="E1260" s="598"/>
      <c r="F1260" s="598"/>
      <c r="G1260" s="485">
        <v>0</v>
      </c>
      <c r="H1260" s="433"/>
      <c r="I1260" s="599"/>
      <c r="J1260" s="600"/>
      <c r="K1260" s="7"/>
      <c r="N1260" s="79"/>
      <c r="O1260" s="80"/>
      <c r="P1260" s="80"/>
      <c r="AM1260">
        <v>0</v>
      </c>
      <c r="AN1260">
        <v>0</v>
      </c>
    </row>
    <row r="1261" spans="1:40" ht="15" hidden="1" customHeight="1" outlineLevel="1" x14ac:dyDescent="0.35">
      <c r="A1261" s="15" t="s">
        <v>258</v>
      </c>
      <c r="B1261" s="35">
        <v>32</v>
      </c>
      <c r="C1261" s="473"/>
      <c r="D1261" s="259"/>
      <c r="E1261" s="598"/>
      <c r="F1261" s="598"/>
      <c r="G1261" s="485">
        <v>0</v>
      </c>
      <c r="H1261" s="433"/>
      <c r="I1261" s="599"/>
      <c r="J1261" s="600"/>
      <c r="K1261" s="7"/>
      <c r="N1261" s="79"/>
      <c r="O1261" s="80"/>
      <c r="P1261" s="80"/>
      <c r="AM1261">
        <v>0</v>
      </c>
      <c r="AN1261">
        <v>0</v>
      </c>
    </row>
    <row r="1262" spans="1:40" ht="15" hidden="1" customHeight="1" outlineLevel="1" x14ac:dyDescent="0.35">
      <c r="A1262" s="15" t="s">
        <v>258</v>
      </c>
      <c r="B1262" s="35">
        <v>33</v>
      </c>
      <c r="C1262" s="473"/>
      <c r="D1262" s="259"/>
      <c r="E1262" s="598"/>
      <c r="F1262" s="598"/>
      <c r="G1262" s="485">
        <v>0</v>
      </c>
      <c r="H1262" s="433"/>
      <c r="I1262" s="599"/>
      <c r="J1262" s="600"/>
      <c r="K1262" s="7"/>
      <c r="N1262" s="79"/>
      <c r="O1262" s="80"/>
      <c r="P1262" s="80"/>
      <c r="AM1262">
        <v>0</v>
      </c>
      <c r="AN1262">
        <v>0</v>
      </c>
    </row>
    <row r="1263" spans="1:40" ht="15" hidden="1" customHeight="1" outlineLevel="1" x14ac:dyDescent="0.35">
      <c r="A1263" s="15" t="s">
        <v>258</v>
      </c>
      <c r="B1263" s="35">
        <v>34</v>
      </c>
      <c r="C1263" s="473"/>
      <c r="D1263" s="259"/>
      <c r="E1263" s="598"/>
      <c r="F1263" s="598"/>
      <c r="G1263" s="485">
        <v>0</v>
      </c>
      <c r="H1263" s="433"/>
      <c r="I1263" s="599"/>
      <c r="J1263" s="600"/>
      <c r="K1263" s="7"/>
      <c r="N1263" s="79"/>
      <c r="O1263" s="80"/>
      <c r="P1263" s="80"/>
      <c r="AM1263">
        <v>0</v>
      </c>
      <c r="AN1263">
        <v>0</v>
      </c>
    </row>
    <row r="1264" spans="1:40" ht="15" hidden="1" customHeight="1" outlineLevel="1" x14ac:dyDescent="0.35">
      <c r="A1264" s="15" t="s">
        <v>258</v>
      </c>
      <c r="B1264" s="35">
        <v>35</v>
      </c>
      <c r="C1264" s="473"/>
      <c r="D1264" s="259"/>
      <c r="E1264" s="598"/>
      <c r="F1264" s="598"/>
      <c r="G1264" s="485">
        <v>0</v>
      </c>
      <c r="H1264" s="433"/>
      <c r="I1264" s="599"/>
      <c r="J1264" s="600"/>
      <c r="K1264" s="7"/>
      <c r="N1264" s="79"/>
      <c r="O1264" s="80"/>
      <c r="P1264" s="80"/>
      <c r="AM1264">
        <v>0</v>
      </c>
      <c r="AN1264">
        <v>0</v>
      </c>
    </row>
    <row r="1265" spans="1:40" ht="15" hidden="1" customHeight="1" outlineLevel="1" x14ac:dyDescent="0.35">
      <c r="A1265" s="15" t="s">
        <v>258</v>
      </c>
      <c r="B1265" s="35">
        <v>36</v>
      </c>
      <c r="C1265" s="473"/>
      <c r="D1265" s="259"/>
      <c r="E1265" s="598"/>
      <c r="F1265" s="598"/>
      <c r="G1265" s="485">
        <v>0</v>
      </c>
      <c r="H1265" s="433"/>
      <c r="I1265" s="599"/>
      <c r="J1265" s="600"/>
      <c r="K1265" s="7"/>
      <c r="N1265" s="79"/>
      <c r="O1265" s="80"/>
      <c r="P1265" s="80"/>
      <c r="AM1265">
        <v>0</v>
      </c>
      <c r="AN1265">
        <v>0</v>
      </c>
    </row>
    <row r="1266" spans="1:40" ht="15" hidden="1" customHeight="1" outlineLevel="1" x14ac:dyDescent="0.35">
      <c r="A1266" s="15" t="s">
        <v>258</v>
      </c>
      <c r="B1266" s="35">
        <v>37</v>
      </c>
      <c r="C1266" s="473"/>
      <c r="D1266" s="259"/>
      <c r="E1266" s="598"/>
      <c r="F1266" s="598"/>
      <c r="G1266" s="485">
        <v>0</v>
      </c>
      <c r="H1266" s="433"/>
      <c r="I1266" s="599"/>
      <c r="J1266" s="600"/>
      <c r="K1266" s="7"/>
      <c r="N1266" s="79"/>
      <c r="O1266" s="80"/>
      <c r="P1266" s="80"/>
      <c r="AM1266">
        <v>0</v>
      </c>
      <c r="AN1266">
        <v>0</v>
      </c>
    </row>
    <row r="1267" spans="1:40" ht="15" hidden="1" customHeight="1" outlineLevel="1" x14ac:dyDescent="0.35">
      <c r="A1267" s="15" t="s">
        <v>258</v>
      </c>
      <c r="B1267" s="35">
        <v>38</v>
      </c>
      <c r="C1267" s="473"/>
      <c r="D1267" s="259"/>
      <c r="E1267" s="598"/>
      <c r="F1267" s="598"/>
      <c r="G1267" s="485">
        <v>0</v>
      </c>
      <c r="H1267" s="433"/>
      <c r="I1267" s="599"/>
      <c r="J1267" s="600"/>
      <c r="K1267" s="7"/>
      <c r="N1267" s="79"/>
      <c r="O1267" s="80"/>
      <c r="P1267" s="80"/>
      <c r="AM1267">
        <v>0</v>
      </c>
      <c r="AN1267">
        <v>0</v>
      </c>
    </row>
    <row r="1268" spans="1:40" ht="15" hidden="1" customHeight="1" outlineLevel="1" x14ac:dyDescent="0.35">
      <c r="A1268" s="15" t="s">
        <v>258</v>
      </c>
      <c r="B1268" s="35">
        <v>39</v>
      </c>
      <c r="C1268" s="473"/>
      <c r="D1268" s="259"/>
      <c r="E1268" s="598"/>
      <c r="F1268" s="598"/>
      <c r="G1268" s="485">
        <v>0</v>
      </c>
      <c r="H1268" s="433"/>
      <c r="I1268" s="599"/>
      <c r="J1268" s="600"/>
      <c r="K1268" s="7"/>
      <c r="N1268" s="79"/>
      <c r="O1268" s="80"/>
      <c r="P1268" s="80"/>
      <c r="AM1268">
        <v>0</v>
      </c>
      <c r="AN1268">
        <v>0</v>
      </c>
    </row>
    <row r="1269" spans="1:40" ht="15" hidden="1" customHeight="1" outlineLevel="1" x14ac:dyDescent="0.35">
      <c r="A1269" s="15" t="s">
        <v>258</v>
      </c>
      <c r="B1269" s="35">
        <v>40</v>
      </c>
      <c r="C1269" s="473"/>
      <c r="D1269" s="259"/>
      <c r="E1269" s="598"/>
      <c r="F1269" s="598"/>
      <c r="G1269" s="485">
        <v>0</v>
      </c>
      <c r="H1269" s="433"/>
      <c r="I1269" s="599"/>
      <c r="J1269" s="600"/>
      <c r="K1269" s="7"/>
      <c r="N1269" s="79"/>
      <c r="O1269" s="80"/>
      <c r="P1269" s="80"/>
      <c r="AM1269">
        <v>0</v>
      </c>
      <c r="AN1269">
        <v>0</v>
      </c>
    </row>
    <row r="1270" spans="1:40" ht="15" hidden="1" customHeight="1" outlineLevel="1" x14ac:dyDescent="0.35">
      <c r="A1270" s="15" t="s">
        <v>258</v>
      </c>
      <c r="B1270" s="35">
        <v>41</v>
      </c>
      <c r="C1270" s="473"/>
      <c r="D1270" s="259"/>
      <c r="E1270" s="598"/>
      <c r="F1270" s="598"/>
      <c r="G1270" s="485">
        <v>0</v>
      </c>
      <c r="H1270" s="433"/>
      <c r="I1270" s="599"/>
      <c r="J1270" s="600"/>
      <c r="K1270" s="7"/>
      <c r="N1270" s="79"/>
      <c r="O1270" s="80"/>
      <c r="P1270" s="80"/>
      <c r="AM1270">
        <v>0</v>
      </c>
      <c r="AN1270">
        <v>0</v>
      </c>
    </row>
    <row r="1271" spans="1:40" ht="15" hidden="1" customHeight="1" outlineLevel="1" x14ac:dyDescent="0.35">
      <c r="A1271" s="15" t="s">
        <v>258</v>
      </c>
      <c r="B1271" s="35">
        <v>42</v>
      </c>
      <c r="C1271" s="473"/>
      <c r="D1271" s="259"/>
      <c r="E1271" s="598"/>
      <c r="F1271" s="598"/>
      <c r="G1271" s="485">
        <v>0</v>
      </c>
      <c r="H1271" s="433"/>
      <c r="I1271" s="599"/>
      <c r="J1271" s="600"/>
      <c r="K1271" s="7"/>
      <c r="N1271" s="79"/>
      <c r="O1271" s="80"/>
      <c r="P1271" s="80"/>
      <c r="AM1271">
        <v>0</v>
      </c>
      <c r="AN1271">
        <v>0</v>
      </c>
    </row>
    <row r="1272" spans="1:40" ht="15" hidden="1" customHeight="1" outlineLevel="1" x14ac:dyDescent="0.35">
      <c r="A1272" s="15" t="s">
        <v>258</v>
      </c>
      <c r="B1272" s="35">
        <v>43</v>
      </c>
      <c r="C1272" s="473"/>
      <c r="D1272" s="259"/>
      <c r="E1272" s="598"/>
      <c r="F1272" s="598"/>
      <c r="G1272" s="485">
        <v>0</v>
      </c>
      <c r="H1272" s="433"/>
      <c r="I1272" s="599"/>
      <c r="J1272" s="600"/>
      <c r="K1272" s="7"/>
      <c r="N1272" s="79"/>
      <c r="O1272" s="80"/>
      <c r="P1272" s="80"/>
      <c r="AM1272">
        <v>0</v>
      </c>
      <c r="AN1272">
        <v>0</v>
      </c>
    </row>
    <row r="1273" spans="1:40" ht="15" hidden="1" customHeight="1" outlineLevel="1" x14ac:dyDescent="0.35">
      <c r="A1273" s="15" t="s">
        <v>258</v>
      </c>
      <c r="B1273" s="35">
        <v>44</v>
      </c>
      <c r="C1273" s="473"/>
      <c r="D1273" s="259"/>
      <c r="E1273" s="598"/>
      <c r="F1273" s="598"/>
      <c r="G1273" s="485">
        <v>0</v>
      </c>
      <c r="H1273" s="433"/>
      <c r="I1273" s="599"/>
      <c r="J1273" s="600"/>
      <c r="K1273" s="7"/>
      <c r="N1273" s="79"/>
      <c r="O1273" s="80"/>
      <c r="P1273" s="80"/>
      <c r="AM1273">
        <v>0</v>
      </c>
      <c r="AN1273">
        <v>0</v>
      </c>
    </row>
    <row r="1274" spans="1:40" ht="15" hidden="1" customHeight="1" outlineLevel="1" x14ac:dyDescent="0.35">
      <c r="A1274" s="15" t="s">
        <v>258</v>
      </c>
      <c r="B1274" s="35">
        <v>45</v>
      </c>
      <c r="C1274" s="473"/>
      <c r="D1274" s="259"/>
      <c r="E1274" s="598"/>
      <c r="F1274" s="598"/>
      <c r="G1274" s="485">
        <v>0</v>
      </c>
      <c r="H1274" s="433"/>
      <c r="I1274" s="599"/>
      <c r="J1274" s="600"/>
      <c r="K1274" s="7"/>
      <c r="N1274" s="79"/>
      <c r="O1274" s="80"/>
      <c r="P1274" s="80"/>
      <c r="AM1274">
        <v>0</v>
      </c>
      <c r="AN1274">
        <v>0</v>
      </c>
    </row>
    <row r="1275" spans="1:40" ht="15" hidden="1" customHeight="1" outlineLevel="1" x14ac:dyDescent="0.35">
      <c r="A1275" s="15" t="s">
        <v>258</v>
      </c>
      <c r="B1275" s="35">
        <v>46</v>
      </c>
      <c r="C1275" s="473"/>
      <c r="D1275" s="259"/>
      <c r="E1275" s="598"/>
      <c r="F1275" s="598"/>
      <c r="G1275" s="485">
        <v>0</v>
      </c>
      <c r="H1275" s="433"/>
      <c r="I1275" s="599"/>
      <c r="J1275" s="600"/>
      <c r="K1275" s="7"/>
      <c r="N1275" s="79"/>
      <c r="O1275" s="80"/>
      <c r="P1275" s="80"/>
      <c r="AM1275">
        <v>0</v>
      </c>
      <c r="AN1275">
        <v>0</v>
      </c>
    </row>
    <row r="1276" spans="1:40" ht="15" hidden="1" customHeight="1" outlineLevel="1" x14ac:dyDescent="0.35">
      <c r="A1276" s="15" t="s">
        <v>258</v>
      </c>
      <c r="B1276" s="35">
        <v>47</v>
      </c>
      <c r="C1276" s="473"/>
      <c r="D1276" s="259"/>
      <c r="E1276" s="598"/>
      <c r="F1276" s="598"/>
      <c r="G1276" s="485">
        <v>0</v>
      </c>
      <c r="H1276" s="433"/>
      <c r="I1276" s="599"/>
      <c r="J1276" s="600"/>
      <c r="K1276" s="7"/>
      <c r="N1276" s="79"/>
      <c r="O1276" s="80"/>
      <c r="P1276" s="80"/>
      <c r="AM1276">
        <v>0</v>
      </c>
      <c r="AN1276">
        <v>0</v>
      </c>
    </row>
    <row r="1277" spans="1:40" ht="15" hidden="1" customHeight="1" outlineLevel="1" x14ac:dyDescent="0.35">
      <c r="A1277" s="15" t="s">
        <v>258</v>
      </c>
      <c r="B1277" s="35">
        <v>48</v>
      </c>
      <c r="C1277" s="473"/>
      <c r="D1277" s="259"/>
      <c r="E1277" s="598"/>
      <c r="F1277" s="598"/>
      <c r="G1277" s="485">
        <v>0</v>
      </c>
      <c r="H1277" s="433"/>
      <c r="I1277" s="599"/>
      <c r="J1277" s="600"/>
      <c r="K1277" s="7"/>
      <c r="N1277" s="79"/>
      <c r="O1277" s="80"/>
      <c r="P1277" s="80"/>
      <c r="AM1277">
        <v>0</v>
      </c>
      <c r="AN1277">
        <v>0</v>
      </c>
    </row>
    <row r="1278" spans="1:40" ht="15" hidden="1" customHeight="1" outlineLevel="1" x14ac:dyDescent="0.35">
      <c r="A1278" s="15" t="s">
        <v>258</v>
      </c>
      <c r="B1278" s="35">
        <v>49</v>
      </c>
      <c r="C1278" s="473"/>
      <c r="D1278" s="259"/>
      <c r="E1278" s="598"/>
      <c r="F1278" s="598"/>
      <c r="G1278" s="485">
        <v>0</v>
      </c>
      <c r="H1278" s="433"/>
      <c r="I1278" s="599"/>
      <c r="J1278" s="600"/>
      <c r="K1278" s="7"/>
      <c r="N1278" s="79"/>
      <c r="O1278" s="80"/>
      <c r="P1278" s="80"/>
      <c r="AM1278">
        <v>0</v>
      </c>
      <c r="AN1278">
        <v>0</v>
      </c>
    </row>
    <row r="1279" spans="1:40" ht="15" hidden="1" customHeight="1" outlineLevel="1" x14ac:dyDescent="0.35">
      <c r="A1279" s="15" t="s">
        <v>258</v>
      </c>
      <c r="B1279" s="35">
        <v>50</v>
      </c>
      <c r="C1279" s="473"/>
      <c r="D1279" s="259"/>
      <c r="E1279" s="598"/>
      <c r="F1279" s="598"/>
      <c r="G1279" s="485">
        <v>0</v>
      </c>
      <c r="H1279" s="433"/>
      <c r="I1279" s="599"/>
      <c r="J1279" s="600"/>
      <c r="K1279" s="7"/>
      <c r="N1279" s="79"/>
      <c r="O1279" s="80"/>
      <c r="P1279" s="80"/>
      <c r="AM1279">
        <v>0</v>
      </c>
      <c r="AN1279">
        <v>0</v>
      </c>
    </row>
    <row r="1280" spans="1:40" ht="15" customHeight="1" collapsed="1" x14ac:dyDescent="0.35">
      <c r="A1280" s="103"/>
      <c r="B1280" s="104" t="s">
        <v>254</v>
      </c>
      <c r="C1280" s="275"/>
      <c r="D1280" s="259"/>
      <c r="E1280" s="582"/>
      <c r="F1280" s="582"/>
      <c r="G1280" s="273"/>
      <c r="H1280" s="273"/>
      <c r="I1280" s="582"/>
      <c r="J1280" s="589"/>
      <c r="K1280" s="105"/>
      <c r="N1280" s="79"/>
      <c r="O1280" s="80"/>
      <c r="P1280" s="80"/>
      <c r="AM1280">
        <v>0</v>
      </c>
      <c r="AN1280">
        <v>0</v>
      </c>
    </row>
    <row r="1281" spans="1:40" ht="15" hidden="1" customHeight="1" outlineLevel="1" x14ac:dyDescent="0.35">
      <c r="A1281" s="15" t="s">
        <v>258</v>
      </c>
      <c r="B1281" s="35">
        <v>51</v>
      </c>
      <c r="C1281" s="473"/>
      <c r="D1281" s="259"/>
      <c r="E1281" s="598"/>
      <c r="F1281" s="598"/>
      <c r="G1281" s="485">
        <v>0</v>
      </c>
      <c r="H1281" s="433"/>
      <c r="I1281" s="599"/>
      <c r="J1281" s="600"/>
      <c r="K1281" s="7"/>
      <c r="N1281" s="79"/>
      <c r="O1281" s="80"/>
      <c r="P1281" s="80"/>
      <c r="AM1281">
        <v>0</v>
      </c>
      <c r="AN1281">
        <v>0</v>
      </c>
    </row>
    <row r="1282" spans="1:40" ht="15" hidden="1" customHeight="1" outlineLevel="1" x14ac:dyDescent="0.35">
      <c r="A1282" s="15" t="s">
        <v>258</v>
      </c>
      <c r="B1282" s="35">
        <v>52</v>
      </c>
      <c r="C1282" s="473"/>
      <c r="D1282" s="259"/>
      <c r="E1282" s="598"/>
      <c r="F1282" s="598"/>
      <c r="G1282" s="485">
        <v>0</v>
      </c>
      <c r="H1282" s="433"/>
      <c r="I1282" s="599"/>
      <c r="J1282" s="600"/>
      <c r="K1282" s="7"/>
      <c r="N1282" s="79"/>
      <c r="O1282" s="80"/>
      <c r="P1282" s="80"/>
      <c r="AM1282">
        <v>0</v>
      </c>
      <c r="AN1282">
        <v>0</v>
      </c>
    </row>
    <row r="1283" spans="1:40" ht="15" hidden="1" customHeight="1" outlineLevel="1" x14ac:dyDescent="0.35">
      <c r="A1283" s="15" t="s">
        <v>258</v>
      </c>
      <c r="B1283" s="35">
        <v>53</v>
      </c>
      <c r="C1283" s="473"/>
      <c r="D1283" s="259"/>
      <c r="E1283" s="598"/>
      <c r="F1283" s="598"/>
      <c r="G1283" s="485">
        <v>0</v>
      </c>
      <c r="H1283" s="433"/>
      <c r="I1283" s="599"/>
      <c r="J1283" s="600"/>
      <c r="K1283" s="7"/>
      <c r="N1283" s="79"/>
      <c r="O1283" s="80"/>
      <c r="P1283" s="80"/>
      <c r="AM1283">
        <v>0</v>
      </c>
      <c r="AN1283">
        <v>0</v>
      </c>
    </row>
    <row r="1284" spans="1:40" ht="15" hidden="1" customHeight="1" outlineLevel="1" x14ac:dyDescent="0.35">
      <c r="A1284" s="15" t="s">
        <v>258</v>
      </c>
      <c r="B1284" s="35">
        <v>54</v>
      </c>
      <c r="C1284" s="473"/>
      <c r="D1284" s="259"/>
      <c r="E1284" s="598"/>
      <c r="F1284" s="598"/>
      <c r="G1284" s="485">
        <v>0</v>
      </c>
      <c r="H1284" s="433"/>
      <c r="I1284" s="599"/>
      <c r="J1284" s="600"/>
      <c r="K1284" s="7"/>
      <c r="N1284" s="79"/>
      <c r="O1284" s="80"/>
      <c r="P1284" s="80"/>
      <c r="AM1284">
        <v>0</v>
      </c>
      <c r="AN1284">
        <v>0</v>
      </c>
    </row>
    <row r="1285" spans="1:40" ht="15" hidden="1" customHeight="1" outlineLevel="1" x14ac:dyDescent="0.35">
      <c r="A1285" s="15" t="s">
        <v>258</v>
      </c>
      <c r="B1285" s="35">
        <v>55</v>
      </c>
      <c r="C1285" s="473"/>
      <c r="D1285" s="259"/>
      <c r="E1285" s="598"/>
      <c r="F1285" s="598"/>
      <c r="G1285" s="485">
        <v>0</v>
      </c>
      <c r="H1285" s="433"/>
      <c r="I1285" s="599"/>
      <c r="J1285" s="600"/>
      <c r="K1285" s="7"/>
      <c r="N1285" s="79"/>
      <c r="O1285" s="80"/>
      <c r="P1285" s="80"/>
      <c r="AM1285">
        <v>0</v>
      </c>
      <c r="AN1285">
        <v>0</v>
      </c>
    </row>
    <row r="1286" spans="1:40" ht="15" hidden="1" customHeight="1" outlineLevel="1" x14ac:dyDescent="0.35">
      <c r="A1286" s="15" t="s">
        <v>258</v>
      </c>
      <c r="B1286" s="35">
        <v>56</v>
      </c>
      <c r="C1286" s="473"/>
      <c r="D1286" s="259"/>
      <c r="E1286" s="598"/>
      <c r="F1286" s="598"/>
      <c r="G1286" s="485">
        <v>0</v>
      </c>
      <c r="H1286" s="433"/>
      <c r="I1286" s="599"/>
      <c r="J1286" s="600"/>
      <c r="K1286" s="7"/>
      <c r="N1286" s="79"/>
      <c r="O1286" s="80"/>
      <c r="P1286" s="80"/>
      <c r="AM1286">
        <v>0</v>
      </c>
      <c r="AN1286">
        <v>0</v>
      </c>
    </row>
    <row r="1287" spans="1:40" ht="15" hidden="1" customHeight="1" outlineLevel="1" x14ac:dyDescent="0.35">
      <c r="A1287" s="15" t="s">
        <v>258</v>
      </c>
      <c r="B1287" s="35">
        <v>57</v>
      </c>
      <c r="C1287" s="473"/>
      <c r="D1287" s="259"/>
      <c r="E1287" s="598"/>
      <c r="F1287" s="598"/>
      <c r="G1287" s="485">
        <v>0</v>
      </c>
      <c r="H1287" s="433"/>
      <c r="I1287" s="599"/>
      <c r="J1287" s="600"/>
      <c r="K1287" s="7"/>
      <c r="N1287" s="79"/>
      <c r="O1287" s="80"/>
      <c r="P1287" s="80"/>
      <c r="AM1287">
        <v>0</v>
      </c>
      <c r="AN1287">
        <v>0</v>
      </c>
    </row>
    <row r="1288" spans="1:40" ht="15" hidden="1" customHeight="1" outlineLevel="1" x14ac:dyDescent="0.35">
      <c r="A1288" s="15" t="s">
        <v>258</v>
      </c>
      <c r="B1288" s="35">
        <v>58</v>
      </c>
      <c r="C1288" s="473"/>
      <c r="D1288" s="259"/>
      <c r="E1288" s="598"/>
      <c r="F1288" s="598"/>
      <c r="G1288" s="485">
        <v>0</v>
      </c>
      <c r="H1288" s="433"/>
      <c r="I1288" s="599"/>
      <c r="J1288" s="600"/>
      <c r="K1288" s="7"/>
      <c r="N1288" s="79"/>
      <c r="O1288" s="80"/>
      <c r="P1288" s="80"/>
      <c r="AM1288">
        <v>0</v>
      </c>
      <c r="AN1288">
        <v>0</v>
      </c>
    </row>
    <row r="1289" spans="1:40" ht="15" hidden="1" customHeight="1" outlineLevel="1" x14ac:dyDescent="0.35">
      <c r="A1289" s="15" t="s">
        <v>258</v>
      </c>
      <c r="B1289" s="35">
        <v>59</v>
      </c>
      <c r="C1289" s="473"/>
      <c r="D1289" s="259"/>
      <c r="E1289" s="598"/>
      <c r="F1289" s="598"/>
      <c r="G1289" s="485">
        <v>0</v>
      </c>
      <c r="H1289" s="433"/>
      <c r="I1289" s="599"/>
      <c r="J1289" s="600"/>
      <c r="K1289" s="7"/>
      <c r="N1289" s="79"/>
      <c r="O1289" s="80"/>
      <c r="P1289" s="80"/>
      <c r="AM1289">
        <v>0</v>
      </c>
      <c r="AN1289">
        <v>0</v>
      </c>
    </row>
    <row r="1290" spans="1:40" ht="15" hidden="1" customHeight="1" outlineLevel="1" x14ac:dyDescent="0.35">
      <c r="A1290" s="15" t="s">
        <v>258</v>
      </c>
      <c r="B1290" s="35">
        <v>60</v>
      </c>
      <c r="C1290" s="473"/>
      <c r="D1290" s="259"/>
      <c r="E1290" s="598"/>
      <c r="F1290" s="598"/>
      <c r="G1290" s="485">
        <v>0</v>
      </c>
      <c r="H1290" s="433"/>
      <c r="I1290" s="599"/>
      <c r="J1290" s="600"/>
      <c r="K1290" s="7"/>
      <c r="N1290" s="79"/>
      <c r="O1290" s="80"/>
      <c r="P1290" s="80"/>
      <c r="AM1290">
        <v>0</v>
      </c>
      <c r="AN1290">
        <v>0</v>
      </c>
    </row>
    <row r="1291" spans="1:40" ht="15" hidden="1" customHeight="1" outlineLevel="1" x14ac:dyDescent="0.35">
      <c r="A1291" s="15" t="s">
        <v>258</v>
      </c>
      <c r="B1291" s="35">
        <v>61</v>
      </c>
      <c r="C1291" s="473"/>
      <c r="D1291" s="259"/>
      <c r="E1291" s="598"/>
      <c r="F1291" s="598"/>
      <c r="G1291" s="485">
        <v>0</v>
      </c>
      <c r="H1291" s="433"/>
      <c r="I1291" s="599"/>
      <c r="J1291" s="600"/>
      <c r="K1291" s="7"/>
      <c r="N1291" s="79"/>
      <c r="O1291" s="80"/>
      <c r="P1291" s="80"/>
      <c r="AM1291">
        <v>0</v>
      </c>
      <c r="AN1291">
        <v>0</v>
      </c>
    </row>
    <row r="1292" spans="1:40" ht="15" hidden="1" customHeight="1" outlineLevel="1" x14ac:dyDescent="0.35">
      <c r="A1292" s="15" t="s">
        <v>258</v>
      </c>
      <c r="B1292" s="35">
        <v>62</v>
      </c>
      <c r="C1292" s="473"/>
      <c r="D1292" s="259"/>
      <c r="E1292" s="598"/>
      <c r="F1292" s="598"/>
      <c r="G1292" s="485">
        <v>0</v>
      </c>
      <c r="H1292" s="433"/>
      <c r="I1292" s="599"/>
      <c r="J1292" s="600"/>
      <c r="K1292" s="7"/>
      <c r="N1292" s="79"/>
      <c r="O1292" s="80"/>
      <c r="P1292" s="80"/>
      <c r="AM1292">
        <v>0</v>
      </c>
      <c r="AN1292">
        <v>0</v>
      </c>
    </row>
    <row r="1293" spans="1:40" ht="15" hidden="1" customHeight="1" outlineLevel="1" x14ac:dyDescent="0.35">
      <c r="A1293" s="15" t="s">
        <v>258</v>
      </c>
      <c r="B1293" s="35">
        <v>63</v>
      </c>
      <c r="C1293" s="473"/>
      <c r="D1293" s="259"/>
      <c r="E1293" s="598"/>
      <c r="F1293" s="598"/>
      <c r="G1293" s="485">
        <v>0</v>
      </c>
      <c r="H1293" s="433"/>
      <c r="I1293" s="599"/>
      <c r="J1293" s="600"/>
      <c r="K1293" s="7"/>
      <c r="N1293" s="79"/>
      <c r="O1293" s="80"/>
      <c r="P1293" s="80"/>
      <c r="AM1293">
        <v>0</v>
      </c>
      <c r="AN1293">
        <v>0</v>
      </c>
    </row>
    <row r="1294" spans="1:40" ht="15" hidden="1" customHeight="1" outlineLevel="1" x14ac:dyDescent="0.35">
      <c r="A1294" s="15" t="s">
        <v>258</v>
      </c>
      <c r="B1294" s="35">
        <v>64</v>
      </c>
      <c r="C1294" s="473"/>
      <c r="D1294" s="259"/>
      <c r="E1294" s="598"/>
      <c r="F1294" s="598"/>
      <c r="G1294" s="485">
        <v>0</v>
      </c>
      <c r="H1294" s="433"/>
      <c r="I1294" s="599"/>
      <c r="J1294" s="600"/>
      <c r="K1294" s="7"/>
      <c r="N1294" s="79"/>
      <c r="O1294" s="80"/>
      <c r="P1294" s="80"/>
      <c r="AM1294">
        <v>0</v>
      </c>
      <c r="AN1294">
        <v>0</v>
      </c>
    </row>
    <row r="1295" spans="1:40" ht="15" hidden="1" customHeight="1" outlineLevel="1" x14ac:dyDescent="0.35">
      <c r="A1295" s="15" t="s">
        <v>258</v>
      </c>
      <c r="B1295" s="35">
        <v>65</v>
      </c>
      <c r="C1295" s="473"/>
      <c r="D1295" s="259"/>
      <c r="E1295" s="598"/>
      <c r="F1295" s="598"/>
      <c r="G1295" s="485">
        <v>0</v>
      </c>
      <c r="H1295" s="433"/>
      <c r="I1295" s="599"/>
      <c r="J1295" s="600"/>
      <c r="K1295" s="7"/>
      <c r="N1295" s="79"/>
      <c r="O1295" s="80"/>
      <c r="P1295" s="80"/>
      <c r="AM1295">
        <v>0</v>
      </c>
      <c r="AN1295">
        <v>0</v>
      </c>
    </row>
    <row r="1296" spans="1:40" ht="15" hidden="1" customHeight="1" outlineLevel="1" x14ac:dyDescent="0.35">
      <c r="A1296" s="15" t="s">
        <v>258</v>
      </c>
      <c r="B1296" s="35">
        <v>66</v>
      </c>
      <c r="C1296" s="473"/>
      <c r="D1296" s="259"/>
      <c r="E1296" s="598"/>
      <c r="F1296" s="598"/>
      <c r="G1296" s="485">
        <v>0</v>
      </c>
      <c r="H1296" s="433"/>
      <c r="I1296" s="599"/>
      <c r="J1296" s="600"/>
      <c r="K1296" s="7"/>
      <c r="N1296" s="79"/>
      <c r="O1296" s="80"/>
      <c r="P1296" s="80"/>
      <c r="AM1296">
        <v>0</v>
      </c>
      <c r="AN1296">
        <v>0</v>
      </c>
    </row>
    <row r="1297" spans="1:40" ht="15" hidden="1" customHeight="1" outlineLevel="1" x14ac:dyDescent="0.35">
      <c r="A1297" s="15" t="s">
        <v>258</v>
      </c>
      <c r="B1297" s="35">
        <v>67</v>
      </c>
      <c r="C1297" s="473"/>
      <c r="D1297" s="259"/>
      <c r="E1297" s="598"/>
      <c r="F1297" s="598"/>
      <c r="G1297" s="485">
        <v>0</v>
      </c>
      <c r="H1297" s="433"/>
      <c r="I1297" s="599"/>
      <c r="J1297" s="600"/>
      <c r="K1297" s="7"/>
      <c r="N1297" s="79"/>
      <c r="O1297" s="80"/>
      <c r="P1297" s="80"/>
      <c r="AM1297">
        <v>0</v>
      </c>
      <c r="AN1297">
        <v>0</v>
      </c>
    </row>
    <row r="1298" spans="1:40" ht="15" hidden="1" customHeight="1" outlineLevel="1" x14ac:dyDescent="0.35">
      <c r="A1298" s="15" t="s">
        <v>258</v>
      </c>
      <c r="B1298" s="35">
        <v>68</v>
      </c>
      <c r="C1298" s="473"/>
      <c r="D1298" s="259"/>
      <c r="E1298" s="598"/>
      <c r="F1298" s="598"/>
      <c r="G1298" s="485">
        <v>0</v>
      </c>
      <c r="H1298" s="433"/>
      <c r="I1298" s="599"/>
      <c r="J1298" s="600"/>
      <c r="K1298" s="7"/>
      <c r="N1298" s="79"/>
      <c r="O1298" s="80"/>
      <c r="P1298" s="80"/>
      <c r="AM1298">
        <v>0</v>
      </c>
      <c r="AN1298">
        <v>0</v>
      </c>
    </row>
    <row r="1299" spans="1:40" ht="15" hidden="1" customHeight="1" outlineLevel="1" x14ac:dyDescent="0.35">
      <c r="A1299" s="15" t="s">
        <v>258</v>
      </c>
      <c r="B1299" s="35">
        <v>69</v>
      </c>
      <c r="C1299" s="473"/>
      <c r="D1299" s="259"/>
      <c r="E1299" s="598"/>
      <c r="F1299" s="598"/>
      <c r="G1299" s="485">
        <v>0</v>
      </c>
      <c r="H1299" s="433"/>
      <c r="I1299" s="599"/>
      <c r="J1299" s="600"/>
      <c r="K1299" s="7"/>
      <c r="N1299" s="79"/>
      <c r="O1299" s="80"/>
      <c r="P1299" s="80"/>
      <c r="AM1299">
        <v>0</v>
      </c>
      <c r="AN1299">
        <v>0</v>
      </c>
    </row>
    <row r="1300" spans="1:40" ht="15" hidden="1" customHeight="1" outlineLevel="1" x14ac:dyDescent="0.35">
      <c r="A1300" s="15" t="s">
        <v>258</v>
      </c>
      <c r="B1300" s="35">
        <v>70</v>
      </c>
      <c r="C1300" s="473"/>
      <c r="D1300" s="259"/>
      <c r="E1300" s="598"/>
      <c r="F1300" s="598"/>
      <c r="G1300" s="485">
        <v>0</v>
      </c>
      <c r="H1300" s="433"/>
      <c r="I1300" s="599"/>
      <c r="J1300" s="600"/>
      <c r="K1300" s="7"/>
      <c r="N1300" s="79"/>
      <c r="O1300" s="80"/>
      <c r="P1300" s="80"/>
      <c r="AM1300">
        <v>0</v>
      </c>
      <c r="AN1300">
        <v>0</v>
      </c>
    </row>
    <row r="1301" spans="1:40" ht="15" hidden="1" customHeight="1" outlineLevel="1" x14ac:dyDescent="0.35">
      <c r="A1301" s="15" t="s">
        <v>258</v>
      </c>
      <c r="B1301" s="35">
        <v>71</v>
      </c>
      <c r="C1301" s="473"/>
      <c r="D1301" s="259"/>
      <c r="E1301" s="598"/>
      <c r="F1301" s="598"/>
      <c r="G1301" s="485">
        <v>0</v>
      </c>
      <c r="H1301" s="433"/>
      <c r="I1301" s="599"/>
      <c r="J1301" s="600"/>
      <c r="K1301" s="7"/>
      <c r="N1301" s="79"/>
      <c r="O1301" s="80"/>
      <c r="P1301" s="80"/>
      <c r="AM1301">
        <v>0</v>
      </c>
      <c r="AN1301">
        <v>0</v>
      </c>
    </row>
    <row r="1302" spans="1:40" ht="15" hidden="1" customHeight="1" outlineLevel="1" x14ac:dyDescent="0.35">
      <c r="A1302" s="15" t="s">
        <v>258</v>
      </c>
      <c r="B1302" s="35">
        <v>72</v>
      </c>
      <c r="C1302" s="473"/>
      <c r="D1302" s="259"/>
      <c r="E1302" s="598"/>
      <c r="F1302" s="598"/>
      <c r="G1302" s="485">
        <v>0</v>
      </c>
      <c r="H1302" s="433"/>
      <c r="I1302" s="599"/>
      <c r="J1302" s="600"/>
      <c r="K1302" s="7"/>
      <c r="N1302" s="79"/>
      <c r="O1302" s="80"/>
      <c r="P1302" s="80"/>
      <c r="AM1302">
        <v>0</v>
      </c>
      <c r="AN1302">
        <v>0</v>
      </c>
    </row>
    <row r="1303" spans="1:40" ht="15" hidden="1" customHeight="1" outlineLevel="1" x14ac:dyDescent="0.35">
      <c r="A1303" s="15" t="s">
        <v>258</v>
      </c>
      <c r="B1303" s="35">
        <v>73</v>
      </c>
      <c r="C1303" s="473"/>
      <c r="D1303" s="259"/>
      <c r="E1303" s="598"/>
      <c r="F1303" s="598"/>
      <c r="G1303" s="485">
        <v>0</v>
      </c>
      <c r="H1303" s="433"/>
      <c r="I1303" s="599"/>
      <c r="J1303" s="600"/>
      <c r="K1303" s="7"/>
      <c r="N1303" s="79"/>
      <c r="O1303" s="80"/>
      <c r="P1303" s="80"/>
      <c r="AM1303">
        <v>0</v>
      </c>
      <c r="AN1303">
        <v>0</v>
      </c>
    </row>
    <row r="1304" spans="1:40" ht="15" hidden="1" customHeight="1" outlineLevel="1" x14ac:dyDescent="0.35">
      <c r="A1304" s="15" t="s">
        <v>258</v>
      </c>
      <c r="B1304" s="35">
        <v>74</v>
      </c>
      <c r="C1304" s="473"/>
      <c r="D1304" s="259"/>
      <c r="E1304" s="598"/>
      <c r="F1304" s="598"/>
      <c r="G1304" s="485">
        <v>0</v>
      </c>
      <c r="H1304" s="433"/>
      <c r="I1304" s="599"/>
      <c r="J1304" s="600"/>
      <c r="K1304" s="7"/>
      <c r="N1304" s="79"/>
      <c r="O1304" s="80"/>
      <c r="P1304" s="80"/>
      <c r="AM1304">
        <v>0</v>
      </c>
      <c r="AN1304">
        <v>0</v>
      </c>
    </row>
    <row r="1305" spans="1:40" ht="15" hidden="1" customHeight="1" outlineLevel="1" x14ac:dyDescent="0.35">
      <c r="A1305" s="15" t="s">
        <v>258</v>
      </c>
      <c r="B1305" s="35">
        <v>75</v>
      </c>
      <c r="C1305" s="473"/>
      <c r="D1305" s="259"/>
      <c r="E1305" s="598"/>
      <c r="F1305" s="598"/>
      <c r="G1305" s="485">
        <v>0</v>
      </c>
      <c r="H1305" s="433"/>
      <c r="I1305" s="599"/>
      <c r="J1305" s="600"/>
      <c r="K1305" s="7"/>
      <c r="N1305" s="79"/>
      <c r="O1305" s="80"/>
      <c r="P1305" s="80"/>
      <c r="AM1305">
        <v>0</v>
      </c>
      <c r="AN1305">
        <v>0</v>
      </c>
    </row>
    <row r="1306" spans="1:40" ht="15" hidden="1" customHeight="1" outlineLevel="1" x14ac:dyDescent="0.35">
      <c r="A1306" s="15" t="s">
        <v>258</v>
      </c>
      <c r="B1306" s="35">
        <v>76</v>
      </c>
      <c r="C1306" s="473"/>
      <c r="D1306" s="259"/>
      <c r="E1306" s="598"/>
      <c r="F1306" s="598"/>
      <c r="G1306" s="485">
        <v>0</v>
      </c>
      <c r="H1306" s="433"/>
      <c r="I1306" s="599"/>
      <c r="J1306" s="600"/>
      <c r="K1306" s="7"/>
      <c r="N1306" s="79"/>
      <c r="O1306" s="80"/>
      <c r="P1306" s="80"/>
      <c r="AM1306">
        <v>0</v>
      </c>
      <c r="AN1306">
        <v>0</v>
      </c>
    </row>
    <row r="1307" spans="1:40" ht="15" hidden="1" customHeight="1" outlineLevel="1" x14ac:dyDescent="0.35">
      <c r="A1307" s="15" t="s">
        <v>258</v>
      </c>
      <c r="B1307" s="35">
        <v>77</v>
      </c>
      <c r="C1307" s="473"/>
      <c r="D1307" s="259"/>
      <c r="E1307" s="598"/>
      <c r="F1307" s="598"/>
      <c r="G1307" s="485">
        <v>0</v>
      </c>
      <c r="H1307" s="433"/>
      <c r="I1307" s="599"/>
      <c r="J1307" s="600"/>
      <c r="K1307" s="7"/>
      <c r="N1307" s="79"/>
      <c r="O1307" s="80"/>
      <c r="P1307" s="80"/>
      <c r="AM1307">
        <v>0</v>
      </c>
      <c r="AN1307">
        <v>0</v>
      </c>
    </row>
    <row r="1308" spans="1:40" ht="15" hidden="1" customHeight="1" outlineLevel="1" x14ac:dyDescent="0.35">
      <c r="A1308" s="15" t="s">
        <v>258</v>
      </c>
      <c r="B1308" s="35">
        <v>78</v>
      </c>
      <c r="C1308" s="473"/>
      <c r="D1308" s="259"/>
      <c r="E1308" s="598"/>
      <c r="F1308" s="598"/>
      <c r="G1308" s="485">
        <v>0</v>
      </c>
      <c r="H1308" s="433"/>
      <c r="I1308" s="599"/>
      <c r="J1308" s="600"/>
      <c r="K1308" s="7"/>
      <c r="N1308" s="79"/>
      <c r="O1308" s="80"/>
      <c r="P1308" s="80"/>
      <c r="AM1308">
        <v>0</v>
      </c>
      <c r="AN1308">
        <v>0</v>
      </c>
    </row>
    <row r="1309" spans="1:40" ht="15" hidden="1" customHeight="1" outlineLevel="1" x14ac:dyDescent="0.35">
      <c r="A1309" s="15" t="s">
        <v>258</v>
      </c>
      <c r="B1309" s="35">
        <v>79</v>
      </c>
      <c r="C1309" s="473"/>
      <c r="D1309" s="259"/>
      <c r="E1309" s="598"/>
      <c r="F1309" s="598"/>
      <c r="G1309" s="485">
        <v>0</v>
      </c>
      <c r="H1309" s="433"/>
      <c r="I1309" s="599"/>
      <c r="J1309" s="600"/>
      <c r="K1309" s="7"/>
      <c r="N1309" s="79"/>
      <c r="O1309" s="80"/>
      <c r="P1309" s="80"/>
      <c r="AM1309">
        <v>0</v>
      </c>
      <c r="AN1309">
        <v>0</v>
      </c>
    </row>
    <row r="1310" spans="1:40" ht="15" hidden="1" customHeight="1" outlineLevel="1" x14ac:dyDescent="0.35">
      <c r="A1310" s="15" t="s">
        <v>258</v>
      </c>
      <c r="B1310" s="35">
        <v>80</v>
      </c>
      <c r="C1310" s="473"/>
      <c r="D1310" s="259"/>
      <c r="E1310" s="598"/>
      <c r="F1310" s="598"/>
      <c r="G1310" s="485">
        <v>0</v>
      </c>
      <c r="H1310" s="433"/>
      <c r="I1310" s="599"/>
      <c r="J1310" s="600"/>
      <c r="K1310" s="7"/>
      <c r="N1310" s="79"/>
      <c r="O1310" s="80"/>
      <c r="P1310" s="80"/>
      <c r="AM1310">
        <v>0</v>
      </c>
      <c r="AN1310">
        <v>0</v>
      </c>
    </row>
    <row r="1311" spans="1:40" ht="15" hidden="1" customHeight="1" outlineLevel="1" x14ac:dyDescent="0.35">
      <c r="A1311" s="15" t="s">
        <v>258</v>
      </c>
      <c r="B1311" s="35">
        <v>81</v>
      </c>
      <c r="C1311" s="473"/>
      <c r="D1311" s="259"/>
      <c r="E1311" s="598"/>
      <c r="F1311" s="598"/>
      <c r="G1311" s="485">
        <v>0</v>
      </c>
      <c r="H1311" s="433"/>
      <c r="I1311" s="599"/>
      <c r="J1311" s="600"/>
      <c r="K1311" s="7"/>
      <c r="N1311" s="79"/>
      <c r="O1311" s="80"/>
      <c r="P1311" s="80"/>
      <c r="AM1311">
        <v>0</v>
      </c>
      <c r="AN1311">
        <v>0</v>
      </c>
    </row>
    <row r="1312" spans="1:40" ht="15" hidden="1" customHeight="1" outlineLevel="1" x14ac:dyDescent="0.35">
      <c r="A1312" s="15" t="s">
        <v>258</v>
      </c>
      <c r="B1312" s="35">
        <v>82</v>
      </c>
      <c r="C1312" s="473"/>
      <c r="D1312" s="259"/>
      <c r="E1312" s="598"/>
      <c r="F1312" s="598"/>
      <c r="G1312" s="485">
        <v>0</v>
      </c>
      <c r="H1312" s="433"/>
      <c r="I1312" s="599"/>
      <c r="J1312" s="600"/>
      <c r="K1312" s="7"/>
      <c r="N1312" s="79"/>
      <c r="O1312" s="80"/>
      <c r="P1312" s="80"/>
      <c r="AM1312">
        <v>0</v>
      </c>
      <c r="AN1312">
        <v>0</v>
      </c>
    </row>
    <row r="1313" spans="1:40" ht="15" hidden="1" customHeight="1" outlineLevel="1" x14ac:dyDescent="0.35">
      <c r="A1313" s="15" t="s">
        <v>258</v>
      </c>
      <c r="B1313" s="35">
        <v>83</v>
      </c>
      <c r="C1313" s="473"/>
      <c r="D1313" s="259"/>
      <c r="E1313" s="598"/>
      <c r="F1313" s="598"/>
      <c r="G1313" s="485">
        <v>0</v>
      </c>
      <c r="H1313" s="433"/>
      <c r="I1313" s="599"/>
      <c r="J1313" s="600"/>
      <c r="K1313" s="7"/>
      <c r="N1313" s="79"/>
      <c r="O1313" s="80"/>
      <c r="P1313" s="80"/>
      <c r="AM1313">
        <v>0</v>
      </c>
      <c r="AN1313">
        <v>0</v>
      </c>
    </row>
    <row r="1314" spans="1:40" ht="15" hidden="1" customHeight="1" outlineLevel="1" x14ac:dyDescent="0.35">
      <c r="A1314" s="15" t="s">
        <v>258</v>
      </c>
      <c r="B1314" s="35">
        <v>84</v>
      </c>
      <c r="C1314" s="473"/>
      <c r="D1314" s="259"/>
      <c r="E1314" s="598"/>
      <c r="F1314" s="598"/>
      <c r="G1314" s="485">
        <v>0</v>
      </c>
      <c r="H1314" s="433"/>
      <c r="I1314" s="599"/>
      <c r="J1314" s="600"/>
      <c r="K1314" s="7"/>
      <c r="N1314" s="79"/>
      <c r="O1314" s="80"/>
      <c r="P1314" s="80"/>
      <c r="AM1314">
        <v>0</v>
      </c>
      <c r="AN1314">
        <v>0</v>
      </c>
    </row>
    <row r="1315" spans="1:40" ht="15" hidden="1" customHeight="1" outlineLevel="1" x14ac:dyDescent="0.35">
      <c r="A1315" s="15" t="s">
        <v>258</v>
      </c>
      <c r="B1315" s="35">
        <v>85</v>
      </c>
      <c r="C1315" s="473"/>
      <c r="D1315" s="259"/>
      <c r="E1315" s="598"/>
      <c r="F1315" s="598"/>
      <c r="G1315" s="485">
        <v>0</v>
      </c>
      <c r="H1315" s="433"/>
      <c r="I1315" s="599"/>
      <c r="J1315" s="600"/>
      <c r="K1315" s="7"/>
      <c r="N1315" s="79"/>
      <c r="O1315" s="80"/>
      <c r="P1315" s="80"/>
      <c r="AM1315">
        <v>0</v>
      </c>
      <c r="AN1315">
        <v>0</v>
      </c>
    </row>
    <row r="1316" spans="1:40" ht="15" hidden="1" customHeight="1" outlineLevel="1" x14ac:dyDescent="0.35">
      <c r="A1316" s="15" t="s">
        <v>258</v>
      </c>
      <c r="B1316" s="35">
        <v>86</v>
      </c>
      <c r="C1316" s="473"/>
      <c r="D1316" s="259"/>
      <c r="E1316" s="598"/>
      <c r="F1316" s="598"/>
      <c r="G1316" s="485">
        <v>0</v>
      </c>
      <c r="H1316" s="433"/>
      <c r="I1316" s="599"/>
      <c r="J1316" s="600"/>
      <c r="K1316" s="7"/>
      <c r="N1316" s="79"/>
      <c r="O1316" s="80"/>
      <c r="P1316" s="80"/>
      <c r="AM1316">
        <v>0</v>
      </c>
      <c r="AN1316">
        <v>0</v>
      </c>
    </row>
    <row r="1317" spans="1:40" ht="15" hidden="1" customHeight="1" outlineLevel="1" x14ac:dyDescent="0.35">
      <c r="A1317" s="15" t="s">
        <v>258</v>
      </c>
      <c r="B1317" s="35">
        <v>87</v>
      </c>
      <c r="C1317" s="473"/>
      <c r="D1317" s="259"/>
      <c r="E1317" s="598"/>
      <c r="F1317" s="598"/>
      <c r="G1317" s="485">
        <v>0</v>
      </c>
      <c r="H1317" s="433"/>
      <c r="I1317" s="599"/>
      <c r="J1317" s="600"/>
      <c r="K1317" s="7"/>
      <c r="N1317" s="79"/>
      <c r="O1317" s="80"/>
      <c r="P1317" s="80"/>
      <c r="AM1317">
        <v>0</v>
      </c>
      <c r="AN1317">
        <v>0</v>
      </c>
    </row>
    <row r="1318" spans="1:40" ht="15" hidden="1" customHeight="1" outlineLevel="1" x14ac:dyDescent="0.35">
      <c r="A1318" s="15" t="s">
        <v>258</v>
      </c>
      <c r="B1318" s="35">
        <v>88</v>
      </c>
      <c r="C1318" s="473"/>
      <c r="D1318" s="259"/>
      <c r="E1318" s="598"/>
      <c r="F1318" s="598"/>
      <c r="G1318" s="485">
        <v>0</v>
      </c>
      <c r="H1318" s="433"/>
      <c r="I1318" s="599"/>
      <c r="J1318" s="600"/>
      <c r="K1318" s="7"/>
      <c r="N1318" s="79"/>
      <c r="O1318" s="80"/>
      <c r="P1318" s="80"/>
      <c r="AM1318">
        <v>0</v>
      </c>
      <c r="AN1318">
        <v>0</v>
      </c>
    </row>
    <row r="1319" spans="1:40" ht="15" hidden="1" customHeight="1" outlineLevel="1" x14ac:dyDescent="0.35">
      <c r="A1319" s="15" t="s">
        <v>258</v>
      </c>
      <c r="B1319" s="35">
        <v>89</v>
      </c>
      <c r="C1319" s="473"/>
      <c r="D1319" s="259"/>
      <c r="E1319" s="598"/>
      <c r="F1319" s="598"/>
      <c r="G1319" s="485">
        <v>0</v>
      </c>
      <c r="H1319" s="433"/>
      <c r="I1319" s="599"/>
      <c r="J1319" s="600"/>
      <c r="K1319" s="7"/>
      <c r="N1319" s="79"/>
      <c r="O1319" s="80"/>
      <c r="P1319" s="80"/>
      <c r="AM1319">
        <v>0</v>
      </c>
      <c r="AN1319">
        <v>0</v>
      </c>
    </row>
    <row r="1320" spans="1:40" ht="15" hidden="1" customHeight="1" outlineLevel="1" x14ac:dyDescent="0.35">
      <c r="A1320" s="15" t="s">
        <v>258</v>
      </c>
      <c r="B1320" s="35">
        <v>90</v>
      </c>
      <c r="C1320" s="473"/>
      <c r="D1320" s="259"/>
      <c r="E1320" s="598"/>
      <c r="F1320" s="598"/>
      <c r="G1320" s="485">
        <v>0</v>
      </c>
      <c r="H1320" s="433"/>
      <c r="I1320" s="599"/>
      <c r="J1320" s="600"/>
      <c r="K1320" s="7"/>
      <c r="N1320" s="79"/>
      <c r="O1320" s="80"/>
      <c r="P1320" s="80"/>
      <c r="AM1320">
        <v>0</v>
      </c>
      <c r="AN1320">
        <v>0</v>
      </c>
    </row>
    <row r="1321" spans="1:40" ht="15" hidden="1" customHeight="1" outlineLevel="1" x14ac:dyDescent="0.35">
      <c r="A1321" s="15" t="s">
        <v>258</v>
      </c>
      <c r="B1321" s="35">
        <v>91</v>
      </c>
      <c r="C1321" s="473"/>
      <c r="D1321" s="259"/>
      <c r="E1321" s="598"/>
      <c r="F1321" s="598"/>
      <c r="G1321" s="485">
        <v>0</v>
      </c>
      <c r="H1321" s="433"/>
      <c r="I1321" s="599"/>
      <c r="J1321" s="600"/>
      <c r="K1321" s="7"/>
      <c r="N1321" s="79"/>
      <c r="O1321" s="80"/>
      <c r="P1321" s="80"/>
      <c r="AM1321">
        <v>0</v>
      </c>
      <c r="AN1321">
        <v>0</v>
      </c>
    </row>
    <row r="1322" spans="1:40" ht="15" hidden="1" customHeight="1" outlineLevel="1" x14ac:dyDescent="0.35">
      <c r="A1322" s="15" t="s">
        <v>258</v>
      </c>
      <c r="B1322" s="35">
        <v>92</v>
      </c>
      <c r="C1322" s="473"/>
      <c r="D1322" s="259"/>
      <c r="E1322" s="598"/>
      <c r="F1322" s="598"/>
      <c r="G1322" s="485">
        <v>0</v>
      </c>
      <c r="H1322" s="433"/>
      <c r="I1322" s="599"/>
      <c r="J1322" s="600"/>
      <c r="K1322" s="7"/>
      <c r="N1322" s="79"/>
      <c r="O1322" s="80"/>
      <c r="P1322" s="80"/>
      <c r="AM1322">
        <v>0</v>
      </c>
      <c r="AN1322">
        <v>0</v>
      </c>
    </row>
    <row r="1323" spans="1:40" ht="15" hidden="1" customHeight="1" outlineLevel="1" x14ac:dyDescent="0.35">
      <c r="A1323" s="15" t="s">
        <v>258</v>
      </c>
      <c r="B1323" s="35">
        <v>93</v>
      </c>
      <c r="C1323" s="473"/>
      <c r="D1323" s="259"/>
      <c r="E1323" s="598"/>
      <c r="F1323" s="598"/>
      <c r="G1323" s="485">
        <v>0</v>
      </c>
      <c r="H1323" s="433"/>
      <c r="I1323" s="599"/>
      <c r="J1323" s="600"/>
      <c r="K1323" s="7"/>
      <c r="N1323" s="79"/>
      <c r="O1323" s="80"/>
      <c r="P1323" s="80"/>
      <c r="AM1323">
        <v>0</v>
      </c>
      <c r="AN1323">
        <v>0</v>
      </c>
    </row>
    <row r="1324" spans="1:40" ht="15" hidden="1" customHeight="1" outlineLevel="1" x14ac:dyDescent="0.35">
      <c r="A1324" s="15" t="s">
        <v>258</v>
      </c>
      <c r="B1324" s="35">
        <v>94</v>
      </c>
      <c r="C1324" s="473"/>
      <c r="D1324" s="259"/>
      <c r="E1324" s="598"/>
      <c r="F1324" s="598"/>
      <c r="G1324" s="485">
        <v>0</v>
      </c>
      <c r="H1324" s="433"/>
      <c r="I1324" s="599"/>
      <c r="J1324" s="600"/>
      <c r="K1324" s="7"/>
      <c r="N1324" s="79"/>
      <c r="O1324" s="80"/>
      <c r="P1324" s="80"/>
      <c r="AM1324">
        <v>0</v>
      </c>
      <c r="AN1324">
        <v>0</v>
      </c>
    </row>
    <row r="1325" spans="1:40" ht="15" hidden="1" customHeight="1" outlineLevel="1" x14ac:dyDescent="0.35">
      <c r="A1325" s="15" t="s">
        <v>258</v>
      </c>
      <c r="B1325" s="35">
        <v>95</v>
      </c>
      <c r="C1325" s="473"/>
      <c r="D1325" s="259"/>
      <c r="E1325" s="598"/>
      <c r="F1325" s="598"/>
      <c r="G1325" s="485">
        <v>0</v>
      </c>
      <c r="H1325" s="433"/>
      <c r="I1325" s="599"/>
      <c r="J1325" s="600"/>
      <c r="K1325" s="7"/>
      <c r="N1325" s="79"/>
      <c r="O1325" s="80"/>
      <c r="P1325" s="80"/>
      <c r="AM1325">
        <v>0</v>
      </c>
      <c r="AN1325">
        <v>0</v>
      </c>
    </row>
    <row r="1326" spans="1:40" ht="15" hidden="1" customHeight="1" outlineLevel="1" x14ac:dyDescent="0.35">
      <c r="A1326" s="15" t="s">
        <v>258</v>
      </c>
      <c r="B1326" s="35">
        <v>96</v>
      </c>
      <c r="C1326" s="473"/>
      <c r="D1326" s="259"/>
      <c r="E1326" s="598"/>
      <c r="F1326" s="598"/>
      <c r="G1326" s="485">
        <v>0</v>
      </c>
      <c r="H1326" s="433"/>
      <c r="I1326" s="599"/>
      <c r="J1326" s="600"/>
      <c r="K1326" s="7"/>
      <c r="N1326" s="79"/>
      <c r="O1326" s="80"/>
      <c r="P1326" s="80"/>
      <c r="AM1326">
        <v>0</v>
      </c>
      <c r="AN1326">
        <v>0</v>
      </c>
    </row>
    <row r="1327" spans="1:40" ht="15" hidden="1" customHeight="1" outlineLevel="1" x14ac:dyDescent="0.35">
      <c r="A1327" s="15" t="s">
        <v>258</v>
      </c>
      <c r="B1327" s="35">
        <v>97</v>
      </c>
      <c r="C1327" s="473"/>
      <c r="D1327" s="259"/>
      <c r="E1327" s="598"/>
      <c r="F1327" s="598"/>
      <c r="G1327" s="485">
        <v>0</v>
      </c>
      <c r="H1327" s="433"/>
      <c r="I1327" s="599"/>
      <c r="J1327" s="600"/>
      <c r="K1327" s="7"/>
      <c r="N1327" s="79"/>
      <c r="O1327" s="80"/>
      <c r="P1327" s="80"/>
      <c r="AM1327">
        <v>0</v>
      </c>
      <c r="AN1327">
        <v>0</v>
      </c>
    </row>
    <row r="1328" spans="1:40" ht="15" hidden="1" customHeight="1" outlineLevel="1" x14ac:dyDescent="0.35">
      <c r="A1328" s="15" t="s">
        <v>258</v>
      </c>
      <c r="B1328" s="35">
        <v>98</v>
      </c>
      <c r="C1328" s="473"/>
      <c r="D1328" s="259"/>
      <c r="E1328" s="598"/>
      <c r="F1328" s="598"/>
      <c r="G1328" s="485">
        <v>0</v>
      </c>
      <c r="H1328" s="433"/>
      <c r="I1328" s="599"/>
      <c r="J1328" s="600"/>
      <c r="K1328" s="7"/>
      <c r="N1328" s="79"/>
      <c r="O1328" s="80"/>
      <c r="P1328" s="80"/>
      <c r="AM1328">
        <v>0</v>
      </c>
      <c r="AN1328">
        <v>0</v>
      </c>
    </row>
    <row r="1329" spans="1:40" ht="15" hidden="1" customHeight="1" outlineLevel="1" x14ac:dyDescent="0.35">
      <c r="A1329" s="15" t="s">
        <v>258</v>
      </c>
      <c r="B1329" s="35">
        <v>99</v>
      </c>
      <c r="C1329" s="473"/>
      <c r="D1329" s="259"/>
      <c r="E1329" s="598"/>
      <c r="F1329" s="598"/>
      <c r="G1329" s="485">
        <v>0</v>
      </c>
      <c r="H1329" s="433"/>
      <c r="I1329" s="599"/>
      <c r="J1329" s="600"/>
      <c r="K1329" s="7"/>
      <c r="N1329" s="79"/>
      <c r="O1329" s="80"/>
      <c r="P1329" s="80"/>
      <c r="AM1329">
        <v>0</v>
      </c>
      <c r="AN1329">
        <v>0</v>
      </c>
    </row>
    <row r="1330" spans="1:40" ht="15" hidden="1" customHeight="1" outlineLevel="1" x14ac:dyDescent="0.35">
      <c r="A1330" s="15" t="s">
        <v>258</v>
      </c>
      <c r="B1330" s="35">
        <v>100</v>
      </c>
      <c r="C1330" s="473"/>
      <c r="D1330" s="259"/>
      <c r="E1330" s="598"/>
      <c r="F1330" s="598"/>
      <c r="G1330" s="485">
        <v>0</v>
      </c>
      <c r="H1330" s="433"/>
      <c r="I1330" s="599"/>
      <c r="J1330" s="600"/>
      <c r="K1330" s="7"/>
      <c r="N1330" s="79"/>
      <c r="O1330" s="80"/>
      <c r="P1330" s="80"/>
      <c r="AM1330">
        <v>0</v>
      </c>
      <c r="AN1330">
        <v>0</v>
      </c>
    </row>
    <row r="1331" spans="1:40" ht="15" customHeight="1" collapsed="1" thickBot="1" x14ac:dyDescent="0.4">
      <c r="A1331" s="103"/>
      <c r="B1331" s="104" t="s">
        <v>241</v>
      </c>
      <c r="C1331" s="275"/>
      <c r="D1331" s="259"/>
      <c r="E1331" s="582"/>
      <c r="F1331" s="582"/>
      <c r="G1331" s="276"/>
      <c r="H1331" s="259"/>
      <c r="I1331" s="582"/>
      <c r="J1331" s="589"/>
      <c r="K1331" s="105"/>
      <c r="N1331" s="79"/>
      <c r="O1331" s="80"/>
      <c r="P1331" s="80"/>
      <c r="AM1331">
        <v>0</v>
      </c>
      <c r="AN1331">
        <v>0</v>
      </c>
    </row>
    <row r="1332" spans="1:40" ht="15.5" thickBot="1" x14ac:dyDescent="0.4">
      <c r="A1332" s="6"/>
      <c r="E1332" s="109" t="s">
        <v>259</v>
      </c>
      <c r="G1332" s="274">
        <f>SUM(G1230:G1254)</f>
        <v>12400000</v>
      </c>
      <c r="H1332" s="255"/>
      <c r="I1332" s="254"/>
      <c r="J1332" s="142"/>
      <c r="K1332" s="7"/>
      <c r="N1332" s="79"/>
      <c r="O1332" s="80"/>
      <c r="P1332" s="80"/>
    </row>
    <row r="1333" spans="1:40" ht="10.5" customHeight="1" thickBot="1" x14ac:dyDescent="0.4">
      <c r="A1333" s="8"/>
      <c r="B1333" s="36"/>
      <c r="C1333" s="31"/>
      <c r="D1333" s="36"/>
      <c r="E1333" s="36"/>
      <c r="F1333" s="36"/>
      <c r="G1333" s="36"/>
      <c r="H1333" s="36"/>
      <c r="I1333" s="36"/>
      <c r="J1333" s="9"/>
      <c r="K1333" s="10"/>
      <c r="N1333" s="79"/>
      <c r="O1333" s="80"/>
      <c r="P1333" s="80"/>
    </row>
    <row r="1334" spans="1:40" x14ac:dyDescent="0.35">
      <c r="N1334" s="79"/>
      <c r="O1334" s="80"/>
      <c r="P1334" s="80"/>
    </row>
    <row r="1335" spans="1:40" x14ac:dyDescent="0.35">
      <c r="N1335" s="79"/>
      <c r="O1335" s="80"/>
      <c r="P1335" s="80"/>
    </row>
    <row r="1336" spans="1:40" x14ac:dyDescent="0.35">
      <c r="N1336" s="79"/>
      <c r="O1336" s="80"/>
      <c r="P1336" s="80"/>
    </row>
    <row r="1337" spans="1:40" x14ac:dyDescent="0.35">
      <c r="N1337" s="79"/>
      <c r="O1337" s="80"/>
      <c r="P1337" s="80"/>
    </row>
    <row r="1338" spans="1:40" x14ac:dyDescent="0.35">
      <c r="N1338" s="79"/>
      <c r="O1338" s="80"/>
      <c r="P1338" s="80"/>
    </row>
    <row r="1339" spans="1:40" x14ac:dyDescent="0.35">
      <c r="N1339" s="79"/>
      <c r="O1339" s="80"/>
      <c r="P1339" s="80"/>
    </row>
    <row r="1340" spans="1:40" x14ac:dyDescent="0.35">
      <c r="N1340" s="79"/>
      <c r="O1340" s="80"/>
      <c r="P1340" s="80"/>
    </row>
    <row r="1341" spans="1:40" x14ac:dyDescent="0.35">
      <c r="N1341" s="79"/>
      <c r="O1341" s="80"/>
      <c r="P1341" s="80"/>
    </row>
    <row r="1342" spans="1:40" x14ac:dyDescent="0.35">
      <c r="N1342" s="79"/>
      <c r="O1342" s="80"/>
      <c r="P1342" s="80"/>
    </row>
    <row r="1343" spans="1:40" x14ac:dyDescent="0.35">
      <c r="N1343" s="79"/>
      <c r="O1343" s="80"/>
      <c r="P1343" s="80"/>
    </row>
    <row r="1344" spans="1:40" x14ac:dyDescent="0.35">
      <c r="N1344" s="79"/>
      <c r="O1344" s="80"/>
      <c r="P1344" s="80"/>
    </row>
    <row r="1345" spans="14:16" x14ac:dyDescent="0.35">
      <c r="N1345" s="79"/>
      <c r="O1345" s="80"/>
      <c r="P1345" s="80"/>
    </row>
    <row r="1346" spans="14:16" x14ac:dyDescent="0.35">
      <c r="N1346" s="79"/>
      <c r="O1346" s="80"/>
      <c r="P1346" s="80"/>
    </row>
    <row r="1347" spans="14:16" x14ac:dyDescent="0.35">
      <c r="N1347" s="79"/>
      <c r="O1347" s="80"/>
      <c r="P1347" s="80"/>
    </row>
    <row r="1348" spans="14:16" x14ac:dyDescent="0.35">
      <c r="N1348" s="79"/>
      <c r="O1348" s="80"/>
      <c r="P1348" s="80"/>
    </row>
    <row r="1349" spans="14:16" x14ac:dyDescent="0.35">
      <c r="N1349" s="79"/>
      <c r="O1349" s="80"/>
      <c r="P1349" s="80"/>
    </row>
    <row r="1350" spans="14:16" x14ac:dyDescent="0.35">
      <c r="N1350" s="79"/>
      <c r="O1350" s="80"/>
      <c r="P1350" s="80"/>
    </row>
    <row r="1351" spans="14:16" x14ac:dyDescent="0.35">
      <c r="N1351" s="79"/>
      <c r="O1351" s="80"/>
      <c r="P1351" s="80"/>
    </row>
    <row r="1352" spans="14:16" x14ac:dyDescent="0.35">
      <c r="N1352" s="79"/>
      <c r="O1352" s="80"/>
      <c r="P1352" s="80"/>
    </row>
    <row r="1353" spans="14:16" x14ac:dyDescent="0.35">
      <c r="N1353" s="79"/>
      <c r="O1353" s="80"/>
      <c r="P1353" s="80"/>
    </row>
    <row r="1354" spans="14:16" x14ac:dyDescent="0.35">
      <c r="N1354" s="79"/>
      <c r="O1354" s="80"/>
      <c r="P1354" s="80"/>
    </row>
    <row r="1355" spans="14:16" x14ac:dyDescent="0.35">
      <c r="N1355" s="79"/>
      <c r="O1355" s="80"/>
      <c r="P1355" s="80"/>
    </row>
    <row r="1356" spans="14:16" x14ac:dyDescent="0.35">
      <c r="N1356" s="79"/>
      <c r="O1356" s="80"/>
      <c r="P1356" s="80"/>
    </row>
    <row r="1357" spans="14:16" x14ac:dyDescent="0.35">
      <c r="N1357" s="79"/>
      <c r="O1357" s="80"/>
      <c r="P1357" s="80"/>
    </row>
    <row r="1358" spans="14:16" x14ac:dyDescent="0.35">
      <c r="N1358" s="79"/>
      <c r="O1358" s="80"/>
      <c r="P1358" s="80"/>
    </row>
    <row r="1359" spans="14:16" x14ac:dyDescent="0.35">
      <c r="N1359" s="79"/>
      <c r="O1359" s="80"/>
      <c r="P1359" s="80"/>
    </row>
    <row r="1360" spans="14:16" x14ac:dyDescent="0.35">
      <c r="N1360" s="79"/>
      <c r="O1360" s="80"/>
      <c r="P1360" s="80"/>
    </row>
    <row r="1361" spans="14:16" x14ac:dyDescent="0.35">
      <c r="N1361" s="79"/>
      <c r="O1361" s="80"/>
      <c r="P1361" s="80"/>
    </row>
    <row r="1362" spans="14:16" x14ac:dyDescent="0.35">
      <c r="N1362" s="79"/>
      <c r="O1362" s="80"/>
      <c r="P1362" s="80"/>
    </row>
    <row r="1363" spans="14:16" x14ac:dyDescent="0.35">
      <c r="N1363" s="79"/>
      <c r="O1363" s="80"/>
      <c r="P1363" s="80"/>
    </row>
    <row r="1364" spans="14:16" x14ac:dyDescent="0.35">
      <c r="N1364" s="79"/>
      <c r="O1364" s="80"/>
      <c r="P1364" s="80"/>
    </row>
    <row r="1365" spans="14:16" x14ac:dyDescent="0.35">
      <c r="N1365" s="79"/>
      <c r="O1365" s="80"/>
      <c r="P1365" s="80"/>
    </row>
    <row r="1366" spans="14:16" x14ac:dyDescent="0.35">
      <c r="N1366" s="79"/>
      <c r="O1366" s="80"/>
      <c r="P1366" s="80"/>
    </row>
    <row r="1367" spans="14:16" x14ac:dyDescent="0.35">
      <c r="N1367" s="79"/>
      <c r="O1367" s="80"/>
      <c r="P1367" s="80"/>
    </row>
    <row r="1368" spans="14:16" x14ac:dyDescent="0.35">
      <c r="N1368" s="79"/>
      <c r="O1368" s="80"/>
      <c r="P1368" s="80"/>
    </row>
    <row r="1369" spans="14:16" x14ac:dyDescent="0.35">
      <c r="N1369" s="79"/>
      <c r="O1369" s="80"/>
      <c r="P1369" s="80"/>
    </row>
    <row r="1370" spans="14:16" x14ac:dyDescent="0.35">
      <c r="N1370" s="79"/>
      <c r="O1370" s="80"/>
      <c r="P1370" s="80"/>
    </row>
    <row r="1371" spans="14:16" x14ac:dyDescent="0.35">
      <c r="N1371" s="79"/>
      <c r="O1371" s="80"/>
      <c r="P1371" s="80"/>
    </row>
  </sheetData>
  <sheetProtection algorithmName="SHA-512" hashValue="x+75pRw8T8CBF0dA2GZ7kEZuj9i5Rru+e4u98B/FoEuW2ZMQ3r6zAZnPg1Is8Rz4u4SwRIMV3PmPWqAeJlUAJg==" saltValue="S2Dgm2a+NZ1/ez98cYlX7w==" spinCount="100000" sheet="1" formatRows="0"/>
  <mergeCells count="212">
    <mergeCell ref="E1326:F1326"/>
    <mergeCell ref="I1326:J1326"/>
    <mergeCell ref="E1330:F1330"/>
    <mergeCell ref="I1330:J1330"/>
    <mergeCell ref="E1331:F1331"/>
    <mergeCell ref="I1331:J1331"/>
    <mergeCell ref="E1327:F1327"/>
    <mergeCell ref="I1327:J1327"/>
    <mergeCell ref="E1328:F1328"/>
    <mergeCell ref="I1328:J1328"/>
    <mergeCell ref="E1329:F1329"/>
    <mergeCell ref="I1329:J1329"/>
    <mergeCell ref="E1321:F1321"/>
    <mergeCell ref="I1321:J1321"/>
    <mergeCell ref="E1322:F1322"/>
    <mergeCell ref="I1322:J1322"/>
    <mergeCell ref="E1323:F1323"/>
    <mergeCell ref="I1323:J1323"/>
    <mergeCell ref="E1324:F1324"/>
    <mergeCell ref="I1324:J1324"/>
    <mergeCell ref="E1325:F1325"/>
    <mergeCell ref="I1325:J1325"/>
    <mergeCell ref="E1316:F1316"/>
    <mergeCell ref="I1316:J1316"/>
    <mergeCell ref="E1317:F1317"/>
    <mergeCell ref="I1317:J1317"/>
    <mergeCell ref="E1318:F1318"/>
    <mergeCell ref="I1318:J1318"/>
    <mergeCell ref="E1319:F1319"/>
    <mergeCell ref="I1319:J1319"/>
    <mergeCell ref="E1320:F1320"/>
    <mergeCell ref="I1320:J1320"/>
    <mergeCell ref="E1311:F1311"/>
    <mergeCell ref="I1311:J1311"/>
    <mergeCell ref="E1312:F1312"/>
    <mergeCell ref="I1312:J1312"/>
    <mergeCell ref="E1313:F1313"/>
    <mergeCell ref="I1313:J1313"/>
    <mergeCell ref="E1314:F1314"/>
    <mergeCell ref="I1314:J1314"/>
    <mergeCell ref="E1315:F1315"/>
    <mergeCell ref="I1315:J1315"/>
    <mergeCell ref="E1306:F1306"/>
    <mergeCell ref="I1306:J1306"/>
    <mergeCell ref="E1307:F1307"/>
    <mergeCell ref="I1307:J1307"/>
    <mergeCell ref="E1308:F1308"/>
    <mergeCell ref="I1308:J1308"/>
    <mergeCell ref="E1309:F1309"/>
    <mergeCell ref="I1309:J1309"/>
    <mergeCell ref="E1310:F1310"/>
    <mergeCell ref="I1310:J1310"/>
    <mergeCell ref="E1301:F1301"/>
    <mergeCell ref="I1301:J1301"/>
    <mergeCell ref="E1302:F1302"/>
    <mergeCell ref="I1302:J1302"/>
    <mergeCell ref="E1303:F1303"/>
    <mergeCell ref="I1303:J1303"/>
    <mergeCell ref="E1304:F1304"/>
    <mergeCell ref="I1304:J1304"/>
    <mergeCell ref="E1305:F1305"/>
    <mergeCell ref="I1305:J1305"/>
    <mergeCell ref="E1296:F1296"/>
    <mergeCell ref="I1296:J1296"/>
    <mergeCell ref="E1297:F1297"/>
    <mergeCell ref="I1297:J1297"/>
    <mergeCell ref="E1298:F1298"/>
    <mergeCell ref="I1298:J1298"/>
    <mergeCell ref="E1299:F1299"/>
    <mergeCell ref="I1299:J1299"/>
    <mergeCell ref="E1300:F1300"/>
    <mergeCell ref="I1300:J1300"/>
    <mergeCell ref="E1291:F1291"/>
    <mergeCell ref="I1291:J1291"/>
    <mergeCell ref="E1292:F1292"/>
    <mergeCell ref="I1292:J1292"/>
    <mergeCell ref="E1293:F1293"/>
    <mergeCell ref="I1293:J1293"/>
    <mergeCell ref="E1294:F1294"/>
    <mergeCell ref="I1294:J1294"/>
    <mergeCell ref="E1295:F1295"/>
    <mergeCell ref="I1295:J1295"/>
    <mergeCell ref="E1286:F1286"/>
    <mergeCell ref="I1286:J1286"/>
    <mergeCell ref="E1287:F1287"/>
    <mergeCell ref="I1287:J1287"/>
    <mergeCell ref="E1288:F1288"/>
    <mergeCell ref="I1288:J1288"/>
    <mergeCell ref="E1289:F1289"/>
    <mergeCell ref="I1289:J1289"/>
    <mergeCell ref="E1290:F1290"/>
    <mergeCell ref="I1290:J1290"/>
    <mergeCell ref="E1281:F1281"/>
    <mergeCell ref="I1281:J1281"/>
    <mergeCell ref="E1282:F1282"/>
    <mergeCell ref="I1282:J1282"/>
    <mergeCell ref="E1283:F1283"/>
    <mergeCell ref="I1283:J1283"/>
    <mergeCell ref="E1284:F1284"/>
    <mergeCell ref="I1284:J1284"/>
    <mergeCell ref="E1285:F1285"/>
    <mergeCell ref="I1285:J1285"/>
    <mergeCell ref="E1276:F1276"/>
    <mergeCell ref="I1276:J1276"/>
    <mergeCell ref="E1277:F1277"/>
    <mergeCell ref="I1277:J1277"/>
    <mergeCell ref="E1278:F1278"/>
    <mergeCell ref="I1278:J1278"/>
    <mergeCell ref="E1279:F1279"/>
    <mergeCell ref="I1279:J1279"/>
    <mergeCell ref="E1280:F1280"/>
    <mergeCell ref="I1280:J1280"/>
    <mergeCell ref="E1271:F1271"/>
    <mergeCell ref="I1271:J1271"/>
    <mergeCell ref="E1272:F1272"/>
    <mergeCell ref="I1272:J1272"/>
    <mergeCell ref="E1273:F1273"/>
    <mergeCell ref="I1273:J1273"/>
    <mergeCell ref="E1274:F1274"/>
    <mergeCell ref="I1274:J1274"/>
    <mergeCell ref="E1275:F1275"/>
    <mergeCell ref="I1275:J1275"/>
    <mergeCell ref="E1266:F1266"/>
    <mergeCell ref="I1266:J1266"/>
    <mergeCell ref="E1267:F1267"/>
    <mergeCell ref="I1267:J1267"/>
    <mergeCell ref="E1268:F1268"/>
    <mergeCell ref="I1268:J1268"/>
    <mergeCell ref="E1269:F1269"/>
    <mergeCell ref="I1269:J1269"/>
    <mergeCell ref="E1270:F1270"/>
    <mergeCell ref="I1270:J1270"/>
    <mergeCell ref="E1261:F1261"/>
    <mergeCell ref="I1261:J1261"/>
    <mergeCell ref="E1262:F1262"/>
    <mergeCell ref="I1262:J1262"/>
    <mergeCell ref="E1263:F1263"/>
    <mergeCell ref="I1263:J1263"/>
    <mergeCell ref="E1264:F1264"/>
    <mergeCell ref="I1264:J1264"/>
    <mergeCell ref="E1265:F1265"/>
    <mergeCell ref="I1265:J1265"/>
    <mergeCell ref="E1256:F1256"/>
    <mergeCell ref="I1256:J1256"/>
    <mergeCell ref="E1257:F1257"/>
    <mergeCell ref="I1257:J1257"/>
    <mergeCell ref="E1258:F1258"/>
    <mergeCell ref="I1258:J1258"/>
    <mergeCell ref="E1259:F1259"/>
    <mergeCell ref="I1259:J1259"/>
    <mergeCell ref="E1260:F1260"/>
    <mergeCell ref="I1260:J1260"/>
    <mergeCell ref="E1251:F1251"/>
    <mergeCell ref="I1251:J1251"/>
    <mergeCell ref="E1252:F1252"/>
    <mergeCell ref="I1252:J1252"/>
    <mergeCell ref="E1253:F1253"/>
    <mergeCell ref="I1253:J1253"/>
    <mergeCell ref="E1254:F1254"/>
    <mergeCell ref="I1254:J1254"/>
    <mergeCell ref="E1255:F1255"/>
    <mergeCell ref="I1255:J1255"/>
    <mergeCell ref="E1246:F1246"/>
    <mergeCell ref="I1246:J1246"/>
    <mergeCell ref="E1247:F1247"/>
    <mergeCell ref="I1247:J1247"/>
    <mergeCell ref="E1248:F1248"/>
    <mergeCell ref="I1248:J1248"/>
    <mergeCell ref="E1249:F1249"/>
    <mergeCell ref="I1249:J1249"/>
    <mergeCell ref="E1250:F1250"/>
    <mergeCell ref="I1250:J1250"/>
    <mergeCell ref="E1241:F1241"/>
    <mergeCell ref="I1241:J1241"/>
    <mergeCell ref="E1242:F1242"/>
    <mergeCell ref="I1242:J1242"/>
    <mergeCell ref="E1243:F1243"/>
    <mergeCell ref="I1243:J1243"/>
    <mergeCell ref="E1244:F1244"/>
    <mergeCell ref="I1244:J1244"/>
    <mergeCell ref="E1245:F1245"/>
    <mergeCell ref="I1245:J1245"/>
    <mergeCell ref="E1236:F1236"/>
    <mergeCell ref="I1236:J1236"/>
    <mergeCell ref="E1237:F1237"/>
    <mergeCell ref="I1237:J1237"/>
    <mergeCell ref="E1238:F1238"/>
    <mergeCell ref="I1238:J1238"/>
    <mergeCell ref="E1239:F1239"/>
    <mergeCell ref="I1239:J1239"/>
    <mergeCell ref="E1240:F1240"/>
    <mergeCell ref="I1240:J1240"/>
    <mergeCell ref="E1231:F1231"/>
    <mergeCell ref="I1231:J1231"/>
    <mergeCell ref="E1232:F1232"/>
    <mergeCell ref="I1232:J1232"/>
    <mergeCell ref="E1233:F1233"/>
    <mergeCell ref="I1233:J1233"/>
    <mergeCell ref="E1234:F1234"/>
    <mergeCell ref="I1234:J1234"/>
    <mergeCell ref="E1235:F1235"/>
    <mergeCell ref="I1235:J1235"/>
    <mergeCell ref="D2:G2"/>
    <mergeCell ref="H2:I2"/>
    <mergeCell ref="D3:E3"/>
    <mergeCell ref="G3:H3"/>
    <mergeCell ref="B4:D4"/>
    <mergeCell ref="G4:H4"/>
    <mergeCell ref="E1228:F1228"/>
    <mergeCell ref="I1228:J1228"/>
    <mergeCell ref="E1230:F1230"/>
    <mergeCell ref="I1230:J1230"/>
  </mergeCells>
  <phoneticPr fontId="7"/>
  <conditionalFormatting sqref="C1031:C1223 D11:D1014">
    <cfRule type="expression" dxfId="522" priority="318">
      <formula>AM11=1</formula>
    </cfRule>
  </conditionalFormatting>
  <conditionalFormatting sqref="H1021:H1070 H1072:H1121 H1123:H1222">
    <cfRule type="expression" dxfId="521" priority="317">
      <formula>AQ1021=1</formula>
    </cfRule>
  </conditionalFormatting>
  <conditionalFormatting sqref="C53:C1014">
    <cfRule type="expression" dxfId="520" priority="316">
      <formula>AM53=1</formula>
    </cfRule>
  </conditionalFormatting>
  <conditionalFormatting sqref="T3:T5">
    <cfRule type="expression" dxfId="519" priority="312">
      <formula>L$8&lt;L$7</formula>
    </cfRule>
  </conditionalFormatting>
  <conditionalFormatting sqref="O11:O1013">
    <cfRule type="containsText" dxfId="518" priority="311" operator="containsText" text="対象外">
      <formula>NOT(ISERROR(SEARCH("対象外",O11)))</formula>
    </cfRule>
    <cfRule type="containsText" dxfId="517" priority="313" operator="containsText" text="確認">
      <formula>NOT(ISERROR(SEARCH("確認",O11)))</formula>
    </cfRule>
    <cfRule type="containsText" dxfId="516" priority="314" operator="containsText" text="OK">
      <formula>NOT(ISERROR(SEARCH("OK",O11)))</formula>
    </cfRule>
    <cfRule type="containsText" dxfId="515" priority="315" operator="containsText" text="一部">
      <formula>NOT(ISERROR(SEARCH("一部",O11)))</formula>
    </cfRule>
  </conditionalFormatting>
  <conditionalFormatting sqref="P11:P12">
    <cfRule type="expression" dxfId="514" priority="310">
      <formula>OR(O11="対象外",O11="一部OK")</formula>
    </cfRule>
  </conditionalFormatting>
  <conditionalFormatting sqref="P11:Q1013">
    <cfRule type="notContainsBlanks" dxfId="513" priority="308">
      <formula>LEN(TRIM(P11))&gt;0</formula>
    </cfRule>
    <cfRule type="expression" dxfId="512" priority="309">
      <formula>$O11="対象外"</formula>
    </cfRule>
  </conditionalFormatting>
  <conditionalFormatting sqref="N7">
    <cfRule type="expression" dxfId="511" priority="319">
      <formula>O$7&gt;=0.9</formula>
    </cfRule>
    <cfRule type="expression" dxfId="510" priority="320">
      <formula>O$7&lt;0.9</formula>
    </cfRule>
  </conditionalFormatting>
  <conditionalFormatting sqref="Q4:Q5">
    <cfRule type="expression" dxfId="509" priority="321">
      <formula>SUM(#REF!,#REF!,#REF!)&gt;O$6</formula>
    </cfRule>
  </conditionalFormatting>
  <conditionalFormatting sqref="I1021:I1070 I1072:I1121 I1123:I1222 I1236:I1279 I1281:I1330">
    <cfRule type="expression" dxfId="508" priority="322">
      <formula>#REF!=1</formula>
    </cfRule>
  </conditionalFormatting>
  <conditionalFormatting sqref="G53:G1014">
    <cfRule type="expression" dxfId="507" priority="307">
      <formula>AP53=1</formula>
    </cfRule>
  </conditionalFormatting>
  <conditionalFormatting sqref="Q3">
    <cfRule type="expression" dxfId="506" priority="305">
      <formula>$Q$3="対象"</formula>
    </cfRule>
    <cfRule type="expression" dxfId="505" priority="306">
      <formula>$Q$3="対象外"</formula>
    </cfRule>
  </conditionalFormatting>
  <conditionalFormatting sqref="Q11:Q12">
    <cfRule type="expression" dxfId="504" priority="323">
      <formula>OR(P11="対象外",P11="一部OK")</formula>
    </cfRule>
  </conditionalFormatting>
  <conditionalFormatting sqref="C1244:C1331">
    <cfRule type="expression" dxfId="503" priority="304">
      <formula>AM1244=1</formula>
    </cfRule>
  </conditionalFormatting>
  <conditionalFormatting sqref="G1244:G1331">
    <cfRule type="expression" dxfId="502" priority="303">
      <formula>AN1244=1</formula>
    </cfRule>
  </conditionalFormatting>
  <conditionalFormatting sqref="G53:G57">
    <cfRule type="expression" dxfId="501" priority="302">
      <formula>AC53=1</formula>
    </cfRule>
  </conditionalFormatting>
  <conditionalFormatting sqref="G1031:G1223">
    <cfRule type="expression" dxfId="500" priority="301">
      <formula>AN1031=1</formula>
    </cfRule>
  </conditionalFormatting>
  <conditionalFormatting sqref="G4:H4">
    <cfRule type="expression" dxfId="499" priority="300">
      <formula>$G$4="対象"</formula>
    </cfRule>
  </conditionalFormatting>
  <conditionalFormatting sqref="S5">
    <cfRule type="containsText" dxfId="498" priority="299" operator="containsText" text="区分変更なし">
      <formula>NOT(ISERROR(SEARCH("区分変更なし",S5)))</formula>
    </cfRule>
  </conditionalFormatting>
  <conditionalFormatting sqref="G3:H3">
    <cfRule type="containsText" dxfId="497" priority="298" operator="containsText" text="充実支援-1/2補助対象者">
      <formula>NOT(ISERROR(SEARCH("充実支援-1/2補助対象者",G3)))</formula>
    </cfRule>
  </conditionalFormatting>
  <conditionalFormatting sqref="E5">
    <cfRule type="expression" dxfId="496" priority="324">
      <formula>#REF!="対象外"</formula>
    </cfRule>
    <cfRule type="expression" dxfId="495" priority="325">
      <formula>#REF!="対象"</formula>
    </cfRule>
  </conditionalFormatting>
  <conditionalFormatting sqref="H1230:H1331">
    <cfRule type="expression" dxfId="494" priority="326">
      <formula>AP1230=1</formula>
    </cfRule>
  </conditionalFormatting>
  <conditionalFormatting sqref="E11:E1014">
    <cfRule type="expression" dxfId="493" priority="327">
      <formula>$AO11=1</formula>
    </cfRule>
  </conditionalFormatting>
  <conditionalFormatting sqref="G11:G51">
    <cfRule type="expression" dxfId="492" priority="297">
      <formula>AO11=1</formula>
    </cfRule>
  </conditionalFormatting>
  <conditionalFormatting sqref="G45:G51">
    <cfRule type="expression" dxfId="491" priority="296">
      <formula>AC45=1</formula>
    </cfRule>
  </conditionalFormatting>
  <conditionalFormatting sqref="G27">
    <cfRule type="expression" dxfId="490" priority="295">
      <formula>P27=1</formula>
    </cfRule>
  </conditionalFormatting>
  <conditionalFormatting sqref="G40">
    <cfRule type="expression" dxfId="489" priority="294">
      <formula>P40=1</formula>
    </cfRule>
  </conditionalFormatting>
  <conditionalFormatting sqref="G37:G39">
    <cfRule type="expression" dxfId="488" priority="293">
      <formula>P37=1</formula>
    </cfRule>
  </conditionalFormatting>
  <conditionalFormatting sqref="G15">
    <cfRule type="expression" dxfId="487" priority="292">
      <formula>P15=1</formula>
    </cfRule>
  </conditionalFormatting>
  <conditionalFormatting sqref="G21:G26">
    <cfRule type="expression" dxfId="486" priority="291">
      <formula>P21=1</formula>
    </cfRule>
  </conditionalFormatting>
  <conditionalFormatting sqref="G17">
    <cfRule type="expression" dxfId="485" priority="290">
      <formula>O17=1</formula>
    </cfRule>
  </conditionalFormatting>
  <conditionalFormatting sqref="G17">
    <cfRule type="expression" dxfId="484" priority="289">
      <formula>O17=1</formula>
    </cfRule>
  </conditionalFormatting>
  <conditionalFormatting sqref="G17">
    <cfRule type="expression" dxfId="483" priority="288">
      <formula>O17=1</formula>
    </cfRule>
  </conditionalFormatting>
  <conditionalFormatting sqref="G17">
    <cfRule type="expression" dxfId="482" priority="287">
      <formula>P17=1</formula>
    </cfRule>
  </conditionalFormatting>
  <conditionalFormatting sqref="G17">
    <cfRule type="expression" dxfId="481" priority="286">
      <formula>P17=1</formula>
    </cfRule>
  </conditionalFormatting>
  <conditionalFormatting sqref="G21:G26">
    <cfRule type="expression" dxfId="480" priority="285">
      <formula>O21=1</formula>
    </cfRule>
  </conditionalFormatting>
  <conditionalFormatting sqref="G21:G26">
    <cfRule type="expression" dxfId="479" priority="284">
      <formula>O21=1</formula>
    </cfRule>
  </conditionalFormatting>
  <conditionalFormatting sqref="G21:G26">
    <cfRule type="expression" dxfId="478" priority="283">
      <formula>O21=1</formula>
    </cfRule>
  </conditionalFormatting>
  <conditionalFormatting sqref="G21:G26">
    <cfRule type="expression" dxfId="477" priority="282">
      <formula>P21=1</formula>
    </cfRule>
  </conditionalFormatting>
  <conditionalFormatting sqref="G21:G26">
    <cfRule type="expression" dxfId="476" priority="281">
      <formula>P21=1</formula>
    </cfRule>
  </conditionalFormatting>
  <conditionalFormatting sqref="G28:G37">
    <cfRule type="expression" dxfId="475" priority="280">
      <formula>P28=1</formula>
    </cfRule>
  </conditionalFormatting>
  <conditionalFormatting sqref="G40:G51">
    <cfRule type="expression" dxfId="474" priority="279">
      <formula>P40=1</formula>
    </cfRule>
  </conditionalFormatting>
  <conditionalFormatting sqref="G51">
    <cfRule type="expression" dxfId="473" priority="278">
      <formula>P51=1</formula>
    </cfRule>
  </conditionalFormatting>
  <conditionalFormatting sqref="G39">
    <cfRule type="expression" dxfId="472" priority="277">
      <formula>P39=1</formula>
    </cfRule>
  </conditionalFormatting>
  <conditionalFormatting sqref="G42:G51">
    <cfRule type="expression" dxfId="471" priority="276">
      <formula>P42=1</formula>
    </cfRule>
  </conditionalFormatting>
  <conditionalFormatting sqref="G41">
    <cfRule type="expression" dxfId="470" priority="275">
      <formula>O41=1</formula>
    </cfRule>
  </conditionalFormatting>
  <conditionalFormatting sqref="G41">
    <cfRule type="expression" dxfId="469" priority="274">
      <formula>O41=1</formula>
    </cfRule>
  </conditionalFormatting>
  <conditionalFormatting sqref="G41">
    <cfRule type="expression" dxfId="468" priority="273">
      <formula>O41=1</formula>
    </cfRule>
  </conditionalFormatting>
  <conditionalFormatting sqref="G41">
    <cfRule type="expression" dxfId="467" priority="272">
      <formula>P41=1</formula>
    </cfRule>
  </conditionalFormatting>
  <conditionalFormatting sqref="G41">
    <cfRule type="expression" dxfId="466" priority="271">
      <formula>P41=1</formula>
    </cfRule>
  </conditionalFormatting>
  <conditionalFormatting sqref="G42:G51">
    <cfRule type="expression" dxfId="465" priority="270">
      <formula>O42=1</formula>
    </cfRule>
  </conditionalFormatting>
  <conditionalFormatting sqref="G42:G51">
    <cfRule type="expression" dxfId="464" priority="269">
      <formula>O42=1</formula>
    </cfRule>
  </conditionalFormatting>
  <conditionalFormatting sqref="G42:G51">
    <cfRule type="expression" dxfId="463" priority="268">
      <formula>O42=1</formula>
    </cfRule>
  </conditionalFormatting>
  <conditionalFormatting sqref="G42:G51">
    <cfRule type="expression" dxfId="462" priority="267">
      <formula>P42=1</formula>
    </cfRule>
  </conditionalFormatting>
  <conditionalFormatting sqref="G42:G51">
    <cfRule type="expression" dxfId="461" priority="266">
      <formula>P42=1</formula>
    </cfRule>
  </conditionalFormatting>
  <conditionalFormatting sqref="G46:G51">
    <cfRule type="expression" dxfId="460" priority="265">
      <formula>P46=1</formula>
    </cfRule>
  </conditionalFormatting>
  <conditionalFormatting sqref="G30">
    <cfRule type="expression" dxfId="459" priority="264">
      <formula>P30=1</formula>
    </cfRule>
  </conditionalFormatting>
  <conditionalFormatting sqref="G30">
    <cfRule type="expression" dxfId="458" priority="263">
      <formula>O30=1</formula>
    </cfRule>
  </conditionalFormatting>
  <conditionalFormatting sqref="G30">
    <cfRule type="expression" dxfId="457" priority="262">
      <formula>O30=1</formula>
    </cfRule>
  </conditionalFormatting>
  <conditionalFormatting sqref="G30">
    <cfRule type="expression" dxfId="456" priority="261">
      <formula>O30=1</formula>
    </cfRule>
  </conditionalFormatting>
  <conditionalFormatting sqref="G30">
    <cfRule type="expression" dxfId="455" priority="260">
      <formula>P30=1</formula>
    </cfRule>
  </conditionalFormatting>
  <conditionalFormatting sqref="G30">
    <cfRule type="expression" dxfId="454" priority="259">
      <formula>P30=1</formula>
    </cfRule>
  </conditionalFormatting>
  <conditionalFormatting sqref="G51">
    <cfRule type="expression" dxfId="453" priority="258">
      <formula>P51=1</formula>
    </cfRule>
  </conditionalFormatting>
  <conditionalFormatting sqref="G39">
    <cfRule type="expression" dxfId="452" priority="257">
      <formula>P39=1</formula>
    </cfRule>
  </conditionalFormatting>
  <conditionalFormatting sqref="G42:G51">
    <cfRule type="expression" dxfId="451" priority="256">
      <formula>P42=1</formula>
    </cfRule>
  </conditionalFormatting>
  <conditionalFormatting sqref="G41">
    <cfRule type="expression" dxfId="450" priority="255">
      <formula>O41=1</formula>
    </cfRule>
  </conditionalFormatting>
  <conditionalFormatting sqref="G41">
    <cfRule type="expression" dxfId="449" priority="254">
      <formula>O41=1</formula>
    </cfRule>
  </conditionalFormatting>
  <conditionalFormatting sqref="G41">
    <cfRule type="expression" dxfId="448" priority="253">
      <formula>O41=1</formula>
    </cfRule>
  </conditionalFormatting>
  <conditionalFormatting sqref="G41">
    <cfRule type="expression" dxfId="447" priority="252">
      <formula>P41=1</formula>
    </cfRule>
  </conditionalFormatting>
  <conditionalFormatting sqref="G41">
    <cfRule type="expression" dxfId="446" priority="251">
      <formula>P41=1</formula>
    </cfRule>
  </conditionalFormatting>
  <conditionalFormatting sqref="G42:G51">
    <cfRule type="expression" dxfId="445" priority="250">
      <formula>O42=1</formula>
    </cfRule>
  </conditionalFormatting>
  <conditionalFormatting sqref="G42:G51">
    <cfRule type="expression" dxfId="444" priority="249">
      <formula>O42=1</formula>
    </cfRule>
  </conditionalFormatting>
  <conditionalFormatting sqref="G42:G51">
    <cfRule type="expression" dxfId="443" priority="248">
      <formula>O42=1</formula>
    </cfRule>
  </conditionalFormatting>
  <conditionalFormatting sqref="G42:G51">
    <cfRule type="expression" dxfId="442" priority="247">
      <formula>P42=1</formula>
    </cfRule>
  </conditionalFormatting>
  <conditionalFormatting sqref="G42:G51">
    <cfRule type="expression" dxfId="441" priority="246">
      <formula>P42=1</formula>
    </cfRule>
  </conditionalFormatting>
  <conditionalFormatting sqref="G46:G51">
    <cfRule type="expression" dxfId="440" priority="245">
      <formula>P46=1</formula>
    </cfRule>
  </conditionalFormatting>
  <conditionalFormatting sqref="G51">
    <cfRule type="expression" dxfId="439" priority="244">
      <formula>P51=1</formula>
    </cfRule>
  </conditionalFormatting>
  <conditionalFormatting sqref="G39">
    <cfRule type="expression" dxfId="438" priority="243">
      <formula>P39=1</formula>
    </cfRule>
  </conditionalFormatting>
  <conditionalFormatting sqref="G42:G51">
    <cfRule type="expression" dxfId="437" priority="242">
      <formula>P42=1</formula>
    </cfRule>
  </conditionalFormatting>
  <conditionalFormatting sqref="G41">
    <cfRule type="expression" dxfId="436" priority="241">
      <formula>O41=1</formula>
    </cfRule>
  </conditionalFormatting>
  <conditionalFormatting sqref="G41">
    <cfRule type="expression" dxfId="435" priority="240">
      <formula>O41=1</formula>
    </cfRule>
  </conditionalFormatting>
  <conditionalFormatting sqref="G41">
    <cfRule type="expression" dxfId="434" priority="239">
      <formula>O41=1</formula>
    </cfRule>
  </conditionalFormatting>
  <conditionalFormatting sqref="G41">
    <cfRule type="expression" dxfId="433" priority="238">
      <formula>P41=1</formula>
    </cfRule>
  </conditionalFormatting>
  <conditionalFormatting sqref="G41">
    <cfRule type="expression" dxfId="432" priority="237">
      <formula>P41=1</formula>
    </cfRule>
  </conditionalFormatting>
  <conditionalFormatting sqref="G42:G51">
    <cfRule type="expression" dxfId="431" priority="236">
      <formula>O42=1</formula>
    </cfRule>
  </conditionalFormatting>
  <conditionalFormatting sqref="G42:G51">
    <cfRule type="expression" dxfId="430" priority="235">
      <formula>O42=1</formula>
    </cfRule>
  </conditionalFormatting>
  <conditionalFormatting sqref="G42:G51">
    <cfRule type="expression" dxfId="429" priority="234">
      <formula>O42=1</formula>
    </cfRule>
  </conditionalFormatting>
  <conditionalFormatting sqref="G42:G51">
    <cfRule type="expression" dxfId="428" priority="233">
      <formula>P42=1</formula>
    </cfRule>
  </conditionalFormatting>
  <conditionalFormatting sqref="G42:G51">
    <cfRule type="expression" dxfId="427" priority="232">
      <formula>P42=1</formula>
    </cfRule>
  </conditionalFormatting>
  <conditionalFormatting sqref="G46:G51">
    <cfRule type="expression" dxfId="426" priority="231">
      <formula>P46=1</formula>
    </cfRule>
  </conditionalFormatting>
  <conditionalFormatting sqref="G38">
    <cfRule type="expression" dxfId="425" priority="230">
      <formula>P38=1</formula>
    </cfRule>
  </conditionalFormatting>
  <conditionalFormatting sqref="G49">
    <cfRule type="expression" dxfId="424" priority="229">
      <formula>P49=1</formula>
    </cfRule>
  </conditionalFormatting>
  <conditionalFormatting sqref="G49">
    <cfRule type="expression" dxfId="423" priority="228">
      <formula>P49=1</formula>
    </cfRule>
  </conditionalFormatting>
  <conditionalFormatting sqref="G49">
    <cfRule type="expression" dxfId="422" priority="227">
      <formula>P49=1</formula>
    </cfRule>
  </conditionalFormatting>
  <conditionalFormatting sqref="G48">
    <cfRule type="expression" dxfId="421" priority="226">
      <formula>P48=1</formula>
    </cfRule>
  </conditionalFormatting>
  <conditionalFormatting sqref="G48">
    <cfRule type="expression" dxfId="420" priority="225">
      <formula>P48=1</formula>
    </cfRule>
  </conditionalFormatting>
  <conditionalFormatting sqref="G51">
    <cfRule type="expression" dxfId="419" priority="224">
      <formula>P51=1</formula>
    </cfRule>
  </conditionalFormatting>
  <conditionalFormatting sqref="G51">
    <cfRule type="expression" dxfId="418" priority="223">
      <formula>O51=1</formula>
    </cfRule>
  </conditionalFormatting>
  <conditionalFormatting sqref="G51">
    <cfRule type="expression" dxfId="417" priority="222">
      <formula>O51=1</formula>
    </cfRule>
  </conditionalFormatting>
  <conditionalFormatting sqref="G51">
    <cfRule type="expression" dxfId="416" priority="221">
      <formula>O51=1</formula>
    </cfRule>
  </conditionalFormatting>
  <conditionalFormatting sqref="G51">
    <cfRule type="expression" dxfId="415" priority="220">
      <formula>P51=1</formula>
    </cfRule>
  </conditionalFormatting>
  <conditionalFormatting sqref="G51">
    <cfRule type="expression" dxfId="414" priority="219">
      <formula>P51=1</formula>
    </cfRule>
  </conditionalFormatting>
  <conditionalFormatting sqref="G48">
    <cfRule type="expression" dxfId="413" priority="218">
      <formula>P48=1</formula>
    </cfRule>
  </conditionalFormatting>
  <conditionalFormatting sqref="G51">
    <cfRule type="expression" dxfId="412" priority="217">
      <formula>P51=1</formula>
    </cfRule>
  </conditionalFormatting>
  <conditionalFormatting sqref="G51">
    <cfRule type="expression" dxfId="411" priority="216">
      <formula>O51=1</formula>
    </cfRule>
  </conditionalFormatting>
  <conditionalFormatting sqref="G51">
    <cfRule type="expression" dxfId="410" priority="215">
      <formula>O51=1</formula>
    </cfRule>
  </conditionalFormatting>
  <conditionalFormatting sqref="G51">
    <cfRule type="expression" dxfId="409" priority="214">
      <formula>O51=1</formula>
    </cfRule>
  </conditionalFormatting>
  <conditionalFormatting sqref="G51">
    <cfRule type="expression" dxfId="408" priority="213">
      <formula>P51=1</formula>
    </cfRule>
  </conditionalFormatting>
  <conditionalFormatting sqref="G51">
    <cfRule type="expression" dxfId="407" priority="212">
      <formula>P51=1</formula>
    </cfRule>
  </conditionalFormatting>
  <conditionalFormatting sqref="G46">
    <cfRule type="expression" dxfId="406" priority="211">
      <formula>P46=1</formula>
    </cfRule>
  </conditionalFormatting>
  <conditionalFormatting sqref="G46">
    <cfRule type="expression" dxfId="405" priority="210">
      <formula>P46=1</formula>
    </cfRule>
  </conditionalFormatting>
  <conditionalFormatting sqref="G49">
    <cfRule type="expression" dxfId="404" priority="209">
      <formula>P49=1</formula>
    </cfRule>
  </conditionalFormatting>
  <conditionalFormatting sqref="G49">
    <cfRule type="expression" dxfId="403" priority="208">
      <formula>O49=1</formula>
    </cfRule>
  </conditionalFormatting>
  <conditionalFormatting sqref="G49">
    <cfRule type="expression" dxfId="402" priority="207">
      <formula>O49=1</formula>
    </cfRule>
  </conditionalFormatting>
  <conditionalFormatting sqref="G49">
    <cfRule type="expression" dxfId="401" priority="206">
      <formula>O49=1</formula>
    </cfRule>
  </conditionalFormatting>
  <conditionalFormatting sqref="G49">
    <cfRule type="expression" dxfId="400" priority="205">
      <formula>P49=1</formula>
    </cfRule>
  </conditionalFormatting>
  <conditionalFormatting sqref="G49">
    <cfRule type="expression" dxfId="399" priority="204">
      <formula>P49=1</formula>
    </cfRule>
  </conditionalFormatting>
  <conditionalFormatting sqref="G46">
    <cfRule type="expression" dxfId="398" priority="203">
      <formula>P46=1</formula>
    </cfRule>
  </conditionalFormatting>
  <conditionalFormatting sqref="G49">
    <cfRule type="expression" dxfId="397" priority="202">
      <formula>P49=1</formula>
    </cfRule>
  </conditionalFormatting>
  <conditionalFormatting sqref="G49">
    <cfRule type="expression" dxfId="396" priority="201">
      <formula>O49=1</formula>
    </cfRule>
  </conditionalFormatting>
  <conditionalFormatting sqref="G49">
    <cfRule type="expression" dxfId="395" priority="200">
      <formula>O49=1</formula>
    </cfRule>
  </conditionalFormatting>
  <conditionalFormatting sqref="G49">
    <cfRule type="expression" dxfId="394" priority="199">
      <formula>O49=1</formula>
    </cfRule>
  </conditionalFormatting>
  <conditionalFormatting sqref="G49">
    <cfRule type="expression" dxfId="393" priority="198">
      <formula>P49=1</formula>
    </cfRule>
  </conditionalFormatting>
  <conditionalFormatting sqref="G49">
    <cfRule type="expression" dxfId="392" priority="197">
      <formula>P49=1</formula>
    </cfRule>
  </conditionalFormatting>
  <conditionalFormatting sqref="G50">
    <cfRule type="expression" dxfId="391" priority="196">
      <formula>P50=1</formula>
    </cfRule>
  </conditionalFormatting>
  <conditionalFormatting sqref="G50">
    <cfRule type="expression" dxfId="390" priority="195">
      <formula>P50=1</formula>
    </cfRule>
  </conditionalFormatting>
  <conditionalFormatting sqref="G50">
    <cfRule type="expression" dxfId="389" priority="194">
      <formula>P50=1</formula>
    </cfRule>
  </conditionalFormatting>
  <conditionalFormatting sqref="G49">
    <cfRule type="expression" dxfId="388" priority="193">
      <formula>P49=1</formula>
    </cfRule>
  </conditionalFormatting>
  <conditionalFormatting sqref="G49">
    <cfRule type="expression" dxfId="387" priority="192">
      <formula>P49=1</formula>
    </cfRule>
  </conditionalFormatting>
  <conditionalFormatting sqref="G49">
    <cfRule type="expression" dxfId="386" priority="191">
      <formula>P49=1</formula>
    </cfRule>
  </conditionalFormatting>
  <conditionalFormatting sqref="G47">
    <cfRule type="expression" dxfId="385" priority="190">
      <formula>P47=1</formula>
    </cfRule>
  </conditionalFormatting>
  <conditionalFormatting sqref="G47">
    <cfRule type="expression" dxfId="384" priority="189">
      <formula>P47=1</formula>
    </cfRule>
  </conditionalFormatting>
  <conditionalFormatting sqref="G50">
    <cfRule type="expression" dxfId="383" priority="188">
      <formula>P50=1</formula>
    </cfRule>
  </conditionalFormatting>
  <conditionalFormatting sqref="G50">
    <cfRule type="expression" dxfId="382" priority="187">
      <formula>O50=1</formula>
    </cfRule>
  </conditionalFormatting>
  <conditionalFormatting sqref="G50">
    <cfRule type="expression" dxfId="381" priority="186">
      <formula>O50=1</formula>
    </cfRule>
  </conditionalFormatting>
  <conditionalFormatting sqref="G50">
    <cfRule type="expression" dxfId="380" priority="185">
      <formula>O50=1</formula>
    </cfRule>
  </conditionalFormatting>
  <conditionalFormatting sqref="G50">
    <cfRule type="expression" dxfId="379" priority="184">
      <formula>P50=1</formula>
    </cfRule>
  </conditionalFormatting>
  <conditionalFormatting sqref="G50">
    <cfRule type="expression" dxfId="378" priority="183">
      <formula>P50=1</formula>
    </cfRule>
  </conditionalFormatting>
  <conditionalFormatting sqref="G47">
    <cfRule type="expression" dxfId="377" priority="182">
      <formula>P47=1</formula>
    </cfRule>
  </conditionalFormatting>
  <conditionalFormatting sqref="G50">
    <cfRule type="expression" dxfId="376" priority="181">
      <formula>P50=1</formula>
    </cfRule>
  </conditionalFormatting>
  <conditionalFormatting sqref="G50">
    <cfRule type="expression" dxfId="375" priority="180">
      <formula>O50=1</formula>
    </cfRule>
  </conditionalFormatting>
  <conditionalFormatting sqref="G50">
    <cfRule type="expression" dxfId="374" priority="179">
      <formula>O50=1</formula>
    </cfRule>
  </conditionalFormatting>
  <conditionalFormatting sqref="G50">
    <cfRule type="expression" dxfId="373" priority="178">
      <formula>O50=1</formula>
    </cfRule>
  </conditionalFormatting>
  <conditionalFormatting sqref="G50">
    <cfRule type="expression" dxfId="372" priority="177">
      <formula>P50=1</formula>
    </cfRule>
  </conditionalFormatting>
  <conditionalFormatting sqref="G50">
    <cfRule type="expression" dxfId="371" priority="176">
      <formula>P50=1</formula>
    </cfRule>
  </conditionalFormatting>
  <conditionalFormatting sqref="G50">
    <cfRule type="expression" dxfId="370" priority="175">
      <formula>P50=1</formula>
    </cfRule>
  </conditionalFormatting>
  <conditionalFormatting sqref="G50">
    <cfRule type="expression" dxfId="369" priority="174">
      <formula>O50=1</formula>
    </cfRule>
  </conditionalFormatting>
  <conditionalFormatting sqref="G50">
    <cfRule type="expression" dxfId="368" priority="173">
      <formula>O50=1</formula>
    </cfRule>
  </conditionalFormatting>
  <conditionalFormatting sqref="G50">
    <cfRule type="expression" dxfId="367" priority="172">
      <formula>O50=1</formula>
    </cfRule>
  </conditionalFormatting>
  <conditionalFormatting sqref="G50">
    <cfRule type="expression" dxfId="366" priority="171">
      <formula>P50=1</formula>
    </cfRule>
  </conditionalFormatting>
  <conditionalFormatting sqref="G50">
    <cfRule type="expression" dxfId="365" priority="170">
      <formula>P50=1</formula>
    </cfRule>
  </conditionalFormatting>
  <conditionalFormatting sqref="G50">
    <cfRule type="expression" dxfId="364" priority="169">
      <formula>P50=1</formula>
    </cfRule>
  </conditionalFormatting>
  <conditionalFormatting sqref="G50">
    <cfRule type="expression" dxfId="363" priority="168">
      <formula>O50=1</formula>
    </cfRule>
  </conditionalFormatting>
  <conditionalFormatting sqref="G50">
    <cfRule type="expression" dxfId="362" priority="167">
      <formula>O50=1</formula>
    </cfRule>
  </conditionalFormatting>
  <conditionalFormatting sqref="G50">
    <cfRule type="expression" dxfId="361" priority="166">
      <formula>O50=1</formula>
    </cfRule>
  </conditionalFormatting>
  <conditionalFormatting sqref="G50">
    <cfRule type="expression" dxfId="360" priority="165">
      <formula>P50=1</formula>
    </cfRule>
  </conditionalFormatting>
  <conditionalFormatting sqref="G50">
    <cfRule type="expression" dxfId="359" priority="164">
      <formula>P50=1</formula>
    </cfRule>
  </conditionalFormatting>
  <conditionalFormatting sqref="G51">
    <cfRule type="expression" dxfId="358" priority="163">
      <formula>P51=1</formula>
    </cfRule>
  </conditionalFormatting>
  <conditionalFormatting sqref="G51">
    <cfRule type="expression" dxfId="357" priority="162">
      <formula>O51=1</formula>
    </cfRule>
  </conditionalFormatting>
  <conditionalFormatting sqref="G51">
    <cfRule type="expression" dxfId="356" priority="161">
      <formula>O51=1</formula>
    </cfRule>
  </conditionalFormatting>
  <conditionalFormatting sqref="G51">
    <cfRule type="expression" dxfId="355" priority="160">
      <formula>O51=1</formula>
    </cfRule>
  </conditionalFormatting>
  <conditionalFormatting sqref="G51">
    <cfRule type="expression" dxfId="354" priority="159">
      <formula>P51=1</formula>
    </cfRule>
  </conditionalFormatting>
  <conditionalFormatting sqref="G51">
    <cfRule type="expression" dxfId="353" priority="158">
      <formula>P51=1</formula>
    </cfRule>
  </conditionalFormatting>
  <conditionalFormatting sqref="G51">
    <cfRule type="expression" dxfId="352" priority="157">
      <formula>P51=1</formula>
    </cfRule>
  </conditionalFormatting>
  <conditionalFormatting sqref="G51">
    <cfRule type="expression" dxfId="351" priority="156">
      <formula>O51=1</formula>
    </cfRule>
  </conditionalFormatting>
  <conditionalFormatting sqref="G51">
    <cfRule type="expression" dxfId="350" priority="155">
      <formula>O51=1</formula>
    </cfRule>
  </conditionalFormatting>
  <conditionalFormatting sqref="G51">
    <cfRule type="expression" dxfId="349" priority="154">
      <formula>O51=1</formula>
    </cfRule>
  </conditionalFormatting>
  <conditionalFormatting sqref="G51">
    <cfRule type="expression" dxfId="348" priority="153">
      <formula>P51=1</formula>
    </cfRule>
  </conditionalFormatting>
  <conditionalFormatting sqref="G51">
    <cfRule type="expression" dxfId="347" priority="152">
      <formula>P51=1</formula>
    </cfRule>
  </conditionalFormatting>
  <conditionalFormatting sqref="G39">
    <cfRule type="expression" dxfId="346" priority="151">
      <formula>P39=1</formula>
    </cfRule>
  </conditionalFormatting>
  <conditionalFormatting sqref="G50">
    <cfRule type="expression" dxfId="345" priority="150">
      <formula>P50=1</formula>
    </cfRule>
  </conditionalFormatting>
  <conditionalFormatting sqref="G38">
    <cfRule type="expression" dxfId="344" priority="149">
      <formula>P38=1</formula>
    </cfRule>
  </conditionalFormatting>
  <conditionalFormatting sqref="G40">
    <cfRule type="expression" dxfId="343" priority="148">
      <formula>O40=1</formula>
    </cfRule>
  </conditionalFormatting>
  <conditionalFormatting sqref="G40">
    <cfRule type="expression" dxfId="342" priority="147">
      <formula>O40=1</formula>
    </cfRule>
  </conditionalFormatting>
  <conditionalFormatting sqref="G40">
    <cfRule type="expression" dxfId="341" priority="146">
      <formula>O40=1</formula>
    </cfRule>
  </conditionalFormatting>
  <conditionalFormatting sqref="G40">
    <cfRule type="expression" dxfId="340" priority="145">
      <formula>P40=1</formula>
    </cfRule>
  </conditionalFormatting>
  <conditionalFormatting sqref="G40">
    <cfRule type="expression" dxfId="339" priority="144">
      <formula>P40=1</formula>
    </cfRule>
  </conditionalFormatting>
  <conditionalFormatting sqref="G50">
    <cfRule type="expression" dxfId="338" priority="143">
      <formula>P50=1</formula>
    </cfRule>
  </conditionalFormatting>
  <conditionalFormatting sqref="G38">
    <cfRule type="expression" dxfId="337" priority="142">
      <formula>P38=1</formula>
    </cfRule>
  </conditionalFormatting>
  <conditionalFormatting sqref="G40">
    <cfRule type="expression" dxfId="336" priority="141">
      <formula>O40=1</formula>
    </cfRule>
  </conditionalFormatting>
  <conditionalFormatting sqref="G40">
    <cfRule type="expression" dxfId="335" priority="140">
      <formula>O40=1</formula>
    </cfRule>
  </conditionalFormatting>
  <conditionalFormatting sqref="G40">
    <cfRule type="expression" dxfId="334" priority="139">
      <formula>O40=1</formula>
    </cfRule>
  </conditionalFormatting>
  <conditionalFormatting sqref="G40">
    <cfRule type="expression" dxfId="333" priority="138">
      <formula>P40=1</formula>
    </cfRule>
  </conditionalFormatting>
  <conditionalFormatting sqref="G40">
    <cfRule type="expression" dxfId="332" priority="137">
      <formula>P40=1</formula>
    </cfRule>
  </conditionalFormatting>
  <conditionalFormatting sqref="G50">
    <cfRule type="expression" dxfId="331" priority="136">
      <formula>P50=1</formula>
    </cfRule>
  </conditionalFormatting>
  <conditionalFormatting sqref="G38">
    <cfRule type="expression" dxfId="330" priority="135">
      <formula>P38=1</formula>
    </cfRule>
  </conditionalFormatting>
  <conditionalFormatting sqref="G40">
    <cfRule type="expression" dxfId="329" priority="134">
      <formula>O40=1</formula>
    </cfRule>
  </conditionalFormatting>
  <conditionalFormatting sqref="G40">
    <cfRule type="expression" dxfId="328" priority="133">
      <formula>O40=1</formula>
    </cfRule>
  </conditionalFormatting>
  <conditionalFormatting sqref="G40">
    <cfRule type="expression" dxfId="327" priority="132">
      <formula>O40=1</formula>
    </cfRule>
  </conditionalFormatting>
  <conditionalFormatting sqref="G40">
    <cfRule type="expression" dxfId="326" priority="131">
      <formula>P40=1</formula>
    </cfRule>
  </conditionalFormatting>
  <conditionalFormatting sqref="G40">
    <cfRule type="expression" dxfId="325" priority="130">
      <formula>P40=1</formula>
    </cfRule>
  </conditionalFormatting>
  <conditionalFormatting sqref="G37">
    <cfRule type="expression" dxfId="324" priority="129">
      <formula>P37=1</formula>
    </cfRule>
  </conditionalFormatting>
  <conditionalFormatting sqref="G48">
    <cfRule type="expression" dxfId="323" priority="128">
      <formula>P48=1</formula>
    </cfRule>
  </conditionalFormatting>
  <conditionalFormatting sqref="G48">
    <cfRule type="expression" dxfId="322" priority="127">
      <formula>P48=1</formula>
    </cfRule>
  </conditionalFormatting>
  <conditionalFormatting sqref="G51">
    <cfRule type="expression" dxfId="321" priority="126">
      <formula>P51=1</formula>
    </cfRule>
  </conditionalFormatting>
  <conditionalFormatting sqref="G51">
    <cfRule type="expression" dxfId="320" priority="125">
      <formula>O51=1</formula>
    </cfRule>
  </conditionalFormatting>
  <conditionalFormatting sqref="G51">
    <cfRule type="expression" dxfId="319" priority="124">
      <formula>O51=1</formula>
    </cfRule>
  </conditionalFormatting>
  <conditionalFormatting sqref="G51">
    <cfRule type="expression" dxfId="318" priority="123">
      <formula>O51=1</formula>
    </cfRule>
  </conditionalFormatting>
  <conditionalFormatting sqref="G51">
    <cfRule type="expression" dxfId="317" priority="122">
      <formula>P51=1</formula>
    </cfRule>
  </conditionalFormatting>
  <conditionalFormatting sqref="G51">
    <cfRule type="expression" dxfId="316" priority="121">
      <formula>P51=1</formula>
    </cfRule>
  </conditionalFormatting>
  <conditionalFormatting sqref="G48">
    <cfRule type="expression" dxfId="315" priority="120">
      <formula>P48=1</formula>
    </cfRule>
  </conditionalFormatting>
  <conditionalFormatting sqref="G51">
    <cfRule type="expression" dxfId="314" priority="119">
      <formula>P51=1</formula>
    </cfRule>
  </conditionalFormatting>
  <conditionalFormatting sqref="G51">
    <cfRule type="expression" dxfId="313" priority="118">
      <formula>O51=1</formula>
    </cfRule>
  </conditionalFormatting>
  <conditionalFormatting sqref="G51">
    <cfRule type="expression" dxfId="312" priority="117">
      <formula>O51=1</formula>
    </cfRule>
  </conditionalFormatting>
  <conditionalFormatting sqref="G51">
    <cfRule type="expression" dxfId="311" priority="116">
      <formula>O51=1</formula>
    </cfRule>
  </conditionalFormatting>
  <conditionalFormatting sqref="G51">
    <cfRule type="expression" dxfId="310" priority="115">
      <formula>P51=1</formula>
    </cfRule>
  </conditionalFormatting>
  <conditionalFormatting sqref="G51">
    <cfRule type="expression" dxfId="309" priority="114">
      <formula>P51=1</formula>
    </cfRule>
  </conditionalFormatting>
  <conditionalFormatting sqref="G47">
    <cfRule type="expression" dxfId="308" priority="113">
      <formula>P47=1</formula>
    </cfRule>
  </conditionalFormatting>
  <conditionalFormatting sqref="G47">
    <cfRule type="expression" dxfId="307" priority="112">
      <formula>P47=1</formula>
    </cfRule>
  </conditionalFormatting>
  <conditionalFormatting sqref="G50">
    <cfRule type="expression" dxfId="306" priority="111">
      <formula>P50=1</formula>
    </cfRule>
  </conditionalFormatting>
  <conditionalFormatting sqref="G50">
    <cfRule type="expression" dxfId="305" priority="110">
      <formula>O50=1</formula>
    </cfRule>
  </conditionalFormatting>
  <conditionalFormatting sqref="G50">
    <cfRule type="expression" dxfId="304" priority="109">
      <formula>O50=1</formula>
    </cfRule>
  </conditionalFormatting>
  <conditionalFormatting sqref="G50">
    <cfRule type="expression" dxfId="303" priority="108">
      <formula>O50=1</formula>
    </cfRule>
  </conditionalFormatting>
  <conditionalFormatting sqref="G50">
    <cfRule type="expression" dxfId="302" priority="107">
      <formula>P50=1</formula>
    </cfRule>
  </conditionalFormatting>
  <conditionalFormatting sqref="G50">
    <cfRule type="expression" dxfId="301" priority="106">
      <formula>P50=1</formula>
    </cfRule>
  </conditionalFormatting>
  <conditionalFormatting sqref="G47">
    <cfRule type="expression" dxfId="300" priority="105">
      <formula>P47=1</formula>
    </cfRule>
  </conditionalFormatting>
  <conditionalFormatting sqref="G50">
    <cfRule type="expression" dxfId="299" priority="104">
      <formula>P50=1</formula>
    </cfRule>
  </conditionalFormatting>
  <conditionalFormatting sqref="G50">
    <cfRule type="expression" dxfId="298" priority="103">
      <formula>O50=1</formula>
    </cfRule>
  </conditionalFormatting>
  <conditionalFormatting sqref="G50">
    <cfRule type="expression" dxfId="297" priority="102">
      <formula>O50=1</formula>
    </cfRule>
  </conditionalFormatting>
  <conditionalFormatting sqref="G50">
    <cfRule type="expression" dxfId="296" priority="101">
      <formula>O50=1</formula>
    </cfRule>
  </conditionalFormatting>
  <conditionalFormatting sqref="G50">
    <cfRule type="expression" dxfId="295" priority="100">
      <formula>P50=1</formula>
    </cfRule>
  </conditionalFormatting>
  <conditionalFormatting sqref="G50">
    <cfRule type="expression" dxfId="294" priority="99">
      <formula>P50=1</formula>
    </cfRule>
  </conditionalFormatting>
  <conditionalFormatting sqref="G45">
    <cfRule type="expression" dxfId="293" priority="98">
      <formula>P45=1</formula>
    </cfRule>
  </conditionalFormatting>
  <conditionalFormatting sqref="G45">
    <cfRule type="expression" dxfId="292" priority="97">
      <formula>P45=1</formula>
    </cfRule>
  </conditionalFormatting>
  <conditionalFormatting sqref="G48">
    <cfRule type="expression" dxfId="291" priority="96">
      <formula>P48=1</formula>
    </cfRule>
  </conditionalFormatting>
  <conditionalFormatting sqref="G48">
    <cfRule type="expression" dxfId="290" priority="95">
      <formula>O48=1</formula>
    </cfRule>
  </conditionalFormatting>
  <conditionalFormatting sqref="G48">
    <cfRule type="expression" dxfId="289" priority="94">
      <formula>O48=1</formula>
    </cfRule>
  </conditionalFormatting>
  <conditionalFormatting sqref="G48">
    <cfRule type="expression" dxfId="288" priority="93">
      <formula>O48=1</formula>
    </cfRule>
  </conditionalFormatting>
  <conditionalFormatting sqref="G48">
    <cfRule type="expression" dxfId="287" priority="92">
      <formula>P48=1</formula>
    </cfRule>
  </conditionalFormatting>
  <conditionalFormatting sqref="G48">
    <cfRule type="expression" dxfId="286" priority="91">
      <formula>P48=1</formula>
    </cfRule>
  </conditionalFormatting>
  <conditionalFormatting sqref="G45">
    <cfRule type="expression" dxfId="285" priority="90">
      <formula>P45=1</formula>
    </cfRule>
  </conditionalFormatting>
  <conditionalFormatting sqref="G48">
    <cfRule type="expression" dxfId="284" priority="89">
      <formula>P48=1</formula>
    </cfRule>
  </conditionalFormatting>
  <conditionalFormatting sqref="G48">
    <cfRule type="expression" dxfId="283" priority="88">
      <formula>O48=1</formula>
    </cfRule>
  </conditionalFormatting>
  <conditionalFormatting sqref="G48">
    <cfRule type="expression" dxfId="282" priority="87">
      <formula>O48=1</formula>
    </cfRule>
  </conditionalFormatting>
  <conditionalFormatting sqref="G48">
    <cfRule type="expression" dxfId="281" priority="86">
      <formula>O48=1</formula>
    </cfRule>
  </conditionalFormatting>
  <conditionalFormatting sqref="G48">
    <cfRule type="expression" dxfId="280" priority="85">
      <formula>P48=1</formula>
    </cfRule>
  </conditionalFormatting>
  <conditionalFormatting sqref="G48">
    <cfRule type="expression" dxfId="279" priority="84">
      <formula>P48=1</formula>
    </cfRule>
  </conditionalFormatting>
  <conditionalFormatting sqref="G49">
    <cfRule type="expression" dxfId="278" priority="83">
      <formula>P49=1</formula>
    </cfRule>
  </conditionalFormatting>
  <conditionalFormatting sqref="G49">
    <cfRule type="expression" dxfId="277" priority="82">
      <formula>P49=1</formula>
    </cfRule>
  </conditionalFormatting>
  <conditionalFormatting sqref="G49">
    <cfRule type="expression" dxfId="276" priority="81">
      <formula>P49=1</formula>
    </cfRule>
  </conditionalFormatting>
  <conditionalFormatting sqref="G48">
    <cfRule type="expression" dxfId="275" priority="80">
      <formula>P48=1</formula>
    </cfRule>
  </conditionalFormatting>
  <conditionalFormatting sqref="G48">
    <cfRule type="expression" dxfId="274" priority="79">
      <formula>P48=1</formula>
    </cfRule>
  </conditionalFormatting>
  <conditionalFormatting sqref="G48">
    <cfRule type="expression" dxfId="273" priority="78">
      <formula>P48=1</formula>
    </cfRule>
  </conditionalFormatting>
  <conditionalFormatting sqref="G46">
    <cfRule type="expression" dxfId="272" priority="77">
      <formula>P46=1</formula>
    </cfRule>
  </conditionalFormatting>
  <conditionalFormatting sqref="G46">
    <cfRule type="expression" dxfId="271" priority="76">
      <formula>P46=1</formula>
    </cfRule>
  </conditionalFormatting>
  <conditionalFormatting sqref="G49">
    <cfRule type="expression" dxfId="270" priority="75">
      <formula>P49=1</formula>
    </cfRule>
  </conditionalFormatting>
  <conditionalFormatting sqref="G49">
    <cfRule type="expression" dxfId="269" priority="74">
      <formula>O49=1</formula>
    </cfRule>
  </conditionalFormatting>
  <conditionalFormatting sqref="G49">
    <cfRule type="expression" dxfId="268" priority="73">
      <formula>O49=1</formula>
    </cfRule>
  </conditionalFormatting>
  <conditionalFormatting sqref="G49">
    <cfRule type="expression" dxfId="267" priority="72">
      <formula>O49=1</formula>
    </cfRule>
  </conditionalFormatting>
  <conditionalFormatting sqref="G49">
    <cfRule type="expression" dxfId="266" priority="71">
      <formula>P49=1</formula>
    </cfRule>
  </conditionalFormatting>
  <conditionalFormatting sqref="G49">
    <cfRule type="expression" dxfId="265" priority="70">
      <formula>P49=1</formula>
    </cfRule>
  </conditionalFormatting>
  <conditionalFormatting sqref="G46">
    <cfRule type="expression" dxfId="264" priority="69">
      <formula>P46=1</formula>
    </cfRule>
  </conditionalFormatting>
  <conditionalFormatting sqref="G49">
    <cfRule type="expression" dxfId="263" priority="68">
      <formula>P49=1</formula>
    </cfRule>
  </conditionalFormatting>
  <conditionalFormatting sqref="G49">
    <cfRule type="expression" dxfId="262" priority="67">
      <formula>O49=1</formula>
    </cfRule>
  </conditionalFormatting>
  <conditionalFormatting sqref="G49">
    <cfRule type="expression" dxfId="261" priority="66">
      <formula>O49=1</formula>
    </cfRule>
  </conditionalFormatting>
  <conditionalFormatting sqref="G49">
    <cfRule type="expression" dxfId="260" priority="65">
      <formula>O49=1</formula>
    </cfRule>
  </conditionalFormatting>
  <conditionalFormatting sqref="G49">
    <cfRule type="expression" dxfId="259" priority="64">
      <formula>P49=1</formula>
    </cfRule>
  </conditionalFormatting>
  <conditionalFormatting sqref="G49">
    <cfRule type="expression" dxfId="258" priority="63">
      <formula>P49=1</formula>
    </cfRule>
  </conditionalFormatting>
  <conditionalFormatting sqref="G51">
    <cfRule type="expression" dxfId="257" priority="62">
      <formula>P51=1</formula>
    </cfRule>
  </conditionalFormatting>
  <conditionalFormatting sqref="G51">
    <cfRule type="expression" dxfId="256" priority="61">
      <formula>O51=1</formula>
    </cfRule>
  </conditionalFormatting>
  <conditionalFormatting sqref="G51">
    <cfRule type="expression" dxfId="255" priority="60">
      <formula>O51=1</formula>
    </cfRule>
  </conditionalFormatting>
  <conditionalFormatting sqref="G51">
    <cfRule type="expression" dxfId="254" priority="59">
      <formula>O51=1</formula>
    </cfRule>
  </conditionalFormatting>
  <conditionalFormatting sqref="G51">
    <cfRule type="expression" dxfId="253" priority="58">
      <formula>P51=1</formula>
    </cfRule>
  </conditionalFormatting>
  <conditionalFormatting sqref="G51">
    <cfRule type="expression" dxfId="252" priority="57">
      <formula>P51=1</formula>
    </cfRule>
  </conditionalFormatting>
  <conditionalFormatting sqref="G51">
    <cfRule type="expression" dxfId="251" priority="56">
      <formula>P51=1</formula>
    </cfRule>
  </conditionalFormatting>
  <conditionalFormatting sqref="G51">
    <cfRule type="expression" dxfId="250" priority="55">
      <formula>O51=1</formula>
    </cfRule>
  </conditionalFormatting>
  <conditionalFormatting sqref="G51">
    <cfRule type="expression" dxfId="249" priority="54">
      <formula>O51=1</formula>
    </cfRule>
  </conditionalFormatting>
  <conditionalFormatting sqref="G51">
    <cfRule type="expression" dxfId="248" priority="53">
      <formula>O51=1</formula>
    </cfRule>
  </conditionalFormatting>
  <conditionalFormatting sqref="G51">
    <cfRule type="expression" dxfId="247" priority="52">
      <formula>P51=1</formula>
    </cfRule>
  </conditionalFormatting>
  <conditionalFormatting sqref="G51">
    <cfRule type="expression" dxfId="246" priority="51">
      <formula>P51=1</formula>
    </cfRule>
  </conditionalFormatting>
  <conditionalFormatting sqref="G49">
    <cfRule type="expression" dxfId="245" priority="50">
      <formula>P49=1</formula>
    </cfRule>
  </conditionalFormatting>
  <conditionalFormatting sqref="G49">
    <cfRule type="expression" dxfId="244" priority="49">
      <formula>O49=1</formula>
    </cfRule>
  </conditionalFormatting>
  <conditionalFormatting sqref="G49">
    <cfRule type="expression" dxfId="243" priority="48">
      <formula>O49=1</formula>
    </cfRule>
  </conditionalFormatting>
  <conditionalFormatting sqref="G49">
    <cfRule type="expression" dxfId="242" priority="47">
      <formula>O49=1</formula>
    </cfRule>
  </conditionalFormatting>
  <conditionalFormatting sqref="G49">
    <cfRule type="expression" dxfId="241" priority="46">
      <formula>P49=1</formula>
    </cfRule>
  </conditionalFormatting>
  <conditionalFormatting sqref="G49">
    <cfRule type="expression" dxfId="240" priority="45">
      <formula>P49=1</formula>
    </cfRule>
  </conditionalFormatting>
  <conditionalFormatting sqref="G49">
    <cfRule type="expression" dxfId="239" priority="44">
      <formula>P49=1</formula>
    </cfRule>
  </conditionalFormatting>
  <conditionalFormatting sqref="G49">
    <cfRule type="expression" dxfId="238" priority="43">
      <formula>O49=1</formula>
    </cfRule>
  </conditionalFormatting>
  <conditionalFormatting sqref="G49">
    <cfRule type="expression" dxfId="237" priority="42">
      <formula>O49=1</formula>
    </cfRule>
  </conditionalFormatting>
  <conditionalFormatting sqref="G49">
    <cfRule type="expression" dxfId="236" priority="41">
      <formula>O49=1</formula>
    </cfRule>
  </conditionalFormatting>
  <conditionalFormatting sqref="G49">
    <cfRule type="expression" dxfId="235" priority="40">
      <formula>P49=1</formula>
    </cfRule>
  </conditionalFormatting>
  <conditionalFormatting sqref="G49">
    <cfRule type="expression" dxfId="234" priority="39">
      <formula>P49=1</formula>
    </cfRule>
  </conditionalFormatting>
  <conditionalFormatting sqref="G50">
    <cfRule type="expression" dxfId="233" priority="38">
      <formula>P50=1</formula>
    </cfRule>
  </conditionalFormatting>
  <conditionalFormatting sqref="G50">
    <cfRule type="expression" dxfId="232" priority="37">
      <formula>O50=1</formula>
    </cfRule>
  </conditionalFormatting>
  <conditionalFormatting sqref="G50">
    <cfRule type="expression" dxfId="231" priority="36">
      <formula>O50=1</formula>
    </cfRule>
  </conditionalFormatting>
  <conditionalFormatting sqref="G50">
    <cfRule type="expression" dxfId="230" priority="35">
      <formula>O50=1</formula>
    </cfRule>
  </conditionalFormatting>
  <conditionalFormatting sqref="G50">
    <cfRule type="expression" dxfId="229" priority="34">
      <formula>P50=1</formula>
    </cfRule>
  </conditionalFormatting>
  <conditionalFormatting sqref="G50">
    <cfRule type="expression" dxfId="228" priority="33">
      <formula>P50=1</formula>
    </cfRule>
  </conditionalFormatting>
  <conditionalFormatting sqref="G50">
    <cfRule type="expression" dxfId="227" priority="32">
      <formula>P50=1</formula>
    </cfRule>
  </conditionalFormatting>
  <conditionalFormatting sqref="G50">
    <cfRule type="expression" dxfId="226" priority="31">
      <formula>O50=1</formula>
    </cfRule>
  </conditionalFormatting>
  <conditionalFormatting sqref="G50">
    <cfRule type="expression" dxfId="225" priority="30">
      <formula>O50=1</formula>
    </cfRule>
  </conditionalFormatting>
  <conditionalFormatting sqref="G50">
    <cfRule type="expression" dxfId="224" priority="29">
      <formula>O50=1</formula>
    </cfRule>
  </conditionalFormatting>
  <conditionalFormatting sqref="G50">
    <cfRule type="expression" dxfId="223" priority="28">
      <formula>P50=1</formula>
    </cfRule>
  </conditionalFormatting>
  <conditionalFormatting sqref="G50">
    <cfRule type="expression" dxfId="222" priority="27">
      <formula>P50=1</formula>
    </cfRule>
  </conditionalFormatting>
  <conditionalFormatting sqref="G52">
    <cfRule type="expression" dxfId="221" priority="26">
      <formula>AO52=1</formula>
    </cfRule>
  </conditionalFormatting>
  <conditionalFormatting sqref="G52">
    <cfRule type="expression" dxfId="220" priority="25">
      <formula>P52=1</formula>
    </cfRule>
  </conditionalFormatting>
  <conditionalFormatting sqref="G52">
    <cfRule type="expression" dxfId="219" priority="24">
      <formula>AO52=1</formula>
    </cfRule>
  </conditionalFormatting>
  <conditionalFormatting sqref="G52">
    <cfRule type="expression" dxfId="218" priority="23">
      <formula>AC52=1</formula>
    </cfRule>
  </conditionalFormatting>
  <conditionalFormatting sqref="C1021">
    <cfRule type="expression" dxfId="217" priority="21">
      <formula>AM1021=1</formula>
    </cfRule>
  </conditionalFormatting>
  <conditionalFormatting sqref="G1021:G1024 G1026:G1030">
    <cfRule type="expression" dxfId="216" priority="20">
      <formula>AN1021=1</formula>
    </cfRule>
  </conditionalFormatting>
  <conditionalFormatting sqref="C1030">
    <cfRule type="expression" dxfId="215" priority="22">
      <formula>AM1030=1</formula>
    </cfRule>
  </conditionalFormatting>
  <conditionalFormatting sqref="D1025">
    <cfRule type="expression" dxfId="214" priority="19">
      <formula>AN1025=1</formula>
    </cfRule>
  </conditionalFormatting>
  <conditionalFormatting sqref="C1025">
    <cfRule type="expression" dxfId="213" priority="18">
      <formula>AM1025=1</formula>
    </cfRule>
  </conditionalFormatting>
  <conditionalFormatting sqref="G1025">
    <cfRule type="expression" dxfId="212" priority="17">
      <formula>AO1025=1</formula>
    </cfRule>
  </conditionalFormatting>
  <conditionalFormatting sqref="G1025">
    <cfRule type="expression" dxfId="211" priority="16">
      <formula>P1025=1</formula>
    </cfRule>
  </conditionalFormatting>
  <conditionalFormatting sqref="I1235">
    <cfRule type="expression" dxfId="210" priority="15">
      <formula>#REF!=1</formula>
    </cfRule>
  </conditionalFormatting>
  <conditionalFormatting sqref="I1232">
    <cfRule type="expression" dxfId="209" priority="14">
      <formula>#REF!=1</formula>
    </cfRule>
  </conditionalFormatting>
  <conditionalFormatting sqref="I1230">
    <cfRule type="expression" dxfId="208" priority="13">
      <formula>#REF!=1</formula>
    </cfRule>
  </conditionalFormatting>
  <conditionalFormatting sqref="I1231">
    <cfRule type="expression" dxfId="207" priority="12">
      <formula>#REF!=1</formula>
    </cfRule>
  </conditionalFormatting>
  <conditionalFormatting sqref="I1233">
    <cfRule type="expression" dxfId="206" priority="11">
      <formula>#REF!=1</formula>
    </cfRule>
  </conditionalFormatting>
  <conditionalFormatting sqref="I1234">
    <cfRule type="expression" dxfId="205" priority="10">
      <formula>#REF!=1</formula>
    </cfRule>
  </conditionalFormatting>
  <conditionalFormatting sqref="C1230:C1243">
    <cfRule type="expression" dxfId="204" priority="9">
      <formula>AM1230=1</formula>
    </cfRule>
  </conditionalFormatting>
  <conditionalFormatting sqref="G1232 G1235:G1243">
    <cfRule type="expression" dxfId="203" priority="8">
      <formula>AN1232=1</formula>
    </cfRule>
  </conditionalFormatting>
  <conditionalFormatting sqref="G1230">
    <cfRule type="expression" dxfId="202" priority="7">
      <formula>AN1230=1</formula>
    </cfRule>
  </conditionalFormatting>
  <conditionalFormatting sqref="G1231">
    <cfRule type="expression" dxfId="201" priority="6">
      <formula>AN1231=1</formula>
    </cfRule>
  </conditionalFormatting>
  <conditionalFormatting sqref="G1233">
    <cfRule type="expression" dxfId="200" priority="5">
      <formula>AN1233=1</formula>
    </cfRule>
  </conditionalFormatting>
  <conditionalFormatting sqref="G1234">
    <cfRule type="expression" dxfId="199" priority="4">
      <formula>AN1234=1</formula>
    </cfRule>
  </conditionalFormatting>
  <conditionalFormatting sqref="C11:C52">
    <cfRule type="expression" dxfId="198" priority="3">
      <formula>AM11=1</formula>
    </cfRule>
  </conditionalFormatting>
  <conditionalFormatting sqref="E4">
    <cfRule type="expression" dxfId="197" priority="1">
      <formula>$E$4="対象外"</formula>
    </cfRule>
    <cfRule type="expression" dxfId="196" priority="2">
      <formula>$E$4="対象"</formula>
    </cfRule>
  </conditionalFormatting>
  <dataValidations count="10">
    <dataValidation type="list" allowBlank="1" showInputMessage="1" showErrorMessage="1" sqref="C1021:C1030 C1230:C1243 C11:C52" xr:uid="{C5EFCA14-F0B7-4636-9BFA-1C7E37452196}">
      <formula1>"取組①,取組②,取組③,取組④,取組⑤,キャンセル①"</formula1>
    </dataValidation>
    <dataValidation type="list" allowBlank="1" showInputMessage="1" showErrorMessage="1" sqref="C1331 C1071 C1122 C1223 C513 C1014 C111 C1280 C212" xr:uid="{8E24E57A-1F9F-4FF8-8949-B91CD73C693F}">
      <formula1>#REF!</formula1>
    </dataValidation>
    <dataValidation type="list" allowBlank="1" showInputMessage="1" showErrorMessage="1" sqref="H1021:H1070 H1072:H1121 H1123:H1222 H514:H1013 H213:H512 H11:H110 H112:H211" xr:uid="{22E3EC5D-F1CC-4FE7-A89E-534632A7C12C}">
      <formula1>税率</formula1>
    </dataValidation>
    <dataValidation type="list" allowBlank="1" showInputMessage="1" showErrorMessage="1" sqref="O514:O1013" xr:uid="{E8B4FFEC-62E8-4E10-857E-62A055AF192C}">
      <formula1>"OK,対象外,一部OK,確認,一部確認,　"</formula1>
    </dataValidation>
    <dataValidation type="list" allowBlank="1" showInputMessage="1" showErrorMessage="1" sqref="Q3" xr:uid="{ED84CCF2-21E0-4F82-B315-AF926D01994C}">
      <formula1>"対象外,対象"</formula1>
    </dataValidation>
    <dataValidation type="list" allowBlank="1" showInputMessage="1" showErrorMessage="1" sqref="O11:O513" xr:uid="{B99B0CC5-59C0-4900-88A7-70D4C037E27B}">
      <formula1>"OK,対象外,確認,　"</formula1>
    </dataValidation>
    <dataValidation type="list" allowBlank="1" showInputMessage="1" showErrorMessage="1" sqref="P11:P1013" xr:uid="{C1D9F573-9A97-4A44-85A2-6B61DD2E5F12}">
      <formula1>対象外理由</formula1>
    </dataValidation>
    <dataValidation type="whole" operator="greaterThanOrEqual" allowBlank="1" showInputMessage="1" showErrorMessage="1" sqref="G11:G49 G52:G57 G1021:G1028" xr:uid="{B4D12340-C19D-4AB7-B484-2C5F91352FB5}">
      <formula1>0</formula1>
    </dataValidation>
    <dataValidation type="list" allowBlank="1" showInputMessage="1" showErrorMessage="1" sqref="M1" xr:uid="{92E93EB1-3B34-408C-AB70-BFCF26479BDB}">
      <formula1>"VIPO,VIPO以外"</formula1>
    </dataValidation>
    <dataValidation type="list" allowBlank="1" showInputMessage="1" showErrorMessage="1" sqref="E514:E1013 E213:E512 E11:E211" xr:uid="{B7439976-11E3-4A4F-925F-64581AE3AE44}">
      <formula1>INDIRECT(SUBSTITUTE(SUBSTITUTE(D11,"(","_"),")",""))</formula1>
    </dataValidation>
  </dataValidations>
  <pageMargins left="0.23622047244094491" right="0.23622047244094491" top="0.74803149606299213" bottom="0.74803149606299213" header="0.31496062992125984" footer="0.31496062992125984"/>
  <pageSetup paperSize="8" scale="81" fitToHeight="0" orientation="portrait" verticalDpi="0" r:id="rId1"/>
  <headerFooter>
    <oddHeader>&amp;C&amp;20&amp;A</oddHeader>
    <oddFooter>&amp;C&amp;P/&amp;N&amp;R&amp;F</oddFooter>
  </headerFooter>
  <rowBreaks count="2" manualBreakCount="2">
    <brk id="1017" max="16383" man="1"/>
    <brk id="1334" max="16383" man="1"/>
  </rowBreaks>
  <ignoredErrors>
    <ignoredError sqref="G101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DE3F-6E3A-47C0-B69F-5E2146FB1E6E}">
  <sheetPr>
    <tabColor theme="0" tint="-0.249977111117893"/>
    <pageSetUpPr fitToPage="1"/>
  </sheetPr>
  <dimension ref="A1:AQ1371"/>
  <sheetViews>
    <sheetView showGridLines="0" zoomScaleNormal="100" workbookViewId="0"/>
  </sheetViews>
  <sheetFormatPr defaultColWidth="8.78515625" defaultRowHeight="15" outlineLevelRow="1" outlineLevelCol="1" x14ac:dyDescent="0.35"/>
  <cols>
    <col min="1" max="1" width="2.78515625" customWidth="1"/>
    <col min="2" max="2" width="4.78515625" style="32" customWidth="1"/>
    <col min="3" max="3" width="10" style="18" customWidth="1"/>
    <col min="4" max="4" width="9.42578125" style="32" customWidth="1"/>
    <col min="5" max="5" width="16" style="32" customWidth="1"/>
    <col min="6" max="6" width="17.78515625" style="32" customWidth="1"/>
    <col min="7" max="7" width="13.78515625" style="32" customWidth="1"/>
    <col min="8" max="8" width="10" style="32" customWidth="1"/>
    <col min="9" max="9" width="13.78515625" style="32" customWidth="1"/>
    <col min="10" max="10" width="29.42578125" customWidth="1"/>
    <col min="11" max="11" width="1.78515625" customWidth="1"/>
    <col min="12" max="12" width="5.5703125" style="222" hidden="1" customWidth="1" outlineLevel="1"/>
    <col min="13" max="13" width="8.78515625" style="222" hidden="1" customWidth="1" outlineLevel="1"/>
    <col min="14" max="14" width="12.5703125" style="222" hidden="1" customWidth="1" outlineLevel="1"/>
    <col min="15" max="15" width="7" style="222" hidden="1" customWidth="1" outlineLevel="1"/>
    <col min="16" max="16" width="13.78515625" style="222" hidden="1" customWidth="1" outlineLevel="1"/>
    <col min="17" max="17" width="16.42578125" hidden="1" customWidth="1" outlineLevel="1"/>
    <col min="18" max="18" width="14" style="222" hidden="1" customWidth="1" outlineLevel="1"/>
    <col min="19" max="19" width="13.78515625" style="222" hidden="1" customWidth="1" outlineLevel="1"/>
    <col min="20" max="20" width="14" hidden="1" customWidth="1" outlineLevel="1"/>
    <col min="21" max="21" width="1.78515625" customWidth="1" collapsed="1"/>
    <col min="22" max="22" width="6" customWidth="1"/>
    <col min="23" max="23" width="6.78515625" bestFit="1" customWidth="1"/>
    <col min="24" max="24" width="23.5703125" customWidth="1"/>
    <col min="25" max="25" width="17.42578125" bestFit="1" customWidth="1"/>
    <col min="26" max="26" width="17" bestFit="1" customWidth="1"/>
    <col min="27" max="27" width="5.78515625" customWidth="1"/>
    <col min="28" max="28" width="10" customWidth="1"/>
    <col min="29" max="29" width="20" customWidth="1"/>
    <col min="30" max="30" width="17.42578125" bestFit="1" customWidth="1"/>
    <col min="31" max="34" width="8.78515625" bestFit="1" customWidth="1"/>
    <col min="35" max="38" width="8.78515625" customWidth="1"/>
    <col min="39" max="42" width="8.78515625" hidden="1" customWidth="1" outlineLevel="1"/>
    <col min="43" max="43" width="8.78515625" customWidth="1" collapsed="1"/>
  </cols>
  <sheetData>
    <row r="1" spans="1:42" ht="20.25" customHeight="1" thickBot="1" x14ac:dyDescent="0.4">
      <c r="A1" s="3" t="s">
        <v>0</v>
      </c>
      <c r="B1" s="230"/>
      <c r="C1" s="231"/>
      <c r="D1" s="230"/>
      <c r="E1" s="230"/>
      <c r="F1" s="230"/>
      <c r="G1" s="230"/>
      <c r="H1" s="230"/>
      <c r="I1" s="230"/>
      <c r="J1" s="232"/>
      <c r="K1" s="5"/>
      <c r="L1" s="60"/>
      <c r="M1" s="486" t="s">
        <v>135</v>
      </c>
      <c r="N1" s="262" t="s">
        <v>136</v>
      </c>
      <c r="O1" s="487"/>
      <c r="Q1" s="488" t="s">
        <v>137</v>
      </c>
      <c r="R1" s="489" t="s">
        <v>138</v>
      </c>
      <c r="S1" s="489"/>
    </row>
    <row r="2" spans="1:42" ht="25.5" customHeight="1" thickBot="1" x14ac:dyDescent="0.4">
      <c r="A2" s="14"/>
      <c r="B2" s="38" t="s">
        <v>3</v>
      </c>
      <c r="C2" s="490"/>
      <c r="D2" s="571" t="s">
        <v>596</v>
      </c>
      <c r="E2" s="571"/>
      <c r="F2" s="571"/>
      <c r="G2" s="571"/>
      <c r="H2" s="601" t="s">
        <v>4</v>
      </c>
      <c r="I2" s="601"/>
      <c r="J2" s="463" t="s">
        <v>597</v>
      </c>
      <c r="K2" s="7"/>
      <c r="L2" s="491"/>
      <c r="M2" s="296" t="s">
        <v>139</v>
      </c>
      <c r="N2" s="264">
        <v>0</v>
      </c>
      <c r="O2" s="223" t="s">
        <v>140</v>
      </c>
      <c r="Q2" s="226" t="s">
        <v>24</v>
      </c>
      <c r="R2" s="492" t="s">
        <v>141</v>
      </c>
      <c r="S2" s="493" t="s">
        <v>142</v>
      </c>
      <c r="T2" s="2" t="s">
        <v>143</v>
      </c>
    </row>
    <row r="3" spans="1:42" ht="25.5" customHeight="1" thickBot="1" x14ac:dyDescent="0.4">
      <c r="A3" s="14"/>
      <c r="B3" s="494" t="s">
        <v>9</v>
      </c>
      <c r="C3" s="410"/>
      <c r="D3" s="571" t="s">
        <v>281</v>
      </c>
      <c r="E3" s="571"/>
      <c r="F3" s="411" t="s">
        <v>144</v>
      </c>
      <c r="G3" s="602" t="s">
        <v>598</v>
      </c>
      <c r="H3" s="602"/>
      <c r="I3" s="495" t="s">
        <v>16</v>
      </c>
      <c r="J3" s="463" t="s">
        <v>327</v>
      </c>
      <c r="K3" s="7"/>
      <c r="L3" s="491"/>
      <c r="M3" s="496"/>
      <c r="N3" s="265">
        <v>0</v>
      </c>
      <c r="O3" s="224" t="s">
        <v>145</v>
      </c>
      <c r="P3" s="497"/>
      <c r="Q3" s="185" t="s">
        <v>146</v>
      </c>
      <c r="R3" s="498">
        <v>0</v>
      </c>
      <c r="S3" s="465">
        <v>0</v>
      </c>
      <c r="T3" s="258">
        <v>0</v>
      </c>
    </row>
    <row r="4" spans="1:42" ht="25.5" customHeight="1" thickBot="1" x14ac:dyDescent="0.4">
      <c r="A4" s="14"/>
      <c r="B4" s="575" t="s">
        <v>147</v>
      </c>
      <c r="C4" s="575"/>
      <c r="D4" s="575"/>
      <c r="E4" s="466" t="s">
        <v>146</v>
      </c>
      <c r="F4" s="412" t="s">
        <v>148</v>
      </c>
      <c r="G4" s="571" t="s">
        <v>599</v>
      </c>
      <c r="H4" s="603"/>
      <c r="I4" s="452" t="s">
        <v>149</v>
      </c>
      <c r="J4" s="499"/>
      <c r="K4" s="7"/>
      <c r="L4" s="491"/>
      <c r="M4" s="491"/>
      <c r="N4" s="468">
        <v>0</v>
      </c>
      <c r="O4" s="225" t="s">
        <v>150</v>
      </c>
      <c r="P4" s="497"/>
      <c r="Q4" s="64"/>
      <c r="R4" s="500" t="s">
        <v>151</v>
      </c>
      <c r="S4" s="501">
        <v>0</v>
      </c>
      <c r="T4" s="64"/>
    </row>
    <row r="5" spans="1:42" ht="25.5" customHeight="1" thickBot="1" x14ac:dyDescent="0.4">
      <c r="A5" s="14"/>
      <c r="B5" s="47"/>
      <c r="C5" s="47"/>
      <c r="D5" s="47"/>
      <c r="E5" s="110"/>
      <c r="F5" s="110"/>
      <c r="G5" s="110"/>
      <c r="H5" s="110"/>
      <c r="I5" s="110"/>
      <c r="J5" s="454" t="s">
        <v>152</v>
      </c>
      <c r="K5" s="7"/>
      <c r="L5" s="491"/>
      <c r="M5" s="491"/>
      <c r="N5" s="266">
        <v>0</v>
      </c>
      <c r="O5" s="267" t="s">
        <v>153</v>
      </c>
      <c r="P5" s="497"/>
      <c r="Q5" s="64"/>
      <c r="R5" s="500" t="s">
        <v>154</v>
      </c>
      <c r="S5" s="257" t="s">
        <v>155</v>
      </c>
      <c r="T5" s="64"/>
    </row>
    <row r="6" spans="1:42" ht="17.25" customHeight="1" thickBot="1" x14ac:dyDescent="0.4">
      <c r="A6" s="39"/>
      <c r="B6" s="36"/>
      <c r="C6" s="31"/>
      <c r="D6" s="36"/>
      <c r="E6" s="36"/>
      <c r="F6" s="36"/>
      <c r="G6" s="36"/>
      <c r="H6" s="36"/>
      <c r="I6" s="36"/>
      <c r="J6" s="9"/>
      <c r="K6" s="10"/>
      <c r="L6" s="491"/>
      <c r="M6" s="491"/>
      <c r="N6" s="239">
        <v>10781809</v>
      </c>
      <c r="O6" s="491" t="s">
        <v>156</v>
      </c>
      <c r="P6" s="497"/>
      <c r="Q6" s="64"/>
      <c r="R6" s="502"/>
      <c r="S6" s="502"/>
    </row>
    <row r="7" spans="1:42" ht="15" customHeight="1" thickBot="1" x14ac:dyDescent="0.4">
      <c r="L7" s="66"/>
      <c r="M7" s="66"/>
      <c r="N7" s="472" t="e">
        <v>#DIV/0!</v>
      </c>
      <c r="O7" s="66" t="s">
        <v>157</v>
      </c>
      <c r="P7" s="67"/>
      <c r="Q7" s="67"/>
    </row>
    <row r="8" spans="1:42" ht="15" customHeight="1" x14ac:dyDescent="0.35">
      <c r="A8" s="3"/>
      <c r="B8" s="33"/>
      <c r="C8" s="30"/>
      <c r="D8" s="33"/>
      <c r="E8" s="33"/>
      <c r="F8" s="33"/>
      <c r="G8" s="33"/>
      <c r="H8" s="33"/>
      <c r="I8" s="33"/>
      <c r="J8" s="4"/>
      <c r="K8" s="5"/>
      <c r="L8" s="66"/>
      <c r="M8" s="66"/>
      <c r="Q8" s="236"/>
      <c r="AM8" t="s">
        <v>158</v>
      </c>
    </row>
    <row r="9" spans="1:42" ht="15.5" thickBot="1" x14ac:dyDescent="0.4">
      <c r="A9" s="6"/>
      <c r="B9" s="34" t="s">
        <v>159</v>
      </c>
      <c r="C9" s="11" t="s">
        <v>160</v>
      </c>
      <c r="D9" s="34" t="s">
        <v>161</v>
      </c>
      <c r="E9" s="34" t="s">
        <v>162</v>
      </c>
      <c r="F9" s="34" t="s">
        <v>163</v>
      </c>
      <c r="G9" s="413" t="s">
        <v>164</v>
      </c>
      <c r="H9" s="516" t="s">
        <v>165</v>
      </c>
      <c r="I9" s="413" t="s">
        <v>166</v>
      </c>
      <c r="J9" s="11" t="s">
        <v>167</v>
      </c>
      <c r="K9" s="45"/>
      <c r="L9" s="66"/>
      <c r="M9" s="66"/>
      <c r="N9" s="70" t="s">
        <v>168</v>
      </c>
      <c r="O9" s="70" t="s">
        <v>169</v>
      </c>
      <c r="P9" s="68" t="s">
        <v>170</v>
      </c>
      <c r="Q9" s="70" t="s">
        <v>171</v>
      </c>
      <c r="S9" s="72" t="s">
        <v>172</v>
      </c>
      <c r="T9" s="69" t="s">
        <v>173</v>
      </c>
      <c r="AM9" t="s">
        <v>174</v>
      </c>
      <c r="AN9" t="s">
        <v>175</v>
      </c>
      <c r="AO9" t="s">
        <v>176</v>
      </c>
      <c r="AP9" t="s">
        <v>178</v>
      </c>
    </row>
    <row r="10" spans="1:42" x14ac:dyDescent="0.35">
      <c r="A10" s="14" t="s">
        <v>483</v>
      </c>
      <c r="B10" s="33"/>
      <c r="C10" s="30"/>
      <c r="D10" s="33"/>
      <c r="E10" s="33"/>
      <c r="F10" s="33"/>
      <c r="G10" s="41"/>
      <c r="H10" s="41"/>
      <c r="I10" s="41"/>
      <c r="J10" s="4"/>
      <c r="K10" s="7"/>
      <c r="L10" s="491"/>
      <c r="M10" s="491"/>
      <c r="P10" s="235" t="s">
        <v>182</v>
      </c>
      <c r="R10" s="71"/>
      <c r="T10" s="68" t="s">
        <v>183</v>
      </c>
    </row>
    <row r="11" spans="1:42" ht="18" x14ac:dyDescent="0.35">
      <c r="A11" s="13" t="s">
        <v>184</v>
      </c>
      <c r="B11" s="35">
        <v>1</v>
      </c>
      <c r="C11" s="473" t="s">
        <v>210</v>
      </c>
      <c r="D11" s="474" t="s">
        <v>600</v>
      </c>
      <c r="E11" s="474" t="s">
        <v>601</v>
      </c>
      <c r="F11" s="475" t="s">
        <v>602</v>
      </c>
      <c r="G11" s="476">
        <v>400000</v>
      </c>
      <c r="H11" s="477">
        <v>0.1</v>
      </c>
      <c r="I11" s="102">
        <f>IFERROR(ROUNDDOWN(G11/(1+H11),0),G11)</f>
        <v>363636</v>
      </c>
      <c r="J11" s="475" t="s">
        <v>603</v>
      </c>
      <c r="K11" s="7"/>
      <c r="L11" s="491">
        <v>1</v>
      </c>
      <c r="M11" s="503" t="s">
        <v>484</v>
      </c>
      <c r="N11" s="242">
        <v>400000</v>
      </c>
      <c r="O11" s="504"/>
      <c r="P11" s="505"/>
      <c r="Q11" s="81"/>
      <c r="R11" s="506" t="s">
        <v>185</v>
      </c>
      <c r="S11" s="480" t="s">
        <v>489</v>
      </c>
      <c r="T11" s="507" t="s">
        <v>489</v>
      </c>
      <c r="AM11">
        <v>0</v>
      </c>
      <c r="AN11">
        <v>0</v>
      </c>
      <c r="AO11">
        <v>0</v>
      </c>
      <c r="AP11">
        <v>0</v>
      </c>
    </row>
    <row r="12" spans="1:42" ht="18" x14ac:dyDescent="0.35">
      <c r="A12" s="13" t="s">
        <v>184</v>
      </c>
      <c r="B12" s="35">
        <v>2</v>
      </c>
      <c r="C12" s="473" t="s">
        <v>210</v>
      </c>
      <c r="D12" s="474" t="s">
        <v>604</v>
      </c>
      <c r="E12" s="474" t="s">
        <v>605</v>
      </c>
      <c r="F12" s="475" t="s">
        <v>606</v>
      </c>
      <c r="G12" s="476">
        <v>200000</v>
      </c>
      <c r="H12" s="477">
        <v>0.1</v>
      </c>
      <c r="I12" s="102">
        <f t="shared" ref="I12:I60" si="0">IFERROR(ROUNDDOWN(G12/(1+H12),0),G12)</f>
        <v>181818</v>
      </c>
      <c r="J12" s="475" t="s">
        <v>607</v>
      </c>
      <c r="K12" s="7"/>
      <c r="L12" s="491">
        <v>2</v>
      </c>
      <c r="M12" s="503" t="s">
        <v>484</v>
      </c>
      <c r="N12" s="242">
        <v>200000</v>
      </c>
      <c r="O12" s="504"/>
      <c r="P12" s="505"/>
      <c r="Q12" s="81"/>
      <c r="R12" s="506" t="s">
        <v>187</v>
      </c>
      <c r="S12" s="480" t="s">
        <v>489</v>
      </c>
      <c r="T12" s="507" t="s">
        <v>489</v>
      </c>
      <c r="AM12">
        <v>0</v>
      </c>
      <c r="AN12">
        <v>0</v>
      </c>
      <c r="AO12">
        <v>0</v>
      </c>
      <c r="AP12">
        <v>0</v>
      </c>
    </row>
    <row r="13" spans="1:42" ht="18" x14ac:dyDescent="0.35">
      <c r="A13" s="13" t="s">
        <v>184</v>
      </c>
      <c r="B13" s="35">
        <v>3</v>
      </c>
      <c r="C13" s="473" t="s">
        <v>210</v>
      </c>
      <c r="D13" s="474" t="s">
        <v>604</v>
      </c>
      <c r="E13" s="474" t="s">
        <v>605</v>
      </c>
      <c r="F13" s="475" t="s">
        <v>606</v>
      </c>
      <c r="G13" s="476">
        <v>400000</v>
      </c>
      <c r="H13" s="477">
        <v>0.1</v>
      </c>
      <c r="I13" s="102">
        <f t="shared" si="0"/>
        <v>363636</v>
      </c>
      <c r="J13" s="475" t="s">
        <v>608</v>
      </c>
      <c r="K13" s="7"/>
      <c r="L13" s="491">
        <v>3</v>
      </c>
      <c r="M13" s="503" t="s">
        <v>484</v>
      </c>
      <c r="N13" s="242">
        <v>400000</v>
      </c>
      <c r="O13" s="504"/>
      <c r="P13" s="505"/>
      <c r="Q13" s="81"/>
      <c r="R13" s="506" t="s">
        <v>190</v>
      </c>
      <c r="S13" s="480" t="s">
        <v>489</v>
      </c>
      <c r="T13" s="507" t="s">
        <v>489</v>
      </c>
      <c r="AM13">
        <v>0</v>
      </c>
      <c r="AN13">
        <v>0</v>
      </c>
      <c r="AO13">
        <v>0</v>
      </c>
      <c r="AP13">
        <v>0</v>
      </c>
    </row>
    <row r="14" spans="1:42" ht="18" x14ac:dyDescent="0.35">
      <c r="A14" s="13" t="s">
        <v>184</v>
      </c>
      <c r="B14" s="35">
        <v>4</v>
      </c>
      <c r="C14" s="473" t="s">
        <v>210</v>
      </c>
      <c r="D14" s="474" t="s">
        <v>604</v>
      </c>
      <c r="E14" s="474" t="s">
        <v>510</v>
      </c>
      <c r="F14" s="512" t="s">
        <v>609</v>
      </c>
      <c r="G14" s="476">
        <v>240000</v>
      </c>
      <c r="H14" s="477">
        <v>0.1</v>
      </c>
      <c r="I14" s="102">
        <f t="shared" si="0"/>
        <v>218181</v>
      </c>
      <c r="J14" s="512" t="s">
        <v>610</v>
      </c>
      <c r="K14" s="7"/>
      <c r="L14" s="491">
        <v>4</v>
      </c>
      <c r="M14" s="503" t="s">
        <v>484</v>
      </c>
      <c r="N14" s="242">
        <v>240000</v>
      </c>
      <c r="O14" s="504"/>
      <c r="P14" s="505"/>
      <c r="Q14" s="81"/>
      <c r="R14" s="438" t="s">
        <v>193</v>
      </c>
      <c r="S14" s="480" t="s">
        <v>489</v>
      </c>
      <c r="T14" s="507" t="s">
        <v>489</v>
      </c>
      <c r="AM14">
        <v>0</v>
      </c>
      <c r="AN14">
        <v>0</v>
      </c>
      <c r="AO14">
        <v>0</v>
      </c>
      <c r="AP14">
        <v>0</v>
      </c>
    </row>
    <row r="15" spans="1:42" ht="18" x14ac:dyDescent="0.35">
      <c r="A15" s="13" t="s">
        <v>184</v>
      </c>
      <c r="B15" s="35">
        <v>5</v>
      </c>
      <c r="C15" s="473" t="s">
        <v>210</v>
      </c>
      <c r="D15" s="474" t="s">
        <v>604</v>
      </c>
      <c r="E15" s="474" t="s">
        <v>611</v>
      </c>
      <c r="F15" s="513" t="s">
        <v>612</v>
      </c>
      <c r="G15" s="476">
        <v>500000</v>
      </c>
      <c r="H15" s="477">
        <v>0.1</v>
      </c>
      <c r="I15" s="102">
        <f t="shared" si="0"/>
        <v>454545</v>
      </c>
      <c r="J15" s="513" t="s">
        <v>613</v>
      </c>
      <c r="K15" s="7"/>
      <c r="L15" s="491">
        <v>5</v>
      </c>
      <c r="M15" s="503" t="s">
        <v>484</v>
      </c>
      <c r="N15" s="242">
        <v>500000</v>
      </c>
      <c r="O15" s="504"/>
      <c r="P15" s="505"/>
      <c r="Q15" s="81"/>
      <c r="R15" s="228" t="s">
        <v>195</v>
      </c>
      <c r="S15" s="480" t="s">
        <v>489</v>
      </c>
      <c r="T15" s="507" t="s">
        <v>489</v>
      </c>
      <c r="AM15">
        <v>0</v>
      </c>
      <c r="AN15">
        <v>0</v>
      </c>
      <c r="AO15">
        <v>0</v>
      </c>
      <c r="AP15">
        <v>0</v>
      </c>
    </row>
    <row r="16" spans="1:42" ht="18" x14ac:dyDescent="0.35">
      <c r="A16" s="13" t="s">
        <v>184</v>
      </c>
      <c r="B16" s="35">
        <v>6</v>
      </c>
      <c r="C16" s="473" t="s">
        <v>210</v>
      </c>
      <c r="D16" s="474" t="s">
        <v>604</v>
      </c>
      <c r="E16" s="474" t="s">
        <v>529</v>
      </c>
      <c r="F16" s="513" t="s">
        <v>614</v>
      </c>
      <c r="G16" s="476">
        <v>400000</v>
      </c>
      <c r="H16" s="477">
        <v>0.1</v>
      </c>
      <c r="I16" s="102">
        <f t="shared" si="0"/>
        <v>363636</v>
      </c>
      <c r="J16" s="513" t="s">
        <v>615</v>
      </c>
      <c r="K16" s="7"/>
      <c r="L16" s="491">
        <v>6</v>
      </c>
      <c r="M16" s="503" t="s">
        <v>484</v>
      </c>
      <c r="N16" s="242">
        <v>400000</v>
      </c>
      <c r="O16" s="504"/>
      <c r="P16" s="505"/>
      <c r="Q16" s="81"/>
      <c r="R16" s="506"/>
      <c r="S16" s="508"/>
      <c r="T16" s="507" t="s">
        <v>489</v>
      </c>
      <c r="AM16">
        <v>0</v>
      </c>
      <c r="AN16">
        <v>0</v>
      </c>
      <c r="AO16">
        <v>0</v>
      </c>
      <c r="AP16">
        <v>0</v>
      </c>
    </row>
    <row r="17" spans="1:42" ht="18" x14ac:dyDescent="0.35">
      <c r="A17" s="13" t="s">
        <v>184</v>
      </c>
      <c r="B17" s="35">
        <v>7</v>
      </c>
      <c r="C17" s="473" t="s">
        <v>210</v>
      </c>
      <c r="D17" s="474" t="s">
        <v>604</v>
      </c>
      <c r="E17" s="474" t="s">
        <v>535</v>
      </c>
      <c r="F17" s="513" t="s">
        <v>616</v>
      </c>
      <c r="G17" s="476">
        <v>150000</v>
      </c>
      <c r="H17" s="477">
        <v>0.1</v>
      </c>
      <c r="I17" s="102">
        <f t="shared" si="0"/>
        <v>136363</v>
      </c>
      <c r="J17" s="513" t="s">
        <v>617</v>
      </c>
      <c r="K17" s="7"/>
      <c r="L17" s="491">
        <v>7</v>
      </c>
      <c r="M17" s="503" t="s">
        <v>484</v>
      </c>
      <c r="N17" s="242">
        <v>150000</v>
      </c>
      <c r="O17" s="504"/>
      <c r="P17" s="505"/>
      <c r="Q17" s="81"/>
      <c r="R17" s="506"/>
      <c r="S17" s="509"/>
      <c r="T17" s="507" t="s">
        <v>489</v>
      </c>
      <c r="AM17">
        <v>0</v>
      </c>
      <c r="AN17">
        <v>0</v>
      </c>
      <c r="AO17">
        <v>0</v>
      </c>
      <c r="AP17">
        <v>0</v>
      </c>
    </row>
    <row r="18" spans="1:42" ht="18" x14ac:dyDescent="0.35">
      <c r="A18" s="13" t="s">
        <v>184</v>
      </c>
      <c r="B18" s="35">
        <v>8</v>
      </c>
      <c r="C18" s="473" t="s">
        <v>210</v>
      </c>
      <c r="D18" s="474" t="s">
        <v>604</v>
      </c>
      <c r="E18" s="474" t="s">
        <v>618</v>
      </c>
      <c r="F18" s="513" t="s">
        <v>619</v>
      </c>
      <c r="G18" s="476">
        <v>800000</v>
      </c>
      <c r="H18" s="477">
        <v>0.1</v>
      </c>
      <c r="I18" s="102">
        <f t="shared" si="0"/>
        <v>727272</v>
      </c>
      <c r="J18" s="513" t="s">
        <v>620</v>
      </c>
      <c r="K18" s="7"/>
      <c r="L18" s="491">
        <v>8</v>
      </c>
      <c r="M18" s="503" t="s">
        <v>484</v>
      </c>
      <c r="N18" s="242">
        <v>800000</v>
      </c>
      <c r="O18" s="504"/>
      <c r="P18" s="505"/>
      <c r="Q18" s="81"/>
      <c r="R18" s="506"/>
      <c r="S18" s="509"/>
      <c r="T18" s="507" t="s">
        <v>489</v>
      </c>
      <c r="AM18">
        <v>0</v>
      </c>
      <c r="AN18">
        <v>0</v>
      </c>
      <c r="AO18">
        <v>0</v>
      </c>
      <c r="AP18">
        <v>0</v>
      </c>
    </row>
    <row r="19" spans="1:42" ht="18" x14ac:dyDescent="0.35">
      <c r="A19" s="13" t="s">
        <v>184</v>
      </c>
      <c r="B19" s="35">
        <v>9</v>
      </c>
      <c r="C19" s="473" t="s">
        <v>210</v>
      </c>
      <c r="D19" s="474" t="s">
        <v>600</v>
      </c>
      <c r="E19" s="474" t="s">
        <v>621</v>
      </c>
      <c r="F19" s="513" t="s">
        <v>622</v>
      </c>
      <c r="G19" s="476">
        <v>300000</v>
      </c>
      <c r="H19" s="477">
        <v>0.1</v>
      </c>
      <c r="I19" s="102">
        <f t="shared" si="0"/>
        <v>272727</v>
      </c>
      <c r="J19" s="513" t="s">
        <v>623</v>
      </c>
      <c r="K19" s="7"/>
      <c r="L19" s="491">
        <v>9</v>
      </c>
      <c r="M19" s="503" t="s">
        <v>484</v>
      </c>
      <c r="N19" s="242">
        <v>300000</v>
      </c>
      <c r="O19" s="504"/>
      <c r="P19" s="505"/>
      <c r="Q19" s="81"/>
      <c r="R19" s="506"/>
      <c r="S19" s="509"/>
      <c r="T19" s="507" t="s">
        <v>489</v>
      </c>
      <c r="AM19">
        <v>0</v>
      </c>
      <c r="AN19">
        <v>0</v>
      </c>
      <c r="AO19">
        <v>0</v>
      </c>
      <c r="AP19">
        <v>0</v>
      </c>
    </row>
    <row r="20" spans="1:42" ht="18" x14ac:dyDescent="0.35">
      <c r="A20" s="13" t="s">
        <v>184</v>
      </c>
      <c r="B20" s="35">
        <v>10</v>
      </c>
      <c r="C20" s="473" t="s">
        <v>210</v>
      </c>
      <c r="D20" s="474" t="s">
        <v>600</v>
      </c>
      <c r="E20" s="474" t="s">
        <v>624</v>
      </c>
      <c r="F20" s="513" t="s">
        <v>625</v>
      </c>
      <c r="G20" s="476">
        <v>500000</v>
      </c>
      <c r="H20" s="477">
        <v>0.1</v>
      </c>
      <c r="I20" s="102">
        <f t="shared" si="0"/>
        <v>454545</v>
      </c>
      <c r="J20" s="513" t="s">
        <v>626</v>
      </c>
      <c r="K20" s="7"/>
      <c r="L20" s="491">
        <v>10</v>
      </c>
      <c r="M20" s="503" t="s">
        <v>484</v>
      </c>
      <c r="N20" s="242">
        <v>500000</v>
      </c>
      <c r="O20" s="504"/>
      <c r="P20" s="505"/>
      <c r="Q20" s="81"/>
      <c r="R20" s="506"/>
      <c r="S20" s="509"/>
      <c r="T20" s="507" t="s">
        <v>489</v>
      </c>
      <c r="AM20">
        <v>0</v>
      </c>
      <c r="AN20">
        <v>0</v>
      </c>
      <c r="AO20">
        <v>0</v>
      </c>
      <c r="AP20">
        <v>0</v>
      </c>
    </row>
    <row r="21" spans="1:42" ht="18" x14ac:dyDescent="0.35">
      <c r="A21" s="13" t="s">
        <v>184</v>
      </c>
      <c r="B21" s="35">
        <v>11</v>
      </c>
      <c r="C21" s="473" t="s">
        <v>210</v>
      </c>
      <c r="D21" s="474" t="s">
        <v>600</v>
      </c>
      <c r="E21" s="474" t="s">
        <v>601</v>
      </c>
      <c r="F21" s="513" t="s">
        <v>627</v>
      </c>
      <c r="G21" s="476">
        <v>100000</v>
      </c>
      <c r="H21" s="477">
        <v>0.1</v>
      </c>
      <c r="I21" s="102">
        <f t="shared" si="0"/>
        <v>90909</v>
      </c>
      <c r="J21" s="513" t="s">
        <v>628</v>
      </c>
      <c r="K21" s="7"/>
      <c r="L21" s="491">
        <v>11</v>
      </c>
      <c r="M21" s="503" t="s">
        <v>484</v>
      </c>
      <c r="N21" s="242">
        <v>100000</v>
      </c>
      <c r="O21" s="504"/>
      <c r="P21" s="505"/>
      <c r="Q21" s="81"/>
      <c r="R21" s="510"/>
      <c r="S21" s="509"/>
      <c r="T21" s="507" t="s">
        <v>489</v>
      </c>
      <c r="AM21">
        <v>0</v>
      </c>
      <c r="AN21">
        <v>0</v>
      </c>
      <c r="AO21">
        <v>0</v>
      </c>
      <c r="AP21">
        <v>0</v>
      </c>
    </row>
    <row r="22" spans="1:42" ht="18" x14ac:dyDescent="0.35">
      <c r="A22" s="13" t="s">
        <v>184</v>
      </c>
      <c r="B22" s="35">
        <v>12</v>
      </c>
      <c r="C22" s="473" t="s">
        <v>210</v>
      </c>
      <c r="D22" s="474" t="s">
        <v>604</v>
      </c>
      <c r="E22" s="474" t="s">
        <v>611</v>
      </c>
      <c r="F22" s="513" t="s">
        <v>629</v>
      </c>
      <c r="G22" s="476">
        <v>500000</v>
      </c>
      <c r="H22" s="477">
        <v>0.1</v>
      </c>
      <c r="I22" s="102">
        <f t="shared" si="0"/>
        <v>454545</v>
      </c>
      <c r="J22" s="513" t="s">
        <v>630</v>
      </c>
      <c r="K22" s="7"/>
      <c r="L22" s="491">
        <v>12</v>
      </c>
      <c r="M22" s="503" t="s">
        <v>484</v>
      </c>
      <c r="N22" s="242">
        <v>500000</v>
      </c>
      <c r="O22" s="504"/>
      <c r="P22" s="505"/>
      <c r="Q22" s="81"/>
      <c r="R22" s="510"/>
      <c r="S22" s="509"/>
      <c r="T22" s="507" t="s">
        <v>489</v>
      </c>
      <c r="AM22">
        <v>0</v>
      </c>
      <c r="AN22">
        <v>0</v>
      </c>
      <c r="AO22">
        <v>0</v>
      </c>
      <c r="AP22">
        <v>0</v>
      </c>
    </row>
    <row r="23" spans="1:42" ht="18" x14ac:dyDescent="0.35">
      <c r="A23" s="13" t="s">
        <v>184</v>
      </c>
      <c r="B23" s="35">
        <v>13</v>
      </c>
      <c r="C23" s="473" t="s">
        <v>210</v>
      </c>
      <c r="D23" s="474" t="s">
        <v>600</v>
      </c>
      <c r="E23" s="474" t="s">
        <v>631</v>
      </c>
      <c r="F23" s="513" t="s">
        <v>632</v>
      </c>
      <c r="G23" s="476">
        <v>300000</v>
      </c>
      <c r="H23" s="477">
        <v>0.1</v>
      </c>
      <c r="I23" s="102">
        <f t="shared" si="0"/>
        <v>272727</v>
      </c>
      <c r="J23" s="513" t="s">
        <v>633</v>
      </c>
      <c r="K23" s="7"/>
      <c r="L23" s="491">
        <v>13</v>
      </c>
      <c r="M23" s="503" t="s">
        <v>484</v>
      </c>
      <c r="N23" s="242">
        <v>300000</v>
      </c>
      <c r="O23" s="504"/>
      <c r="P23" s="505"/>
      <c r="Q23" s="81"/>
      <c r="R23" s="510"/>
      <c r="S23" s="509"/>
      <c r="T23" s="507" t="s">
        <v>489</v>
      </c>
      <c r="AM23">
        <v>0</v>
      </c>
      <c r="AN23">
        <v>0</v>
      </c>
      <c r="AO23">
        <v>0</v>
      </c>
      <c r="AP23">
        <v>0</v>
      </c>
    </row>
    <row r="24" spans="1:42" ht="18" x14ac:dyDescent="0.35">
      <c r="A24" s="13" t="s">
        <v>184</v>
      </c>
      <c r="B24" s="35">
        <v>14</v>
      </c>
      <c r="C24" s="473" t="s">
        <v>210</v>
      </c>
      <c r="D24" s="474" t="s">
        <v>604</v>
      </c>
      <c r="E24" s="474" t="s">
        <v>605</v>
      </c>
      <c r="F24" s="513" t="s">
        <v>634</v>
      </c>
      <c r="G24" s="476">
        <v>600000</v>
      </c>
      <c r="H24" s="477">
        <v>0.1</v>
      </c>
      <c r="I24" s="102">
        <f t="shared" si="0"/>
        <v>545454</v>
      </c>
      <c r="J24" s="513" t="s">
        <v>635</v>
      </c>
      <c r="K24" s="7"/>
      <c r="L24" s="491">
        <v>14</v>
      </c>
      <c r="M24" s="503" t="s">
        <v>484</v>
      </c>
      <c r="N24" s="242">
        <v>600000</v>
      </c>
      <c r="O24" s="504"/>
      <c r="P24" s="505"/>
      <c r="Q24" s="81"/>
      <c r="R24" s="510"/>
      <c r="S24" s="510"/>
      <c r="T24" s="507" t="s">
        <v>489</v>
      </c>
      <c r="AM24">
        <v>0</v>
      </c>
      <c r="AN24">
        <v>0</v>
      </c>
      <c r="AO24">
        <v>0</v>
      </c>
      <c r="AP24">
        <v>0</v>
      </c>
    </row>
    <row r="25" spans="1:42" ht="18" x14ac:dyDescent="0.35">
      <c r="A25" s="13" t="s">
        <v>184</v>
      </c>
      <c r="B25" s="35">
        <v>15</v>
      </c>
      <c r="C25" s="473" t="s">
        <v>210</v>
      </c>
      <c r="D25" s="474" t="s">
        <v>604</v>
      </c>
      <c r="E25" s="474" t="s">
        <v>636</v>
      </c>
      <c r="F25" s="513" t="s">
        <v>637</v>
      </c>
      <c r="G25" s="476">
        <v>3000000</v>
      </c>
      <c r="H25" s="477">
        <v>0.1</v>
      </c>
      <c r="I25" s="102">
        <f t="shared" si="0"/>
        <v>2727272</v>
      </c>
      <c r="J25" s="513" t="s">
        <v>638</v>
      </c>
      <c r="K25" s="7"/>
      <c r="L25" s="491">
        <v>15</v>
      </c>
      <c r="M25" s="503" t="s">
        <v>484</v>
      </c>
      <c r="N25" s="242">
        <v>3000000</v>
      </c>
      <c r="O25" s="504"/>
      <c r="P25" s="505"/>
      <c r="Q25" s="81"/>
      <c r="R25" s="510"/>
      <c r="S25" s="510"/>
      <c r="T25" s="507" t="s">
        <v>489</v>
      </c>
      <c r="AM25">
        <v>0</v>
      </c>
      <c r="AN25">
        <v>0</v>
      </c>
      <c r="AO25">
        <v>0</v>
      </c>
      <c r="AP25">
        <v>0</v>
      </c>
    </row>
    <row r="26" spans="1:42" ht="18" x14ac:dyDescent="0.35">
      <c r="A26" s="13" t="s">
        <v>184</v>
      </c>
      <c r="B26" s="35">
        <v>16</v>
      </c>
      <c r="C26" s="473" t="s">
        <v>210</v>
      </c>
      <c r="D26" s="474" t="s">
        <v>604</v>
      </c>
      <c r="E26" s="474" t="s">
        <v>639</v>
      </c>
      <c r="F26" s="513" t="s">
        <v>640</v>
      </c>
      <c r="G26" s="476">
        <v>600000</v>
      </c>
      <c r="H26" s="477">
        <v>0.1</v>
      </c>
      <c r="I26" s="102">
        <f t="shared" si="0"/>
        <v>545454</v>
      </c>
      <c r="J26" s="513" t="s">
        <v>641</v>
      </c>
      <c r="K26" s="7"/>
      <c r="L26" s="491">
        <v>16</v>
      </c>
      <c r="M26" s="503" t="s">
        <v>484</v>
      </c>
      <c r="N26" s="242">
        <v>600000</v>
      </c>
      <c r="O26" s="504"/>
      <c r="P26" s="505"/>
      <c r="Q26" s="81"/>
      <c r="R26" s="510"/>
      <c r="S26" s="510"/>
      <c r="T26" s="507" t="s">
        <v>489</v>
      </c>
      <c r="AM26">
        <v>0</v>
      </c>
      <c r="AN26">
        <v>0</v>
      </c>
      <c r="AO26">
        <v>0</v>
      </c>
      <c r="AP26">
        <v>0</v>
      </c>
    </row>
    <row r="27" spans="1:42" ht="18" x14ac:dyDescent="0.35">
      <c r="A27" s="13" t="s">
        <v>184</v>
      </c>
      <c r="B27" s="35">
        <v>17</v>
      </c>
      <c r="C27" s="473" t="s">
        <v>210</v>
      </c>
      <c r="D27" s="474" t="s">
        <v>604</v>
      </c>
      <c r="E27" s="474" t="s">
        <v>642</v>
      </c>
      <c r="F27" s="513" t="s">
        <v>643</v>
      </c>
      <c r="G27" s="476">
        <v>200000</v>
      </c>
      <c r="H27" s="477">
        <v>0</v>
      </c>
      <c r="I27" s="102">
        <f t="shared" si="0"/>
        <v>200000</v>
      </c>
      <c r="J27" s="513" t="s">
        <v>644</v>
      </c>
      <c r="K27" s="7"/>
      <c r="L27" s="491">
        <v>17</v>
      </c>
      <c r="M27" s="503" t="s">
        <v>484</v>
      </c>
      <c r="N27" s="242">
        <v>200000</v>
      </c>
      <c r="O27" s="504"/>
      <c r="P27" s="505"/>
      <c r="Q27" s="81"/>
      <c r="R27" s="510"/>
      <c r="S27" s="510"/>
      <c r="T27" s="507" t="s">
        <v>489</v>
      </c>
      <c r="AM27">
        <v>0</v>
      </c>
      <c r="AN27">
        <v>0</v>
      </c>
      <c r="AO27">
        <v>0</v>
      </c>
      <c r="AP27">
        <v>0</v>
      </c>
    </row>
    <row r="28" spans="1:42" ht="18" x14ac:dyDescent="0.35">
      <c r="A28" s="13" t="s">
        <v>184</v>
      </c>
      <c r="B28" s="35">
        <v>18</v>
      </c>
      <c r="C28" s="473" t="s">
        <v>210</v>
      </c>
      <c r="D28" s="474" t="s">
        <v>600</v>
      </c>
      <c r="E28" s="474" t="s">
        <v>645</v>
      </c>
      <c r="F28" s="513" t="s">
        <v>646</v>
      </c>
      <c r="G28" s="476">
        <v>600000</v>
      </c>
      <c r="H28" s="477">
        <v>0.1</v>
      </c>
      <c r="I28" s="102">
        <f t="shared" si="0"/>
        <v>545454</v>
      </c>
      <c r="J28" s="513" t="s">
        <v>647</v>
      </c>
      <c r="K28" s="7"/>
      <c r="L28" s="491">
        <v>18</v>
      </c>
      <c r="M28" s="503" t="s">
        <v>484</v>
      </c>
      <c r="N28" s="242">
        <v>600000</v>
      </c>
      <c r="O28" s="504"/>
      <c r="P28" s="505"/>
      <c r="Q28" s="81"/>
      <c r="R28" s="510"/>
      <c r="S28" s="510"/>
      <c r="T28" s="507" t="s">
        <v>489</v>
      </c>
      <c r="AM28">
        <v>0</v>
      </c>
      <c r="AN28">
        <v>0</v>
      </c>
      <c r="AO28">
        <v>0</v>
      </c>
      <c r="AP28">
        <v>0</v>
      </c>
    </row>
    <row r="29" spans="1:42" ht="18" x14ac:dyDescent="0.35">
      <c r="A29" s="13" t="s">
        <v>184</v>
      </c>
      <c r="B29" s="35">
        <v>19</v>
      </c>
      <c r="C29" s="473" t="s">
        <v>210</v>
      </c>
      <c r="D29" s="474" t="s">
        <v>600</v>
      </c>
      <c r="E29" s="474" t="s">
        <v>631</v>
      </c>
      <c r="F29" s="475" t="s">
        <v>648</v>
      </c>
      <c r="G29" s="476">
        <v>750000</v>
      </c>
      <c r="H29" s="477">
        <v>0.1</v>
      </c>
      <c r="I29" s="102">
        <f t="shared" si="0"/>
        <v>681818</v>
      </c>
      <c r="J29" s="513" t="s">
        <v>649</v>
      </c>
      <c r="K29" s="7"/>
      <c r="L29" s="491">
        <v>19</v>
      </c>
      <c r="M29" s="503" t="s">
        <v>484</v>
      </c>
      <c r="N29" s="242">
        <v>750000</v>
      </c>
      <c r="O29" s="504"/>
      <c r="P29" s="505"/>
      <c r="Q29" s="81"/>
      <c r="R29" s="510"/>
      <c r="S29" s="510"/>
      <c r="T29" s="507" t="s">
        <v>489</v>
      </c>
      <c r="AM29">
        <v>0</v>
      </c>
      <c r="AN29">
        <v>0</v>
      </c>
      <c r="AO29">
        <v>0</v>
      </c>
      <c r="AP29">
        <v>0</v>
      </c>
    </row>
    <row r="30" spans="1:42" ht="18" x14ac:dyDescent="0.35">
      <c r="A30" s="13" t="s">
        <v>184</v>
      </c>
      <c r="B30" s="35">
        <v>20</v>
      </c>
      <c r="C30" s="473" t="s">
        <v>210</v>
      </c>
      <c r="D30" s="474" t="s">
        <v>604</v>
      </c>
      <c r="E30" s="474" t="s">
        <v>639</v>
      </c>
      <c r="F30" s="475" t="s">
        <v>640</v>
      </c>
      <c r="G30" s="476">
        <v>300000</v>
      </c>
      <c r="H30" s="477">
        <v>0.1</v>
      </c>
      <c r="I30" s="102">
        <f t="shared" si="0"/>
        <v>272727</v>
      </c>
      <c r="J30" s="513" t="s">
        <v>650</v>
      </c>
      <c r="K30" s="7"/>
      <c r="L30" s="491">
        <v>20</v>
      </c>
      <c r="M30" s="503" t="s">
        <v>484</v>
      </c>
      <c r="N30" s="242">
        <v>300000</v>
      </c>
      <c r="O30" s="504"/>
      <c r="P30" s="505"/>
      <c r="Q30" s="81"/>
      <c r="R30" s="510"/>
      <c r="S30" s="510"/>
      <c r="T30" s="507" t="s">
        <v>489</v>
      </c>
      <c r="AM30">
        <v>0</v>
      </c>
      <c r="AN30">
        <v>0</v>
      </c>
      <c r="AO30">
        <v>0</v>
      </c>
      <c r="AP30">
        <v>0</v>
      </c>
    </row>
    <row r="31" spans="1:42" ht="18" x14ac:dyDescent="0.35">
      <c r="A31" s="13" t="s">
        <v>184</v>
      </c>
      <c r="B31" s="35">
        <v>21</v>
      </c>
      <c r="C31" s="473" t="s">
        <v>210</v>
      </c>
      <c r="D31" s="474" t="s">
        <v>604</v>
      </c>
      <c r="E31" s="474" t="s">
        <v>532</v>
      </c>
      <c r="F31" s="475" t="s">
        <v>612</v>
      </c>
      <c r="G31" s="476">
        <v>300000</v>
      </c>
      <c r="H31" s="477">
        <v>0.1</v>
      </c>
      <c r="I31" s="102">
        <f t="shared" si="0"/>
        <v>272727</v>
      </c>
      <c r="J31" s="513" t="s">
        <v>651</v>
      </c>
      <c r="K31" s="7"/>
      <c r="L31" s="491">
        <v>21</v>
      </c>
      <c r="M31" s="503" t="s">
        <v>484</v>
      </c>
      <c r="N31" s="242">
        <v>300000</v>
      </c>
      <c r="O31" s="504"/>
      <c r="P31" s="505"/>
      <c r="Q31" s="81"/>
      <c r="R31" s="510"/>
      <c r="S31" s="510"/>
      <c r="T31" s="507" t="s">
        <v>489</v>
      </c>
      <c r="AM31">
        <v>0</v>
      </c>
      <c r="AN31">
        <v>0</v>
      </c>
      <c r="AO31">
        <v>0</v>
      </c>
      <c r="AP31">
        <v>0</v>
      </c>
    </row>
    <row r="32" spans="1:42" ht="18" x14ac:dyDescent="0.35">
      <c r="A32" s="13" t="s">
        <v>184</v>
      </c>
      <c r="B32" s="35">
        <v>22</v>
      </c>
      <c r="C32" s="473" t="s">
        <v>210</v>
      </c>
      <c r="D32" s="474" t="s">
        <v>604</v>
      </c>
      <c r="E32" s="474" t="s">
        <v>652</v>
      </c>
      <c r="F32" s="475" t="s">
        <v>648</v>
      </c>
      <c r="G32" s="476">
        <v>200000</v>
      </c>
      <c r="H32" s="477">
        <v>0.1</v>
      </c>
      <c r="I32" s="102">
        <f t="shared" si="0"/>
        <v>181818</v>
      </c>
      <c r="J32" s="513" t="s">
        <v>653</v>
      </c>
      <c r="K32" s="7"/>
      <c r="L32" s="491">
        <v>22</v>
      </c>
      <c r="M32" s="503" t="s">
        <v>484</v>
      </c>
      <c r="N32" s="242">
        <v>200000</v>
      </c>
      <c r="O32" s="504"/>
      <c r="P32" s="505"/>
      <c r="Q32" s="81"/>
      <c r="R32" s="510"/>
      <c r="S32" s="510"/>
      <c r="T32" s="507" t="s">
        <v>489</v>
      </c>
      <c r="AM32">
        <v>0</v>
      </c>
      <c r="AN32">
        <v>0</v>
      </c>
      <c r="AO32">
        <v>0</v>
      </c>
      <c r="AP32">
        <v>0</v>
      </c>
    </row>
    <row r="33" spans="1:42" ht="18" x14ac:dyDescent="0.35">
      <c r="A33" s="13" t="s">
        <v>184</v>
      </c>
      <c r="B33" s="35">
        <v>23</v>
      </c>
      <c r="C33" s="473" t="s">
        <v>210</v>
      </c>
      <c r="D33" s="474" t="s">
        <v>604</v>
      </c>
      <c r="E33" s="474" t="s">
        <v>605</v>
      </c>
      <c r="F33" s="475" t="s">
        <v>654</v>
      </c>
      <c r="G33" s="476">
        <v>500000</v>
      </c>
      <c r="H33" s="477">
        <v>0.1</v>
      </c>
      <c r="I33" s="102">
        <f t="shared" si="0"/>
        <v>454545</v>
      </c>
      <c r="J33" s="475" t="s">
        <v>655</v>
      </c>
      <c r="K33" s="7"/>
      <c r="L33" s="491">
        <v>23</v>
      </c>
      <c r="M33" s="503" t="s">
        <v>484</v>
      </c>
      <c r="N33" s="242">
        <v>500000</v>
      </c>
      <c r="O33" s="504"/>
      <c r="P33" s="505"/>
      <c r="Q33" s="81"/>
      <c r="R33" s="510"/>
      <c r="S33" s="510"/>
      <c r="T33" s="507" t="s">
        <v>489</v>
      </c>
      <c r="AM33">
        <v>0</v>
      </c>
      <c r="AN33">
        <v>0</v>
      </c>
      <c r="AO33">
        <v>0</v>
      </c>
      <c r="AP33">
        <v>0</v>
      </c>
    </row>
    <row r="34" spans="1:42" ht="18" x14ac:dyDescent="0.35">
      <c r="A34" s="13" t="s">
        <v>184</v>
      </c>
      <c r="B34" s="35">
        <v>24</v>
      </c>
      <c r="C34" s="473"/>
      <c r="D34" s="474"/>
      <c r="E34" s="474"/>
      <c r="F34" s="475"/>
      <c r="G34" s="476">
        <v>0</v>
      </c>
      <c r="H34" s="477">
        <v>0.1</v>
      </c>
      <c r="I34" s="102">
        <f t="shared" si="0"/>
        <v>0</v>
      </c>
      <c r="J34" s="475"/>
      <c r="K34" s="7"/>
      <c r="L34" s="491">
        <v>24</v>
      </c>
      <c r="M34" s="503" t="s">
        <v>489</v>
      </c>
      <c r="N34" s="242">
        <v>0</v>
      </c>
      <c r="O34" s="504"/>
      <c r="P34" s="505"/>
      <c r="Q34" s="81"/>
      <c r="R34" s="510"/>
      <c r="S34" s="510"/>
      <c r="T34" s="507" t="s">
        <v>489</v>
      </c>
      <c r="AM34">
        <v>0</v>
      </c>
      <c r="AN34">
        <v>0</v>
      </c>
      <c r="AO34">
        <v>0</v>
      </c>
      <c r="AP34">
        <v>0</v>
      </c>
    </row>
    <row r="35" spans="1:42" ht="18" x14ac:dyDescent="0.35">
      <c r="A35" s="13" t="s">
        <v>184</v>
      </c>
      <c r="B35" s="35">
        <v>25</v>
      </c>
      <c r="C35" s="473"/>
      <c r="D35" s="474"/>
      <c r="E35" s="474"/>
      <c r="F35" s="475"/>
      <c r="G35" s="476">
        <v>0</v>
      </c>
      <c r="H35" s="477">
        <v>0.1</v>
      </c>
      <c r="I35" s="102">
        <f t="shared" si="0"/>
        <v>0</v>
      </c>
      <c r="J35" s="475"/>
      <c r="K35" s="7"/>
      <c r="L35" s="491">
        <v>25</v>
      </c>
      <c r="M35" s="503" t="s">
        <v>489</v>
      </c>
      <c r="N35" s="242">
        <v>0</v>
      </c>
      <c r="O35" s="504"/>
      <c r="P35" s="505"/>
      <c r="Q35" s="81"/>
      <c r="R35" s="510"/>
      <c r="S35" s="510"/>
      <c r="T35" s="507" t="s">
        <v>489</v>
      </c>
      <c r="AM35">
        <v>0</v>
      </c>
      <c r="AN35">
        <v>0</v>
      </c>
      <c r="AO35">
        <v>0</v>
      </c>
      <c r="AP35">
        <v>0</v>
      </c>
    </row>
    <row r="36" spans="1:42" ht="18" x14ac:dyDescent="0.35">
      <c r="A36" s="13" t="s">
        <v>184</v>
      </c>
      <c r="B36" s="35">
        <v>26</v>
      </c>
      <c r="C36" s="473"/>
      <c r="D36" s="474"/>
      <c r="E36" s="474"/>
      <c r="F36" s="475"/>
      <c r="G36" s="476">
        <v>0</v>
      </c>
      <c r="H36" s="477">
        <v>0.1</v>
      </c>
      <c r="I36" s="102">
        <f t="shared" si="0"/>
        <v>0</v>
      </c>
      <c r="J36" s="475"/>
      <c r="K36" s="7"/>
      <c r="L36" s="491">
        <v>26</v>
      </c>
      <c r="M36" s="503" t="s">
        <v>489</v>
      </c>
      <c r="N36" s="242">
        <v>0</v>
      </c>
      <c r="O36" s="504"/>
      <c r="P36" s="505"/>
      <c r="Q36" s="81"/>
      <c r="R36" s="510"/>
      <c r="S36" s="510"/>
      <c r="T36" s="507" t="s">
        <v>489</v>
      </c>
      <c r="AM36">
        <v>0</v>
      </c>
      <c r="AN36">
        <v>0</v>
      </c>
      <c r="AO36">
        <v>0</v>
      </c>
      <c r="AP36">
        <v>0</v>
      </c>
    </row>
    <row r="37" spans="1:42" ht="18" x14ac:dyDescent="0.35">
      <c r="A37" s="13" t="s">
        <v>184</v>
      </c>
      <c r="B37" s="35">
        <v>27</v>
      </c>
      <c r="C37" s="473"/>
      <c r="D37" s="474"/>
      <c r="E37" s="474"/>
      <c r="F37" s="475"/>
      <c r="G37" s="476">
        <v>0</v>
      </c>
      <c r="H37" s="477">
        <v>0.1</v>
      </c>
      <c r="I37" s="102">
        <f t="shared" si="0"/>
        <v>0</v>
      </c>
      <c r="J37" s="475"/>
      <c r="K37" s="7"/>
      <c r="L37" s="491">
        <v>27</v>
      </c>
      <c r="M37" s="503" t="s">
        <v>489</v>
      </c>
      <c r="N37" s="242">
        <v>0</v>
      </c>
      <c r="O37" s="504"/>
      <c r="P37" s="505"/>
      <c r="Q37" s="81"/>
      <c r="R37" s="510"/>
      <c r="S37" s="510"/>
      <c r="T37" s="507" t="s">
        <v>489</v>
      </c>
      <c r="AM37">
        <v>0</v>
      </c>
      <c r="AN37">
        <v>0</v>
      </c>
      <c r="AO37">
        <v>0</v>
      </c>
      <c r="AP37">
        <v>0</v>
      </c>
    </row>
    <row r="38" spans="1:42" ht="18" x14ac:dyDescent="0.35">
      <c r="A38" s="13" t="s">
        <v>184</v>
      </c>
      <c r="B38" s="35">
        <v>28</v>
      </c>
      <c r="C38" s="473"/>
      <c r="D38" s="474"/>
      <c r="E38" s="474"/>
      <c r="F38" s="475"/>
      <c r="G38" s="476">
        <v>0</v>
      </c>
      <c r="H38" s="477">
        <v>0.1</v>
      </c>
      <c r="I38" s="102">
        <f t="shared" si="0"/>
        <v>0</v>
      </c>
      <c r="J38" s="475"/>
      <c r="K38" s="7"/>
      <c r="L38" s="491">
        <v>28</v>
      </c>
      <c r="M38" s="503" t="s">
        <v>489</v>
      </c>
      <c r="N38" s="242">
        <v>0</v>
      </c>
      <c r="O38" s="504"/>
      <c r="P38" s="505"/>
      <c r="Q38" s="81"/>
      <c r="R38" s="510"/>
      <c r="S38" s="510"/>
      <c r="T38" s="507" t="s">
        <v>489</v>
      </c>
      <c r="AM38">
        <v>0</v>
      </c>
      <c r="AN38">
        <v>0</v>
      </c>
      <c r="AO38">
        <v>0</v>
      </c>
      <c r="AP38">
        <v>0</v>
      </c>
    </row>
    <row r="39" spans="1:42" ht="18" x14ac:dyDescent="0.35">
      <c r="A39" s="13" t="s">
        <v>184</v>
      </c>
      <c r="B39" s="35">
        <v>29</v>
      </c>
      <c r="C39" s="473"/>
      <c r="D39" s="474"/>
      <c r="E39" s="474"/>
      <c r="F39" s="475"/>
      <c r="G39" s="476">
        <v>0</v>
      </c>
      <c r="H39" s="477">
        <v>0.1</v>
      </c>
      <c r="I39" s="102">
        <f t="shared" si="0"/>
        <v>0</v>
      </c>
      <c r="J39" s="475"/>
      <c r="K39" s="7"/>
      <c r="L39" s="491">
        <v>29</v>
      </c>
      <c r="M39" s="503" t="s">
        <v>489</v>
      </c>
      <c r="N39" s="242">
        <v>0</v>
      </c>
      <c r="O39" s="504"/>
      <c r="P39" s="505"/>
      <c r="Q39" s="81"/>
      <c r="R39" s="510"/>
      <c r="S39" s="510"/>
      <c r="T39" s="507" t="s">
        <v>489</v>
      </c>
      <c r="AM39">
        <v>0</v>
      </c>
      <c r="AN39">
        <v>0</v>
      </c>
      <c r="AO39">
        <v>0</v>
      </c>
      <c r="AP39">
        <v>0</v>
      </c>
    </row>
    <row r="40" spans="1:42" ht="18" x14ac:dyDescent="0.35">
      <c r="A40" s="13" t="s">
        <v>184</v>
      </c>
      <c r="B40" s="35">
        <v>30</v>
      </c>
      <c r="C40" s="473"/>
      <c r="D40" s="474"/>
      <c r="E40" s="474"/>
      <c r="F40" s="475"/>
      <c r="G40" s="476">
        <v>0</v>
      </c>
      <c r="H40" s="477">
        <v>0.1</v>
      </c>
      <c r="I40" s="102">
        <f t="shared" si="0"/>
        <v>0</v>
      </c>
      <c r="J40" s="475"/>
      <c r="K40" s="7"/>
      <c r="L40" s="491">
        <v>30</v>
      </c>
      <c r="M40" s="503" t="s">
        <v>489</v>
      </c>
      <c r="N40" s="242">
        <v>0</v>
      </c>
      <c r="O40" s="504"/>
      <c r="P40" s="505"/>
      <c r="Q40" s="81"/>
      <c r="R40" s="510"/>
      <c r="S40" s="510"/>
      <c r="T40" s="507" t="s">
        <v>489</v>
      </c>
      <c r="AM40">
        <v>0</v>
      </c>
      <c r="AN40">
        <v>0</v>
      </c>
      <c r="AO40">
        <v>0</v>
      </c>
      <c r="AP40">
        <v>0</v>
      </c>
    </row>
    <row r="41" spans="1:42" ht="18" x14ac:dyDescent="0.35">
      <c r="A41" s="13" t="s">
        <v>184</v>
      </c>
      <c r="B41" s="35">
        <v>31</v>
      </c>
      <c r="C41" s="473"/>
      <c r="D41" s="474"/>
      <c r="E41" s="474"/>
      <c r="F41" s="475"/>
      <c r="G41" s="476">
        <v>0</v>
      </c>
      <c r="H41" s="477">
        <v>0.1</v>
      </c>
      <c r="I41" s="102">
        <f t="shared" si="0"/>
        <v>0</v>
      </c>
      <c r="J41" s="475"/>
      <c r="K41" s="7"/>
      <c r="L41" s="491">
        <v>31</v>
      </c>
      <c r="M41" s="503" t="s">
        <v>489</v>
      </c>
      <c r="N41" s="242">
        <v>0</v>
      </c>
      <c r="O41" s="504"/>
      <c r="P41" s="505"/>
      <c r="Q41" s="81"/>
      <c r="R41" s="510"/>
      <c r="S41" s="510"/>
      <c r="T41" s="507" t="s">
        <v>489</v>
      </c>
      <c r="AM41">
        <v>0</v>
      </c>
      <c r="AN41">
        <v>0</v>
      </c>
      <c r="AO41">
        <v>0</v>
      </c>
      <c r="AP41">
        <v>0</v>
      </c>
    </row>
    <row r="42" spans="1:42" ht="18" x14ac:dyDescent="0.35">
      <c r="A42" s="13" t="s">
        <v>184</v>
      </c>
      <c r="B42" s="35">
        <v>32</v>
      </c>
      <c r="C42" s="473"/>
      <c r="D42" s="474"/>
      <c r="E42" s="474"/>
      <c r="F42" s="475"/>
      <c r="G42" s="476">
        <v>0</v>
      </c>
      <c r="H42" s="477">
        <v>0.1</v>
      </c>
      <c r="I42" s="102">
        <f t="shared" si="0"/>
        <v>0</v>
      </c>
      <c r="J42" s="475"/>
      <c r="K42" s="7"/>
      <c r="L42" s="491">
        <v>32</v>
      </c>
      <c r="M42" s="503" t="s">
        <v>489</v>
      </c>
      <c r="N42" s="242">
        <v>0</v>
      </c>
      <c r="O42" s="504"/>
      <c r="P42" s="505"/>
      <c r="Q42" s="81"/>
      <c r="R42" s="510"/>
      <c r="S42" s="510"/>
      <c r="T42" s="507" t="s">
        <v>489</v>
      </c>
      <c r="AM42">
        <v>0</v>
      </c>
      <c r="AN42">
        <v>0</v>
      </c>
      <c r="AO42">
        <v>0</v>
      </c>
      <c r="AP42">
        <v>0</v>
      </c>
    </row>
    <row r="43" spans="1:42" ht="18" x14ac:dyDescent="0.35">
      <c r="A43" s="13" t="s">
        <v>184</v>
      </c>
      <c r="B43" s="35">
        <v>33</v>
      </c>
      <c r="C43" s="473"/>
      <c r="D43" s="474"/>
      <c r="E43" s="474"/>
      <c r="F43" s="475"/>
      <c r="G43" s="476">
        <v>0</v>
      </c>
      <c r="H43" s="477">
        <v>0.1</v>
      </c>
      <c r="I43" s="102">
        <f t="shared" si="0"/>
        <v>0</v>
      </c>
      <c r="J43" s="475"/>
      <c r="K43" s="7"/>
      <c r="L43" s="491">
        <v>33</v>
      </c>
      <c r="M43" s="503" t="s">
        <v>489</v>
      </c>
      <c r="N43" s="242">
        <v>0</v>
      </c>
      <c r="O43" s="504"/>
      <c r="P43" s="505"/>
      <c r="Q43" s="81"/>
      <c r="R43" s="510"/>
      <c r="S43" s="510"/>
      <c r="T43" s="507" t="s">
        <v>489</v>
      </c>
      <c r="AM43">
        <v>0</v>
      </c>
      <c r="AN43">
        <v>0</v>
      </c>
      <c r="AO43">
        <v>0</v>
      </c>
      <c r="AP43">
        <v>0</v>
      </c>
    </row>
    <row r="44" spans="1:42" ht="18" x14ac:dyDescent="0.35">
      <c r="A44" s="13" t="s">
        <v>184</v>
      </c>
      <c r="B44" s="35">
        <v>34</v>
      </c>
      <c r="C44" s="473"/>
      <c r="D44" s="474"/>
      <c r="E44" s="474"/>
      <c r="F44" s="475"/>
      <c r="G44" s="476">
        <v>0</v>
      </c>
      <c r="H44" s="477">
        <v>0.1</v>
      </c>
      <c r="I44" s="102">
        <f t="shared" si="0"/>
        <v>0</v>
      </c>
      <c r="J44" s="475"/>
      <c r="K44" s="7"/>
      <c r="L44" s="491">
        <v>34</v>
      </c>
      <c r="M44" s="503" t="s">
        <v>489</v>
      </c>
      <c r="N44" s="242">
        <v>0</v>
      </c>
      <c r="O44" s="504"/>
      <c r="P44" s="505"/>
      <c r="Q44" s="81"/>
      <c r="R44" s="510"/>
      <c r="S44" s="510"/>
      <c r="T44" s="507" t="s">
        <v>489</v>
      </c>
      <c r="AM44">
        <v>0</v>
      </c>
      <c r="AN44">
        <v>0</v>
      </c>
      <c r="AO44">
        <v>0</v>
      </c>
      <c r="AP44">
        <v>0</v>
      </c>
    </row>
    <row r="45" spans="1:42" ht="18" x14ac:dyDescent="0.35">
      <c r="A45" s="13" t="s">
        <v>184</v>
      </c>
      <c r="B45" s="35">
        <v>35</v>
      </c>
      <c r="C45" s="473"/>
      <c r="D45" s="474"/>
      <c r="E45" s="474"/>
      <c r="F45" s="475"/>
      <c r="G45" s="476">
        <v>0</v>
      </c>
      <c r="H45" s="477">
        <v>0.1</v>
      </c>
      <c r="I45" s="102">
        <f t="shared" si="0"/>
        <v>0</v>
      </c>
      <c r="J45" s="475"/>
      <c r="K45" s="7"/>
      <c r="L45" s="491">
        <v>35</v>
      </c>
      <c r="M45" s="503" t="s">
        <v>489</v>
      </c>
      <c r="N45" s="242">
        <v>0</v>
      </c>
      <c r="O45" s="504"/>
      <c r="P45" s="505"/>
      <c r="Q45" s="81"/>
      <c r="R45" s="510"/>
      <c r="S45" s="510"/>
      <c r="T45" s="507" t="s">
        <v>489</v>
      </c>
      <c r="AM45">
        <v>0</v>
      </c>
      <c r="AN45">
        <v>0</v>
      </c>
      <c r="AO45">
        <v>0</v>
      </c>
      <c r="AP45">
        <v>0</v>
      </c>
    </row>
    <row r="46" spans="1:42" ht="18" x14ac:dyDescent="0.35">
      <c r="A46" s="13" t="s">
        <v>184</v>
      </c>
      <c r="B46" s="35">
        <v>36</v>
      </c>
      <c r="C46" s="473"/>
      <c r="D46" s="474"/>
      <c r="E46" s="474"/>
      <c r="F46" s="475"/>
      <c r="G46" s="476">
        <v>0</v>
      </c>
      <c r="H46" s="477">
        <v>0.1</v>
      </c>
      <c r="I46" s="102">
        <f t="shared" si="0"/>
        <v>0</v>
      </c>
      <c r="J46" s="475"/>
      <c r="K46" s="7"/>
      <c r="L46" s="491">
        <v>36</v>
      </c>
      <c r="M46" s="503" t="s">
        <v>489</v>
      </c>
      <c r="N46" s="242">
        <v>0</v>
      </c>
      <c r="O46" s="504"/>
      <c r="P46" s="505"/>
      <c r="Q46" s="81"/>
      <c r="R46" s="510"/>
      <c r="S46" s="510"/>
      <c r="T46" s="507" t="s">
        <v>489</v>
      </c>
      <c r="AM46">
        <v>0</v>
      </c>
      <c r="AN46">
        <v>0</v>
      </c>
      <c r="AO46">
        <v>0</v>
      </c>
      <c r="AP46">
        <v>0</v>
      </c>
    </row>
    <row r="47" spans="1:42" ht="18" x14ac:dyDescent="0.35">
      <c r="A47" s="13" t="s">
        <v>184</v>
      </c>
      <c r="B47" s="35">
        <v>37</v>
      </c>
      <c r="C47" s="473"/>
      <c r="D47" s="474"/>
      <c r="E47" s="474"/>
      <c r="F47" s="475"/>
      <c r="G47" s="476">
        <v>0</v>
      </c>
      <c r="H47" s="477">
        <v>0.1</v>
      </c>
      <c r="I47" s="102">
        <f t="shared" si="0"/>
        <v>0</v>
      </c>
      <c r="J47" s="475"/>
      <c r="K47" s="7"/>
      <c r="L47" s="491">
        <v>37</v>
      </c>
      <c r="M47" s="503" t="s">
        <v>489</v>
      </c>
      <c r="N47" s="242">
        <v>0</v>
      </c>
      <c r="O47" s="504"/>
      <c r="P47" s="505"/>
      <c r="Q47" s="81"/>
      <c r="R47" s="510"/>
      <c r="S47" s="510"/>
      <c r="T47" s="507" t="s">
        <v>489</v>
      </c>
      <c r="AM47">
        <v>0</v>
      </c>
      <c r="AN47">
        <v>0</v>
      </c>
      <c r="AO47">
        <v>0</v>
      </c>
      <c r="AP47">
        <v>0</v>
      </c>
    </row>
    <row r="48" spans="1:42" ht="18" x14ac:dyDescent="0.35">
      <c r="A48" s="13" t="s">
        <v>184</v>
      </c>
      <c r="B48" s="35">
        <v>38</v>
      </c>
      <c r="C48" s="473"/>
      <c r="D48" s="474"/>
      <c r="E48" s="474"/>
      <c r="F48" s="475"/>
      <c r="G48" s="476">
        <v>0</v>
      </c>
      <c r="H48" s="477">
        <v>0.1</v>
      </c>
      <c r="I48" s="102">
        <f t="shared" si="0"/>
        <v>0</v>
      </c>
      <c r="J48" s="475"/>
      <c r="K48" s="7"/>
      <c r="L48" s="491">
        <v>38</v>
      </c>
      <c r="M48" s="503" t="s">
        <v>489</v>
      </c>
      <c r="N48" s="242">
        <v>0</v>
      </c>
      <c r="O48" s="504"/>
      <c r="P48" s="505"/>
      <c r="Q48" s="81"/>
      <c r="R48" s="510"/>
      <c r="S48" s="510"/>
      <c r="T48" s="507" t="s">
        <v>489</v>
      </c>
      <c r="AM48">
        <v>0</v>
      </c>
      <c r="AN48">
        <v>0</v>
      </c>
      <c r="AO48">
        <v>0</v>
      </c>
      <c r="AP48">
        <v>0</v>
      </c>
    </row>
    <row r="49" spans="1:42" ht="18" x14ac:dyDescent="0.35">
      <c r="A49" s="13" t="s">
        <v>184</v>
      </c>
      <c r="B49" s="35">
        <v>39</v>
      </c>
      <c r="C49" s="473"/>
      <c r="D49" s="474"/>
      <c r="E49" s="474"/>
      <c r="F49" s="475"/>
      <c r="G49" s="476">
        <v>0</v>
      </c>
      <c r="H49" s="477">
        <v>0.1</v>
      </c>
      <c r="I49" s="102">
        <f t="shared" si="0"/>
        <v>0</v>
      </c>
      <c r="J49" s="475"/>
      <c r="K49" s="7"/>
      <c r="L49" s="491">
        <v>39</v>
      </c>
      <c r="M49" s="503" t="s">
        <v>489</v>
      </c>
      <c r="N49" s="242">
        <v>0</v>
      </c>
      <c r="O49" s="504"/>
      <c r="P49" s="505"/>
      <c r="Q49" s="81"/>
      <c r="R49" s="510"/>
      <c r="S49" s="510"/>
      <c r="T49" s="507" t="s">
        <v>489</v>
      </c>
      <c r="AM49">
        <v>0</v>
      </c>
      <c r="AN49">
        <v>0</v>
      </c>
      <c r="AO49">
        <v>0</v>
      </c>
      <c r="AP49">
        <v>0</v>
      </c>
    </row>
    <row r="50" spans="1:42" ht="18" x14ac:dyDescent="0.35">
      <c r="A50" s="13" t="s">
        <v>184</v>
      </c>
      <c r="B50" s="35">
        <v>40</v>
      </c>
      <c r="C50" s="473"/>
      <c r="D50" s="474"/>
      <c r="E50" s="474"/>
      <c r="F50" s="475"/>
      <c r="G50" s="476">
        <v>0</v>
      </c>
      <c r="H50" s="477">
        <v>0.1</v>
      </c>
      <c r="I50" s="102">
        <f t="shared" si="0"/>
        <v>0</v>
      </c>
      <c r="J50" s="475"/>
      <c r="K50" s="7"/>
      <c r="L50" s="491">
        <v>40</v>
      </c>
      <c r="M50" s="503" t="s">
        <v>489</v>
      </c>
      <c r="N50" s="242">
        <v>0</v>
      </c>
      <c r="O50" s="504"/>
      <c r="P50" s="505"/>
      <c r="Q50" s="81"/>
      <c r="R50" s="510"/>
      <c r="S50" s="510"/>
      <c r="T50" s="507" t="s">
        <v>489</v>
      </c>
      <c r="AM50">
        <v>0</v>
      </c>
      <c r="AN50">
        <v>0</v>
      </c>
      <c r="AO50">
        <v>0</v>
      </c>
      <c r="AP50">
        <v>0</v>
      </c>
    </row>
    <row r="51" spans="1:42" ht="18" x14ac:dyDescent="0.35">
      <c r="A51" s="13" t="s">
        <v>184</v>
      </c>
      <c r="B51" s="35">
        <v>41</v>
      </c>
      <c r="C51" s="473"/>
      <c r="D51" s="474"/>
      <c r="E51" s="474"/>
      <c r="F51" s="475"/>
      <c r="G51" s="476">
        <v>0</v>
      </c>
      <c r="H51" s="477">
        <v>0.1</v>
      </c>
      <c r="I51" s="102">
        <f t="shared" si="0"/>
        <v>0</v>
      </c>
      <c r="J51" s="475"/>
      <c r="K51" s="7"/>
      <c r="L51" s="491">
        <v>41</v>
      </c>
      <c r="M51" s="503" t="s">
        <v>489</v>
      </c>
      <c r="N51" s="242">
        <v>0</v>
      </c>
      <c r="O51" s="504"/>
      <c r="P51" s="505"/>
      <c r="Q51" s="81"/>
      <c r="R51" s="510"/>
      <c r="S51" s="510"/>
      <c r="T51" s="507" t="s">
        <v>489</v>
      </c>
      <c r="AM51">
        <v>0</v>
      </c>
      <c r="AN51">
        <v>0</v>
      </c>
      <c r="AO51">
        <v>0</v>
      </c>
      <c r="AP51">
        <v>0</v>
      </c>
    </row>
    <row r="52" spans="1:42" ht="18" x14ac:dyDescent="0.35">
      <c r="A52" s="13" t="s">
        <v>184</v>
      </c>
      <c r="B52" s="35">
        <v>42</v>
      </c>
      <c r="C52" s="473"/>
      <c r="D52" s="474"/>
      <c r="E52" s="474"/>
      <c r="F52" s="475"/>
      <c r="G52" s="476">
        <v>0</v>
      </c>
      <c r="H52" s="477">
        <v>0.1</v>
      </c>
      <c r="I52" s="102">
        <f t="shared" si="0"/>
        <v>0</v>
      </c>
      <c r="J52" s="475"/>
      <c r="K52" s="7"/>
      <c r="L52" s="491">
        <v>42</v>
      </c>
      <c r="M52" s="503" t="s">
        <v>489</v>
      </c>
      <c r="N52" s="242">
        <v>0</v>
      </c>
      <c r="O52" s="504"/>
      <c r="P52" s="505"/>
      <c r="Q52" s="81"/>
      <c r="R52" s="510"/>
      <c r="S52" s="510"/>
      <c r="T52" s="507" t="s">
        <v>489</v>
      </c>
      <c r="AM52">
        <v>0</v>
      </c>
      <c r="AN52">
        <v>0</v>
      </c>
      <c r="AO52">
        <v>0</v>
      </c>
      <c r="AP52">
        <v>0</v>
      </c>
    </row>
    <row r="53" spans="1:42" ht="18" x14ac:dyDescent="0.35">
      <c r="A53" s="13" t="s">
        <v>184</v>
      </c>
      <c r="B53" s="35">
        <v>43</v>
      </c>
      <c r="C53" s="473"/>
      <c r="D53" s="474"/>
      <c r="E53" s="474"/>
      <c r="F53" s="475"/>
      <c r="G53" s="476">
        <v>0</v>
      </c>
      <c r="H53" s="477">
        <v>0.1</v>
      </c>
      <c r="I53" s="102">
        <f t="shared" si="0"/>
        <v>0</v>
      </c>
      <c r="J53" s="475"/>
      <c r="K53" s="7"/>
      <c r="L53" s="491">
        <v>43</v>
      </c>
      <c r="M53" s="503" t="s">
        <v>489</v>
      </c>
      <c r="N53" s="242">
        <v>0</v>
      </c>
      <c r="O53" s="504"/>
      <c r="P53" s="505"/>
      <c r="Q53" s="81"/>
      <c r="R53" s="510"/>
      <c r="S53" s="510"/>
      <c r="T53" s="507" t="s">
        <v>489</v>
      </c>
      <c r="AM53">
        <v>0</v>
      </c>
      <c r="AN53">
        <v>0</v>
      </c>
      <c r="AO53">
        <v>0</v>
      </c>
      <c r="AP53">
        <v>0</v>
      </c>
    </row>
    <row r="54" spans="1:42" ht="18" x14ac:dyDescent="0.35">
      <c r="A54" s="13" t="s">
        <v>184</v>
      </c>
      <c r="B54" s="35">
        <v>44</v>
      </c>
      <c r="C54" s="473"/>
      <c r="D54" s="474"/>
      <c r="E54" s="474"/>
      <c r="F54" s="475"/>
      <c r="G54" s="476">
        <v>0</v>
      </c>
      <c r="H54" s="477">
        <v>0.1</v>
      </c>
      <c r="I54" s="102">
        <f t="shared" si="0"/>
        <v>0</v>
      </c>
      <c r="J54" s="475"/>
      <c r="K54" s="7"/>
      <c r="L54" s="491">
        <v>44</v>
      </c>
      <c r="M54" s="503" t="s">
        <v>489</v>
      </c>
      <c r="N54" s="242">
        <v>0</v>
      </c>
      <c r="O54" s="504"/>
      <c r="P54" s="505"/>
      <c r="Q54" s="81"/>
      <c r="R54" s="510"/>
      <c r="S54" s="510"/>
      <c r="T54" s="507" t="s">
        <v>489</v>
      </c>
      <c r="AM54">
        <v>0</v>
      </c>
      <c r="AN54">
        <v>0</v>
      </c>
      <c r="AO54">
        <v>0</v>
      </c>
      <c r="AP54">
        <v>0</v>
      </c>
    </row>
    <row r="55" spans="1:42" ht="18" x14ac:dyDescent="0.35">
      <c r="A55" s="13" t="s">
        <v>184</v>
      </c>
      <c r="B55" s="35">
        <v>45</v>
      </c>
      <c r="C55" s="473"/>
      <c r="D55" s="474"/>
      <c r="E55" s="474"/>
      <c r="F55" s="475"/>
      <c r="G55" s="476">
        <v>0</v>
      </c>
      <c r="H55" s="477">
        <v>0.1</v>
      </c>
      <c r="I55" s="102">
        <f t="shared" si="0"/>
        <v>0</v>
      </c>
      <c r="J55" s="475"/>
      <c r="K55" s="7"/>
      <c r="L55" s="491">
        <v>45</v>
      </c>
      <c r="M55" s="503" t="s">
        <v>489</v>
      </c>
      <c r="N55" s="242">
        <v>0</v>
      </c>
      <c r="O55" s="504"/>
      <c r="P55" s="505"/>
      <c r="Q55" s="81"/>
      <c r="R55" s="510"/>
      <c r="S55" s="510"/>
      <c r="T55" s="507" t="s">
        <v>489</v>
      </c>
      <c r="AM55">
        <v>0</v>
      </c>
      <c r="AN55">
        <v>0</v>
      </c>
      <c r="AO55">
        <v>0</v>
      </c>
      <c r="AP55">
        <v>0</v>
      </c>
    </row>
    <row r="56" spans="1:42" ht="18" x14ac:dyDescent="0.35">
      <c r="A56" s="13" t="s">
        <v>184</v>
      </c>
      <c r="B56" s="35">
        <v>46</v>
      </c>
      <c r="C56" s="473"/>
      <c r="D56" s="474"/>
      <c r="E56" s="474"/>
      <c r="F56" s="475"/>
      <c r="G56" s="476">
        <v>0</v>
      </c>
      <c r="H56" s="477">
        <v>0.1</v>
      </c>
      <c r="I56" s="102">
        <f t="shared" si="0"/>
        <v>0</v>
      </c>
      <c r="J56" s="475"/>
      <c r="K56" s="7"/>
      <c r="L56" s="491">
        <v>46</v>
      </c>
      <c r="M56" s="503" t="s">
        <v>489</v>
      </c>
      <c r="N56" s="242">
        <v>0</v>
      </c>
      <c r="O56" s="504"/>
      <c r="P56" s="505"/>
      <c r="Q56" s="81"/>
      <c r="R56" s="510"/>
      <c r="S56" s="510"/>
      <c r="T56" s="507" t="s">
        <v>489</v>
      </c>
      <c r="AM56">
        <v>0</v>
      </c>
      <c r="AN56">
        <v>0</v>
      </c>
      <c r="AO56">
        <v>0</v>
      </c>
      <c r="AP56">
        <v>0</v>
      </c>
    </row>
    <row r="57" spans="1:42" ht="18" x14ac:dyDescent="0.35">
      <c r="A57" s="13" t="s">
        <v>184</v>
      </c>
      <c r="B57" s="35">
        <v>47</v>
      </c>
      <c r="C57" s="473"/>
      <c r="D57" s="474"/>
      <c r="E57" s="474"/>
      <c r="F57" s="475"/>
      <c r="G57" s="476">
        <v>0</v>
      </c>
      <c r="H57" s="477">
        <v>0.1</v>
      </c>
      <c r="I57" s="102">
        <f t="shared" si="0"/>
        <v>0</v>
      </c>
      <c r="J57" s="475"/>
      <c r="K57" s="7"/>
      <c r="L57" s="491">
        <v>47</v>
      </c>
      <c r="M57" s="503" t="s">
        <v>489</v>
      </c>
      <c r="N57" s="242">
        <v>0</v>
      </c>
      <c r="O57" s="504"/>
      <c r="P57" s="505"/>
      <c r="Q57" s="81"/>
      <c r="R57" s="510"/>
      <c r="S57" s="510"/>
      <c r="T57" s="507" t="s">
        <v>489</v>
      </c>
      <c r="AM57">
        <v>0</v>
      </c>
      <c r="AN57">
        <v>0</v>
      </c>
      <c r="AO57">
        <v>0</v>
      </c>
      <c r="AP57">
        <v>0</v>
      </c>
    </row>
    <row r="58" spans="1:42" ht="18" x14ac:dyDescent="0.35">
      <c r="A58" s="13" t="s">
        <v>184</v>
      </c>
      <c r="B58" s="35">
        <v>48</v>
      </c>
      <c r="C58" s="473"/>
      <c r="D58" s="474"/>
      <c r="E58" s="474"/>
      <c r="F58" s="475"/>
      <c r="G58" s="476">
        <v>0</v>
      </c>
      <c r="H58" s="477">
        <v>0.1</v>
      </c>
      <c r="I58" s="102">
        <f t="shared" si="0"/>
        <v>0</v>
      </c>
      <c r="J58" s="475"/>
      <c r="K58" s="7"/>
      <c r="L58" s="491">
        <v>48</v>
      </c>
      <c r="M58" s="503" t="s">
        <v>489</v>
      </c>
      <c r="N58" s="242">
        <v>0</v>
      </c>
      <c r="O58" s="504"/>
      <c r="P58" s="505"/>
      <c r="Q58" s="81"/>
      <c r="R58" s="510"/>
      <c r="S58" s="510"/>
      <c r="T58" s="507" t="s">
        <v>489</v>
      </c>
      <c r="AM58">
        <v>0</v>
      </c>
      <c r="AN58">
        <v>0</v>
      </c>
      <c r="AO58">
        <v>0</v>
      </c>
      <c r="AP58">
        <v>0</v>
      </c>
    </row>
    <row r="59" spans="1:42" ht="18" x14ac:dyDescent="0.35">
      <c r="A59" s="13" t="s">
        <v>184</v>
      </c>
      <c r="B59" s="35">
        <v>49</v>
      </c>
      <c r="C59" s="473"/>
      <c r="D59" s="474"/>
      <c r="E59" s="474"/>
      <c r="F59" s="475"/>
      <c r="G59" s="476">
        <v>0</v>
      </c>
      <c r="H59" s="477">
        <v>0.1</v>
      </c>
      <c r="I59" s="102">
        <f t="shared" si="0"/>
        <v>0</v>
      </c>
      <c r="J59" s="475"/>
      <c r="K59" s="7"/>
      <c r="L59" s="491">
        <v>49</v>
      </c>
      <c r="M59" s="503" t="s">
        <v>489</v>
      </c>
      <c r="N59" s="242">
        <v>0</v>
      </c>
      <c r="O59" s="504"/>
      <c r="P59" s="505"/>
      <c r="Q59" s="81"/>
      <c r="R59" s="510"/>
      <c r="S59" s="510"/>
      <c r="T59" s="507" t="s">
        <v>489</v>
      </c>
      <c r="AM59">
        <v>0</v>
      </c>
      <c r="AN59">
        <v>0</v>
      </c>
      <c r="AO59">
        <v>0</v>
      </c>
      <c r="AP59">
        <v>0</v>
      </c>
    </row>
    <row r="60" spans="1:42" ht="18" x14ac:dyDescent="0.35">
      <c r="A60" s="13" t="s">
        <v>184</v>
      </c>
      <c r="B60" s="35">
        <v>50</v>
      </c>
      <c r="C60" s="473"/>
      <c r="D60" s="474"/>
      <c r="E60" s="474"/>
      <c r="F60" s="475"/>
      <c r="G60" s="476">
        <v>0</v>
      </c>
      <c r="H60" s="477">
        <v>0.1</v>
      </c>
      <c r="I60" s="102">
        <f t="shared" si="0"/>
        <v>0</v>
      </c>
      <c r="J60" s="475"/>
      <c r="K60" s="7"/>
      <c r="L60" s="491">
        <v>50</v>
      </c>
      <c r="M60" s="503" t="s">
        <v>489</v>
      </c>
      <c r="N60" s="242">
        <v>0</v>
      </c>
      <c r="O60" s="504"/>
      <c r="P60" s="505"/>
      <c r="Q60" s="81"/>
      <c r="R60" s="510"/>
      <c r="S60" s="510"/>
      <c r="T60" s="507" t="s">
        <v>489</v>
      </c>
      <c r="AM60">
        <v>0</v>
      </c>
      <c r="AN60">
        <v>0</v>
      </c>
      <c r="AO60">
        <v>0</v>
      </c>
      <c r="AP60">
        <v>0</v>
      </c>
    </row>
    <row r="61" spans="1:42" ht="18" hidden="1" outlineLevel="1" x14ac:dyDescent="0.35">
      <c r="A61" s="13" t="s">
        <v>184</v>
      </c>
      <c r="B61" s="35">
        <v>51</v>
      </c>
      <c r="C61" s="473"/>
      <c r="D61" s="474"/>
      <c r="E61" s="474"/>
      <c r="F61" s="475"/>
      <c r="G61" s="476">
        <v>0</v>
      </c>
      <c r="H61" s="477">
        <v>0.1</v>
      </c>
      <c r="I61" s="102">
        <v>0</v>
      </c>
      <c r="J61" s="475"/>
      <c r="K61" s="7"/>
      <c r="L61" s="491">
        <v>51</v>
      </c>
      <c r="M61" s="503" t="s">
        <v>489</v>
      </c>
      <c r="N61" s="242">
        <v>0</v>
      </c>
      <c r="O61" s="504"/>
      <c r="P61" s="505"/>
      <c r="Q61" s="81"/>
      <c r="R61" s="510"/>
      <c r="S61" s="510"/>
      <c r="T61" s="507" t="s">
        <v>489</v>
      </c>
      <c r="AM61">
        <v>0</v>
      </c>
      <c r="AN61">
        <v>0</v>
      </c>
      <c r="AO61">
        <v>0</v>
      </c>
      <c r="AP61">
        <v>0</v>
      </c>
    </row>
    <row r="62" spans="1:42" ht="18" hidden="1" outlineLevel="1" x14ac:dyDescent="0.35">
      <c r="A62" s="13" t="s">
        <v>184</v>
      </c>
      <c r="B62" s="35">
        <v>52</v>
      </c>
      <c r="C62" s="473"/>
      <c r="D62" s="474"/>
      <c r="E62" s="474"/>
      <c r="F62" s="475"/>
      <c r="G62" s="476">
        <v>0</v>
      </c>
      <c r="H62" s="477">
        <v>0.1</v>
      </c>
      <c r="I62" s="102">
        <v>0</v>
      </c>
      <c r="J62" s="475"/>
      <c r="K62" s="7"/>
      <c r="L62" s="491">
        <v>52</v>
      </c>
      <c r="M62" s="503" t="s">
        <v>489</v>
      </c>
      <c r="N62" s="242">
        <v>0</v>
      </c>
      <c r="O62" s="504"/>
      <c r="P62" s="505"/>
      <c r="Q62" s="81"/>
      <c r="R62" s="510"/>
      <c r="S62" s="510"/>
      <c r="T62" s="507" t="s">
        <v>489</v>
      </c>
      <c r="AM62">
        <v>0</v>
      </c>
      <c r="AN62">
        <v>0</v>
      </c>
      <c r="AO62">
        <v>0</v>
      </c>
      <c r="AP62">
        <v>0</v>
      </c>
    </row>
    <row r="63" spans="1:42" ht="18" hidden="1" outlineLevel="1" x14ac:dyDescent="0.35">
      <c r="A63" s="13" t="s">
        <v>184</v>
      </c>
      <c r="B63" s="35">
        <v>53</v>
      </c>
      <c r="C63" s="473"/>
      <c r="D63" s="474"/>
      <c r="E63" s="474"/>
      <c r="F63" s="475"/>
      <c r="G63" s="476">
        <v>0</v>
      </c>
      <c r="H63" s="477">
        <v>0.1</v>
      </c>
      <c r="I63" s="102">
        <v>0</v>
      </c>
      <c r="J63" s="475"/>
      <c r="K63" s="7"/>
      <c r="L63" s="491">
        <v>53</v>
      </c>
      <c r="M63" s="503" t="s">
        <v>489</v>
      </c>
      <c r="N63" s="242">
        <v>0</v>
      </c>
      <c r="O63" s="504"/>
      <c r="P63" s="505"/>
      <c r="Q63" s="81"/>
      <c r="R63" s="510"/>
      <c r="S63" s="510"/>
      <c r="T63" s="507" t="s">
        <v>489</v>
      </c>
      <c r="AM63">
        <v>0</v>
      </c>
      <c r="AN63">
        <v>0</v>
      </c>
      <c r="AO63">
        <v>0</v>
      </c>
      <c r="AP63">
        <v>0</v>
      </c>
    </row>
    <row r="64" spans="1:42" ht="18" hidden="1" outlineLevel="1" x14ac:dyDescent="0.35">
      <c r="A64" s="13" t="s">
        <v>184</v>
      </c>
      <c r="B64" s="35">
        <v>54</v>
      </c>
      <c r="C64" s="473"/>
      <c r="D64" s="474"/>
      <c r="E64" s="474"/>
      <c r="F64" s="475"/>
      <c r="G64" s="476">
        <v>0</v>
      </c>
      <c r="H64" s="477">
        <v>0.1</v>
      </c>
      <c r="I64" s="102">
        <v>0</v>
      </c>
      <c r="J64" s="475"/>
      <c r="K64" s="7"/>
      <c r="L64" s="491">
        <v>54</v>
      </c>
      <c r="M64" s="503" t="s">
        <v>489</v>
      </c>
      <c r="N64" s="242">
        <v>0</v>
      </c>
      <c r="O64" s="504"/>
      <c r="P64" s="505"/>
      <c r="Q64" s="81"/>
      <c r="R64" s="510"/>
      <c r="S64" s="510"/>
      <c r="T64" s="507" t="s">
        <v>489</v>
      </c>
      <c r="AM64">
        <v>0</v>
      </c>
      <c r="AN64">
        <v>0</v>
      </c>
      <c r="AO64">
        <v>0</v>
      </c>
      <c r="AP64">
        <v>0</v>
      </c>
    </row>
    <row r="65" spans="1:42" ht="18" hidden="1" outlineLevel="1" x14ac:dyDescent="0.35">
      <c r="A65" s="13" t="s">
        <v>184</v>
      </c>
      <c r="B65" s="35">
        <v>55</v>
      </c>
      <c r="C65" s="473"/>
      <c r="D65" s="474"/>
      <c r="E65" s="474"/>
      <c r="F65" s="475"/>
      <c r="G65" s="476">
        <v>0</v>
      </c>
      <c r="H65" s="477">
        <v>0.1</v>
      </c>
      <c r="I65" s="102">
        <v>0</v>
      </c>
      <c r="J65" s="475"/>
      <c r="K65" s="7"/>
      <c r="L65" s="491">
        <v>55</v>
      </c>
      <c r="M65" s="503" t="s">
        <v>489</v>
      </c>
      <c r="N65" s="242">
        <v>0</v>
      </c>
      <c r="O65" s="504"/>
      <c r="P65" s="505"/>
      <c r="Q65" s="81"/>
      <c r="R65" s="510"/>
      <c r="S65" s="510"/>
      <c r="T65" s="507" t="s">
        <v>489</v>
      </c>
      <c r="AM65">
        <v>0</v>
      </c>
      <c r="AN65">
        <v>0</v>
      </c>
      <c r="AO65">
        <v>0</v>
      </c>
      <c r="AP65">
        <v>0</v>
      </c>
    </row>
    <row r="66" spans="1:42" ht="18" hidden="1" outlineLevel="1" x14ac:dyDescent="0.35">
      <c r="A66" s="13" t="s">
        <v>184</v>
      </c>
      <c r="B66" s="35">
        <v>56</v>
      </c>
      <c r="C66" s="473"/>
      <c r="D66" s="474"/>
      <c r="E66" s="474"/>
      <c r="F66" s="475"/>
      <c r="G66" s="476">
        <v>0</v>
      </c>
      <c r="H66" s="477">
        <v>0.1</v>
      </c>
      <c r="I66" s="102">
        <v>0</v>
      </c>
      <c r="J66" s="475"/>
      <c r="K66" s="7"/>
      <c r="L66" s="491">
        <v>56</v>
      </c>
      <c r="M66" s="503" t="s">
        <v>489</v>
      </c>
      <c r="N66" s="242">
        <v>0</v>
      </c>
      <c r="O66" s="504"/>
      <c r="P66" s="505"/>
      <c r="Q66" s="81"/>
      <c r="R66" s="510"/>
      <c r="S66" s="510"/>
      <c r="T66" s="507" t="s">
        <v>489</v>
      </c>
      <c r="AM66">
        <v>0</v>
      </c>
      <c r="AN66">
        <v>0</v>
      </c>
      <c r="AO66">
        <v>0</v>
      </c>
      <c r="AP66">
        <v>0</v>
      </c>
    </row>
    <row r="67" spans="1:42" ht="18" hidden="1" outlineLevel="1" x14ac:dyDescent="0.35">
      <c r="A67" s="13" t="s">
        <v>184</v>
      </c>
      <c r="B67" s="35">
        <v>57</v>
      </c>
      <c r="C67" s="473"/>
      <c r="D67" s="474"/>
      <c r="E67" s="474"/>
      <c r="F67" s="475"/>
      <c r="G67" s="476">
        <v>0</v>
      </c>
      <c r="H67" s="477">
        <v>0.1</v>
      </c>
      <c r="I67" s="102">
        <v>0</v>
      </c>
      <c r="J67" s="475"/>
      <c r="K67" s="7"/>
      <c r="L67" s="491">
        <v>57</v>
      </c>
      <c r="M67" s="503" t="s">
        <v>489</v>
      </c>
      <c r="N67" s="242">
        <v>0</v>
      </c>
      <c r="O67" s="504"/>
      <c r="P67" s="505"/>
      <c r="Q67" s="81"/>
      <c r="R67" s="510"/>
      <c r="S67" s="510"/>
      <c r="T67" s="507" t="s">
        <v>489</v>
      </c>
      <c r="AM67">
        <v>0</v>
      </c>
      <c r="AN67">
        <v>0</v>
      </c>
      <c r="AO67">
        <v>0</v>
      </c>
      <c r="AP67">
        <v>0</v>
      </c>
    </row>
    <row r="68" spans="1:42" ht="18" hidden="1" outlineLevel="1" x14ac:dyDescent="0.35">
      <c r="A68" s="13" t="s">
        <v>184</v>
      </c>
      <c r="B68" s="35">
        <v>58</v>
      </c>
      <c r="C68" s="473"/>
      <c r="D68" s="474"/>
      <c r="E68" s="474"/>
      <c r="F68" s="475"/>
      <c r="G68" s="476">
        <v>0</v>
      </c>
      <c r="H68" s="477">
        <v>0.1</v>
      </c>
      <c r="I68" s="102">
        <v>0</v>
      </c>
      <c r="J68" s="475"/>
      <c r="K68" s="7"/>
      <c r="L68" s="491">
        <v>58</v>
      </c>
      <c r="M68" s="503" t="s">
        <v>489</v>
      </c>
      <c r="N68" s="242">
        <v>0</v>
      </c>
      <c r="O68" s="504"/>
      <c r="P68" s="505"/>
      <c r="Q68" s="81"/>
      <c r="R68" s="510"/>
      <c r="S68" s="510"/>
      <c r="T68" s="507" t="s">
        <v>489</v>
      </c>
      <c r="AM68">
        <v>0</v>
      </c>
      <c r="AN68">
        <v>0</v>
      </c>
      <c r="AO68">
        <v>0</v>
      </c>
      <c r="AP68">
        <v>0</v>
      </c>
    </row>
    <row r="69" spans="1:42" ht="18" hidden="1" outlineLevel="1" x14ac:dyDescent="0.35">
      <c r="A69" s="13" t="s">
        <v>184</v>
      </c>
      <c r="B69" s="35">
        <v>59</v>
      </c>
      <c r="C69" s="473"/>
      <c r="D69" s="474"/>
      <c r="E69" s="474"/>
      <c r="F69" s="475"/>
      <c r="G69" s="476">
        <v>0</v>
      </c>
      <c r="H69" s="477">
        <v>0.1</v>
      </c>
      <c r="I69" s="102">
        <v>0</v>
      </c>
      <c r="J69" s="475"/>
      <c r="K69" s="7"/>
      <c r="L69" s="491">
        <v>59</v>
      </c>
      <c r="M69" s="503" t="s">
        <v>489</v>
      </c>
      <c r="N69" s="242">
        <v>0</v>
      </c>
      <c r="O69" s="504"/>
      <c r="P69" s="505"/>
      <c r="Q69" s="81"/>
      <c r="R69" s="510"/>
      <c r="S69" s="510"/>
      <c r="T69" s="507" t="s">
        <v>489</v>
      </c>
      <c r="AM69">
        <v>0</v>
      </c>
      <c r="AN69">
        <v>0</v>
      </c>
      <c r="AO69">
        <v>0</v>
      </c>
      <c r="AP69">
        <v>0</v>
      </c>
    </row>
    <row r="70" spans="1:42" ht="18" hidden="1" outlineLevel="1" x14ac:dyDescent="0.35">
      <c r="A70" s="13" t="s">
        <v>184</v>
      </c>
      <c r="B70" s="35">
        <v>60</v>
      </c>
      <c r="C70" s="473"/>
      <c r="D70" s="474"/>
      <c r="E70" s="474"/>
      <c r="F70" s="475"/>
      <c r="G70" s="476">
        <v>0</v>
      </c>
      <c r="H70" s="477">
        <v>0.1</v>
      </c>
      <c r="I70" s="102">
        <v>0</v>
      </c>
      <c r="J70" s="475"/>
      <c r="K70" s="7"/>
      <c r="L70" s="491">
        <v>60</v>
      </c>
      <c r="M70" s="503" t="s">
        <v>489</v>
      </c>
      <c r="N70" s="242">
        <v>0</v>
      </c>
      <c r="O70" s="504"/>
      <c r="P70" s="505"/>
      <c r="Q70" s="81"/>
      <c r="R70" s="510"/>
      <c r="S70" s="510"/>
      <c r="T70" s="507" t="s">
        <v>489</v>
      </c>
      <c r="AM70">
        <v>0</v>
      </c>
      <c r="AN70">
        <v>0</v>
      </c>
      <c r="AO70">
        <v>0</v>
      </c>
      <c r="AP70">
        <v>0</v>
      </c>
    </row>
    <row r="71" spans="1:42" ht="18" hidden="1" outlineLevel="1" x14ac:dyDescent="0.35">
      <c r="A71" s="13" t="s">
        <v>184</v>
      </c>
      <c r="B71" s="35">
        <v>61</v>
      </c>
      <c r="C71" s="473"/>
      <c r="D71" s="474"/>
      <c r="E71" s="474"/>
      <c r="F71" s="475"/>
      <c r="G71" s="476">
        <v>0</v>
      </c>
      <c r="H71" s="477">
        <v>0.1</v>
      </c>
      <c r="I71" s="102">
        <v>0</v>
      </c>
      <c r="J71" s="475"/>
      <c r="K71" s="7"/>
      <c r="L71" s="491">
        <v>61</v>
      </c>
      <c r="M71" s="503" t="s">
        <v>489</v>
      </c>
      <c r="N71" s="242">
        <v>0</v>
      </c>
      <c r="O71" s="504"/>
      <c r="P71" s="505"/>
      <c r="Q71" s="81"/>
      <c r="R71" s="510"/>
      <c r="S71" s="510"/>
      <c r="T71" s="507" t="s">
        <v>489</v>
      </c>
      <c r="AM71">
        <v>0</v>
      </c>
      <c r="AN71">
        <v>0</v>
      </c>
      <c r="AO71">
        <v>0</v>
      </c>
      <c r="AP71">
        <v>0</v>
      </c>
    </row>
    <row r="72" spans="1:42" ht="18" hidden="1" outlineLevel="1" x14ac:dyDescent="0.35">
      <c r="A72" s="13" t="s">
        <v>184</v>
      </c>
      <c r="B72" s="35">
        <v>62</v>
      </c>
      <c r="C72" s="473"/>
      <c r="D72" s="474"/>
      <c r="E72" s="474"/>
      <c r="F72" s="475"/>
      <c r="G72" s="476">
        <v>0</v>
      </c>
      <c r="H72" s="477">
        <v>0.1</v>
      </c>
      <c r="I72" s="102">
        <v>0</v>
      </c>
      <c r="J72" s="475"/>
      <c r="K72" s="7"/>
      <c r="L72" s="491">
        <v>62</v>
      </c>
      <c r="M72" s="503" t="s">
        <v>489</v>
      </c>
      <c r="N72" s="242">
        <v>0</v>
      </c>
      <c r="O72" s="504"/>
      <c r="P72" s="505"/>
      <c r="Q72" s="81"/>
      <c r="R72" s="510"/>
      <c r="S72" s="510"/>
      <c r="T72" s="507" t="s">
        <v>489</v>
      </c>
      <c r="AM72">
        <v>0</v>
      </c>
      <c r="AN72">
        <v>0</v>
      </c>
      <c r="AO72">
        <v>0</v>
      </c>
      <c r="AP72">
        <v>0</v>
      </c>
    </row>
    <row r="73" spans="1:42" ht="18" hidden="1" outlineLevel="1" x14ac:dyDescent="0.35">
      <c r="A73" s="13" t="s">
        <v>184</v>
      </c>
      <c r="B73" s="35">
        <v>63</v>
      </c>
      <c r="C73" s="473"/>
      <c r="D73" s="474"/>
      <c r="E73" s="474"/>
      <c r="F73" s="475"/>
      <c r="G73" s="476">
        <v>0</v>
      </c>
      <c r="H73" s="477">
        <v>0.1</v>
      </c>
      <c r="I73" s="102">
        <v>0</v>
      </c>
      <c r="J73" s="475"/>
      <c r="K73" s="7"/>
      <c r="L73" s="491">
        <v>63</v>
      </c>
      <c r="M73" s="503" t="s">
        <v>489</v>
      </c>
      <c r="N73" s="242">
        <v>0</v>
      </c>
      <c r="O73" s="504"/>
      <c r="P73" s="505"/>
      <c r="Q73" s="81"/>
      <c r="R73" s="510"/>
      <c r="S73" s="510"/>
      <c r="T73" s="507" t="s">
        <v>489</v>
      </c>
      <c r="AM73">
        <v>0</v>
      </c>
      <c r="AN73">
        <v>0</v>
      </c>
      <c r="AO73">
        <v>0</v>
      </c>
      <c r="AP73">
        <v>0</v>
      </c>
    </row>
    <row r="74" spans="1:42" ht="18" hidden="1" outlineLevel="1" x14ac:dyDescent="0.35">
      <c r="A74" s="13" t="s">
        <v>184</v>
      </c>
      <c r="B74" s="35">
        <v>64</v>
      </c>
      <c r="C74" s="473"/>
      <c r="D74" s="474"/>
      <c r="E74" s="474"/>
      <c r="F74" s="475"/>
      <c r="G74" s="476">
        <v>0</v>
      </c>
      <c r="H74" s="477">
        <v>0.1</v>
      </c>
      <c r="I74" s="102">
        <v>0</v>
      </c>
      <c r="J74" s="475"/>
      <c r="K74" s="7"/>
      <c r="L74" s="491">
        <v>64</v>
      </c>
      <c r="M74" s="503" t="s">
        <v>489</v>
      </c>
      <c r="N74" s="242">
        <v>0</v>
      </c>
      <c r="O74" s="504"/>
      <c r="P74" s="505"/>
      <c r="Q74" s="81"/>
      <c r="R74" s="510"/>
      <c r="S74" s="510"/>
      <c r="T74" s="507" t="s">
        <v>489</v>
      </c>
      <c r="AM74">
        <v>0</v>
      </c>
      <c r="AN74">
        <v>0</v>
      </c>
      <c r="AO74">
        <v>0</v>
      </c>
      <c r="AP74">
        <v>0</v>
      </c>
    </row>
    <row r="75" spans="1:42" ht="18" hidden="1" outlineLevel="1" x14ac:dyDescent="0.35">
      <c r="A75" s="13" t="s">
        <v>184</v>
      </c>
      <c r="B75" s="35">
        <v>65</v>
      </c>
      <c r="C75" s="473"/>
      <c r="D75" s="474"/>
      <c r="E75" s="474"/>
      <c r="F75" s="475"/>
      <c r="G75" s="476">
        <v>0</v>
      </c>
      <c r="H75" s="477">
        <v>0.1</v>
      </c>
      <c r="I75" s="102">
        <v>0</v>
      </c>
      <c r="J75" s="475"/>
      <c r="K75" s="7"/>
      <c r="L75" s="491">
        <v>65</v>
      </c>
      <c r="M75" s="503" t="s">
        <v>489</v>
      </c>
      <c r="N75" s="242">
        <v>0</v>
      </c>
      <c r="O75" s="504"/>
      <c r="P75" s="505"/>
      <c r="Q75" s="81"/>
      <c r="R75" s="510"/>
      <c r="S75" s="510"/>
      <c r="T75" s="507" t="s">
        <v>489</v>
      </c>
      <c r="AM75">
        <v>0</v>
      </c>
      <c r="AN75">
        <v>0</v>
      </c>
      <c r="AO75">
        <v>0</v>
      </c>
      <c r="AP75">
        <v>0</v>
      </c>
    </row>
    <row r="76" spans="1:42" ht="18" hidden="1" outlineLevel="1" x14ac:dyDescent="0.35">
      <c r="A76" s="13" t="s">
        <v>184</v>
      </c>
      <c r="B76" s="35">
        <v>66</v>
      </c>
      <c r="C76" s="473"/>
      <c r="D76" s="474"/>
      <c r="E76" s="474"/>
      <c r="F76" s="475"/>
      <c r="G76" s="476">
        <v>0</v>
      </c>
      <c r="H76" s="477">
        <v>0.1</v>
      </c>
      <c r="I76" s="102">
        <v>0</v>
      </c>
      <c r="J76" s="475"/>
      <c r="K76" s="7"/>
      <c r="L76" s="491">
        <v>66</v>
      </c>
      <c r="M76" s="503" t="s">
        <v>489</v>
      </c>
      <c r="N76" s="242">
        <v>0</v>
      </c>
      <c r="O76" s="504"/>
      <c r="P76" s="505"/>
      <c r="Q76" s="81"/>
      <c r="R76" s="510"/>
      <c r="S76" s="510"/>
      <c r="T76" s="507" t="s">
        <v>489</v>
      </c>
      <c r="AM76">
        <v>0</v>
      </c>
      <c r="AN76">
        <v>0</v>
      </c>
      <c r="AO76">
        <v>0</v>
      </c>
      <c r="AP76">
        <v>0</v>
      </c>
    </row>
    <row r="77" spans="1:42" ht="18" hidden="1" outlineLevel="1" x14ac:dyDescent="0.35">
      <c r="A77" s="13" t="s">
        <v>184</v>
      </c>
      <c r="B77" s="35">
        <v>67</v>
      </c>
      <c r="C77" s="473"/>
      <c r="D77" s="474"/>
      <c r="E77" s="474"/>
      <c r="F77" s="475"/>
      <c r="G77" s="476">
        <v>0</v>
      </c>
      <c r="H77" s="477">
        <v>0.1</v>
      </c>
      <c r="I77" s="102">
        <v>0</v>
      </c>
      <c r="J77" s="475"/>
      <c r="K77" s="7"/>
      <c r="L77" s="491">
        <v>67</v>
      </c>
      <c r="M77" s="503" t="s">
        <v>489</v>
      </c>
      <c r="N77" s="242">
        <v>0</v>
      </c>
      <c r="O77" s="504"/>
      <c r="P77" s="505"/>
      <c r="Q77" s="81"/>
      <c r="R77" s="510"/>
      <c r="S77" s="510"/>
      <c r="T77" s="507" t="s">
        <v>489</v>
      </c>
      <c r="AM77">
        <v>0</v>
      </c>
      <c r="AN77">
        <v>0</v>
      </c>
      <c r="AO77">
        <v>0</v>
      </c>
      <c r="AP77">
        <v>0</v>
      </c>
    </row>
    <row r="78" spans="1:42" ht="18" hidden="1" outlineLevel="1" x14ac:dyDescent="0.35">
      <c r="A78" s="13" t="s">
        <v>184</v>
      </c>
      <c r="B78" s="35">
        <v>68</v>
      </c>
      <c r="C78" s="473"/>
      <c r="D78" s="474"/>
      <c r="E78" s="474"/>
      <c r="F78" s="475"/>
      <c r="G78" s="476">
        <v>0</v>
      </c>
      <c r="H78" s="477">
        <v>0.1</v>
      </c>
      <c r="I78" s="102">
        <v>0</v>
      </c>
      <c r="J78" s="475"/>
      <c r="K78" s="7"/>
      <c r="L78" s="491">
        <v>68</v>
      </c>
      <c r="M78" s="503" t="s">
        <v>489</v>
      </c>
      <c r="N78" s="242">
        <v>0</v>
      </c>
      <c r="O78" s="504"/>
      <c r="P78" s="505"/>
      <c r="Q78" s="81"/>
      <c r="R78" s="510"/>
      <c r="S78" s="510"/>
      <c r="T78" s="507" t="s">
        <v>489</v>
      </c>
      <c r="AM78">
        <v>0</v>
      </c>
      <c r="AN78">
        <v>0</v>
      </c>
      <c r="AO78">
        <v>0</v>
      </c>
      <c r="AP78">
        <v>0</v>
      </c>
    </row>
    <row r="79" spans="1:42" ht="18" hidden="1" outlineLevel="1" x14ac:dyDescent="0.35">
      <c r="A79" s="13" t="s">
        <v>184</v>
      </c>
      <c r="B79" s="35">
        <v>69</v>
      </c>
      <c r="C79" s="473"/>
      <c r="D79" s="474"/>
      <c r="E79" s="474"/>
      <c r="F79" s="475"/>
      <c r="G79" s="476">
        <v>0</v>
      </c>
      <c r="H79" s="477">
        <v>0.1</v>
      </c>
      <c r="I79" s="102">
        <v>0</v>
      </c>
      <c r="J79" s="475"/>
      <c r="K79" s="7"/>
      <c r="L79" s="491">
        <v>69</v>
      </c>
      <c r="M79" s="503" t="s">
        <v>489</v>
      </c>
      <c r="N79" s="242">
        <v>0</v>
      </c>
      <c r="O79" s="504"/>
      <c r="P79" s="505"/>
      <c r="Q79" s="81"/>
      <c r="R79" s="510"/>
      <c r="S79" s="510"/>
      <c r="T79" s="507" t="s">
        <v>489</v>
      </c>
      <c r="AM79">
        <v>0</v>
      </c>
      <c r="AN79">
        <v>0</v>
      </c>
      <c r="AO79">
        <v>0</v>
      </c>
      <c r="AP79">
        <v>0</v>
      </c>
    </row>
    <row r="80" spans="1:42" ht="18" hidden="1" outlineLevel="1" x14ac:dyDescent="0.35">
      <c r="A80" s="13" t="s">
        <v>184</v>
      </c>
      <c r="B80" s="35">
        <v>70</v>
      </c>
      <c r="C80" s="473"/>
      <c r="D80" s="474"/>
      <c r="E80" s="474"/>
      <c r="F80" s="475"/>
      <c r="G80" s="476">
        <v>0</v>
      </c>
      <c r="H80" s="477">
        <v>0.1</v>
      </c>
      <c r="I80" s="102">
        <v>0</v>
      </c>
      <c r="J80" s="475"/>
      <c r="K80" s="7"/>
      <c r="L80" s="491">
        <v>70</v>
      </c>
      <c r="M80" s="503" t="s">
        <v>489</v>
      </c>
      <c r="N80" s="242">
        <v>0</v>
      </c>
      <c r="O80" s="504"/>
      <c r="P80" s="505"/>
      <c r="Q80" s="81"/>
      <c r="R80" s="510"/>
      <c r="S80" s="510"/>
      <c r="T80" s="507" t="s">
        <v>489</v>
      </c>
      <c r="AM80">
        <v>0</v>
      </c>
      <c r="AN80">
        <v>0</v>
      </c>
      <c r="AO80">
        <v>0</v>
      </c>
      <c r="AP80">
        <v>0</v>
      </c>
    </row>
    <row r="81" spans="1:42" ht="18" hidden="1" outlineLevel="1" x14ac:dyDescent="0.35">
      <c r="A81" s="13" t="s">
        <v>184</v>
      </c>
      <c r="B81" s="35">
        <v>71</v>
      </c>
      <c r="C81" s="473"/>
      <c r="D81" s="474"/>
      <c r="E81" s="474"/>
      <c r="F81" s="475"/>
      <c r="G81" s="476">
        <v>0</v>
      </c>
      <c r="H81" s="477">
        <v>0.1</v>
      </c>
      <c r="I81" s="102">
        <v>0</v>
      </c>
      <c r="J81" s="475"/>
      <c r="K81" s="7"/>
      <c r="L81" s="491">
        <v>71</v>
      </c>
      <c r="M81" s="503" t="s">
        <v>489</v>
      </c>
      <c r="N81" s="242">
        <v>0</v>
      </c>
      <c r="O81" s="504"/>
      <c r="P81" s="505"/>
      <c r="Q81" s="81"/>
      <c r="R81" s="510"/>
      <c r="S81" s="510"/>
      <c r="T81" s="507" t="s">
        <v>489</v>
      </c>
      <c r="AM81">
        <v>0</v>
      </c>
      <c r="AN81">
        <v>0</v>
      </c>
      <c r="AO81">
        <v>0</v>
      </c>
      <c r="AP81">
        <v>0</v>
      </c>
    </row>
    <row r="82" spans="1:42" ht="18" hidden="1" outlineLevel="1" x14ac:dyDescent="0.35">
      <c r="A82" s="13" t="s">
        <v>184</v>
      </c>
      <c r="B82" s="35">
        <v>72</v>
      </c>
      <c r="C82" s="473"/>
      <c r="D82" s="474"/>
      <c r="E82" s="474"/>
      <c r="F82" s="475"/>
      <c r="G82" s="476">
        <v>0</v>
      </c>
      <c r="H82" s="477">
        <v>0.1</v>
      </c>
      <c r="I82" s="102">
        <v>0</v>
      </c>
      <c r="J82" s="475"/>
      <c r="K82" s="7"/>
      <c r="L82" s="491">
        <v>72</v>
      </c>
      <c r="M82" s="503" t="s">
        <v>489</v>
      </c>
      <c r="N82" s="242">
        <v>0</v>
      </c>
      <c r="O82" s="504"/>
      <c r="P82" s="505"/>
      <c r="Q82" s="81"/>
      <c r="R82" s="510"/>
      <c r="S82" s="510"/>
      <c r="T82" s="507" t="s">
        <v>489</v>
      </c>
      <c r="AM82">
        <v>0</v>
      </c>
      <c r="AN82">
        <v>0</v>
      </c>
      <c r="AO82">
        <v>0</v>
      </c>
      <c r="AP82">
        <v>0</v>
      </c>
    </row>
    <row r="83" spans="1:42" ht="18" hidden="1" outlineLevel="1" x14ac:dyDescent="0.35">
      <c r="A83" s="13" t="s">
        <v>184</v>
      </c>
      <c r="B83" s="35">
        <v>73</v>
      </c>
      <c r="C83" s="473"/>
      <c r="D83" s="474"/>
      <c r="E83" s="474"/>
      <c r="F83" s="475"/>
      <c r="G83" s="476">
        <v>0</v>
      </c>
      <c r="H83" s="477">
        <v>0.1</v>
      </c>
      <c r="I83" s="102">
        <v>0</v>
      </c>
      <c r="J83" s="475"/>
      <c r="K83" s="7"/>
      <c r="L83" s="491">
        <v>73</v>
      </c>
      <c r="M83" s="503" t="s">
        <v>489</v>
      </c>
      <c r="N83" s="242">
        <v>0</v>
      </c>
      <c r="O83" s="504"/>
      <c r="P83" s="505"/>
      <c r="Q83" s="81"/>
      <c r="R83" s="510"/>
      <c r="S83" s="510"/>
      <c r="T83" s="507" t="s">
        <v>489</v>
      </c>
      <c r="AM83">
        <v>0</v>
      </c>
      <c r="AN83">
        <v>0</v>
      </c>
      <c r="AO83">
        <v>0</v>
      </c>
      <c r="AP83">
        <v>0</v>
      </c>
    </row>
    <row r="84" spans="1:42" ht="18" hidden="1" outlineLevel="1" x14ac:dyDescent="0.35">
      <c r="A84" s="13" t="s">
        <v>184</v>
      </c>
      <c r="B84" s="35">
        <v>74</v>
      </c>
      <c r="C84" s="473"/>
      <c r="D84" s="474"/>
      <c r="E84" s="474"/>
      <c r="F84" s="475"/>
      <c r="G84" s="476">
        <v>0</v>
      </c>
      <c r="H84" s="477">
        <v>0.1</v>
      </c>
      <c r="I84" s="102">
        <v>0</v>
      </c>
      <c r="J84" s="475"/>
      <c r="K84" s="7"/>
      <c r="L84" s="491">
        <v>74</v>
      </c>
      <c r="M84" s="503" t="s">
        <v>489</v>
      </c>
      <c r="N84" s="242">
        <v>0</v>
      </c>
      <c r="O84" s="504"/>
      <c r="P84" s="505"/>
      <c r="Q84" s="81"/>
      <c r="R84" s="510"/>
      <c r="S84" s="510"/>
      <c r="T84" s="507" t="s">
        <v>489</v>
      </c>
      <c r="AM84">
        <v>0</v>
      </c>
      <c r="AN84">
        <v>0</v>
      </c>
      <c r="AO84">
        <v>0</v>
      </c>
      <c r="AP84">
        <v>0</v>
      </c>
    </row>
    <row r="85" spans="1:42" ht="18" hidden="1" outlineLevel="1" x14ac:dyDescent="0.35">
      <c r="A85" s="13" t="s">
        <v>184</v>
      </c>
      <c r="B85" s="35">
        <v>75</v>
      </c>
      <c r="C85" s="473"/>
      <c r="D85" s="474"/>
      <c r="E85" s="474"/>
      <c r="F85" s="475"/>
      <c r="G85" s="476">
        <v>0</v>
      </c>
      <c r="H85" s="477">
        <v>0.1</v>
      </c>
      <c r="I85" s="102">
        <v>0</v>
      </c>
      <c r="J85" s="475"/>
      <c r="K85" s="7"/>
      <c r="L85" s="491">
        <v>75</v>
      </c>
      <c r="M85" s="503" t="s">
        <v>489</v>
      </c>
      <c r="N85" s="242">
        <v>0</v>
      </c>
      <c r="O85" s="504"/>
      <c r="P85" s="505"/>
      <c r="Q85" s="81"/>
      <c r="R85" s="510"/>
      <c r="S85" s="510"/>
      <c r="T85" s="507" t="s">
        <v>489</v>
      </c>
      <c r="AM85">
        <v>0</v>
      </c>
      <c r="AN85">
        <v>0</v>
      </c>
      <c r="AO85">
        <v>0</v>
      </c>
      <c r="AP85">
        <v>0</v>
      </c>
    </row>
    <row r="86" spans="1:42" ht="18" hidden="1" outlineLevel="1" x14ac:dyDescent="0.35">
      <c r="A86" s="13" t="s">
        <v>184</v>
      </c>
      <c r="B86" s="35">
        <v>76</v>
      </c>
      <c r="C86" s="473"/>
      <c r="D86" s="474"/>
      <c r="E86" s="474"/>
      <c r="F86" s="475"/>
      <c r="G86" s="476">
        <v>0</v>
      </c>
      <c r="H86" s="477">
        <v>0.1</v>
      </c>
      <c r="I86" s="102">
        <v>0</v>
      </c>
      <c r="J86" s="475"/>
      <c r="K86" s="7"/>
      <c r="L86" s="491">
        <v>76</v>
      </c>
      <c r="M86" s="503" t="s">
        <v>489</v>
      </c>
      <c r="N86" s="242">
        <v>0</v>
      </c>
      <c r="O86" s="504"/>
      <c r="P86" s="505"/>
      <c r="Q86" s="81"/>
      <c r="R86" s="510"/>
      <c r="S86" s="510"/>
      <c r="T86" s="507" t="s">
        <v>489</v>
      </c>
      <c r="AM86">
        <v>0</v>
      </c>
      <c r="AN86">
        <v>0</v>
      </c>
      <c r="AO86">
        <v>0</v>
      </c>
      <c r="AP86">
        <v>0</v>
      </c>
    </row>
    <row r="87" spans="1:42" ht="18" hidden="1" outlineLevel="1" x14ac:dyDescent="0.35">
      <c r="A87" s="13" t="s">
        <v>184</v>
      </c>
      <c r="B87" s="35">
        <v>77</v>
      </c>
      <c r="C87" s="473"/>
      <c r="D87" s="474"/>
      <c r="E87" s="474"/>
      <c r="F87" s="475"/>
      <c r="G87" s="476">
        <v>0</v>
      </c>
      <c r="H87" s="477">
        <v>0.1</v>
      </c>
      <c r="I87" s="102">
        <v>0</v>
      </c>
      <c r="J87" s="475"/>
      <c r="K87" s="7"/>
      <c r="L87" s="491">
        <v>77</v>
      </c>
      <c r="M87" s="503" t="s">
        <v>489</v>
      </c>
      <c r="N87" s="242">
        <v>0</v>
      </c>
      <c r="O87" s="504"/>
      <c r="P87" s="505"/>
      <c r="Q87" s="81"/>
      <c r="R87" s="510"/>
      <c r="S87" s="510"/>
      <c r="T87" s="507" t="s">
        <v>489</v>
      </c>
      <c r="AM87">
        <v>0</v>
      </c>
      <c r="AN87">
        <v>0</v>
      </c>
      <c r="AO87">
        <v>0</v>
      </c>
      <c r="AP87">
        <v>0</v>
      </c>
    </row>
    <row r="88" spans="1:42" ht="18" hidden="1" outlineLevel="1" x14ac:dyDescent="0.35">
      <c r="A88" s="13" t="s">
        <v>184</v>
      </c>
      <c r="B88" s="35">
        <v>78</v>
      </c>
      <c r="C88" s="473"/>
      <c r="D88" s="474"/>
      <c r="E88" s="474"/>
      <c r="F88" s="475"/>
      <c r="G88" s="476">
        <v>0</v>
      </c>
      <c r="H88" s="477">
        <v>0.1</v>
      </c>
      <c r="I88" s="102">
        <v>0</v>
      </c>
      <c r="J88" s="475"/>
      <c r="K88" s="7"/>
      <c r="L88" s="491">
        <v>78</v>
      </c>
      <c r="M88" s="503" t="s">
        <v>489</v>
      </c>
      <c r="N88" s="242">
        <v>0</v>
      </c>
      <c r="O88" s="504"/>
      <c r="P88" s="505"/>
      <c r="Q88" s="81"/>
      <c r="R88" s="510"/>
      <c r="S88" s="510"/>
      <c r="T88" s="507" t="s">
        <v>489</v>
      </c>
      <c r="AM88">
        <v>0</v>
      </c>
      <c r="AN88">
        <v>0</v>
      </c>
      <c r="AO88">
        <v>0</v>
      </c>
      <c r="AP88">
        <v>0</v>
      </c>
    </row>
    <row r="89" spans="1:42" ht="18" hidden="1" outlineLevel="1" x14ac:dyDescent="0.35">
      <c r="A89" s="13" t="s">
        <v>184</v>
      </c>
      <c r="B89" s="35">
        <v>79</v>
      </c>
      <c r="C89" s="473"/>
      <c r="D89" s="474"/>
      <c r="E89" s="474"/>
      <c r="F89" s="475"/>
      <c r="G89" s="476">
        <v>0</v>
      </c>
      <c r="H89" s="477">
        <v>0.1</v>
      </c>
      <c r="I89" s="102">
        <v>0</v>
      </c>
      <c r="J89" s="475"/>
      <c r="K89" s="7"/>
      <c r="L89" s="491">
        <v>79</v>
      </c>
      <c r="M89" s="503" t="s">
        <v>489</v>
      </c>
      <c r="N89" s="242">
        <v>0</v>
      </c>
      <c r="O89" s="504"/>
      <c r="P89" s="505"/>
      <c r="Q89" s="81"/>
      <c r="R89" s="510"/>
      <c r="S89" s="510"/>
      <c r="T89" s="507" t="s">
        <v>489</v>
      </c>
      <c r="AM89">
        <v>0</v>
      </c>
      <c r="AN89">
        <v>0</v>
      </c>
      <c r="AO89">
        <v>0</v>
      </c>
      <c r="AP89">
        <v>0</v>
      </c>
    </row>
    <row r="90" spans="1:42" ht="18" hidden="1" outlineLevel="1" x14ac:dyDescent="0.35">
      <c r="A90" s="13" t="s">
        <v>184</v>
      </c>
      <c r="B90" s="35">
        <v>80</v>
      </c>
      <c r="C90" s="473"/>
      <c r="D90" s="474"/>
      <c r="E90" s="474"/>
      <c r="F90" s="475"/>
      <c r="G90" s="476">
        <v>0</v>
      </c>
      <c r="H90" s="477">
        <v>0.1</v>
      </c>
      <c r="I90" s="102">
        <v>0</v>
      </c>
      <c r="J90" s="475"/>
      <c r="K90" s="7"/>
      <c r="L90" s="491">
        <v>80</v>
      </c>
      <c r="M90" s="503" t="s">
        <v>489</v>
      </c>
      <c r="N90" s="242">
        <v>0</v>
      </c>
      <c r="O90" s="504"/>
      <c r="P90" s="505"/>
      <c r="Q90" s="81"/>
      <c r="R90" s="510"/>
      <c r="S90" s="510"/>
      <c r="T90" s="507" t="s">
        <v>489</v>
      </c>
      <c r="AM90">
        <v>0</v>
      </c>
      <c r="AN90">
        <v>0</v>
      </c>
      <c r="AO90">
        <v>0</v>
      </c>
      <c r="AP90">
        <v>0</v>
      </c>
    </row>
    <row r="91" spans="1:42" ht="18" hidden="1" outlineLevel="1" x14ac:dyDescent="0.35">
      <c r="A91" s="13" t="s">
        <v>184</v>
      </c>
      <c r="B91" s="35">
        <v>81</v>
      </c>
      <c r="C91" s="473"/>
      <c r="D91" s="474"/>
      <c r="E91" s="474"/>
      <c r="F91" s="475"/>
      <c r="G91" s="476">
        <v>0</v>
      </c>
      <c r="H91" s="477">
        <v>0.1</v>
      </c>
      <c r="I91" s="102">
        <v>0</v>
      </c>
      <c r="J91" s="475"/>
      <c r="K91" s="7"/>
      <c r="L91" s="491">
        <v>81</v>
      </c>
      <c r="M91" s="503" t="s">
        <v>489</v>
      </c>
      <c r="N91" s="242">
        <v>0</v>
      </c>
      <c r="O91" s="504"/>
      <c r="P91" s="505"/>
      <c r="Q91" s="81"/>
      <c r="R91" s="510"/>
      <c r="S91" s="510"/>
      <c r="T91" s="507" t="s">
        <v>489</v>
      </c>
      <c r="AM91">
        <v>0</v>
      </c>
      <c r="AN91">
        <v>0</v>
      </c>
      <c r="AO91">
        <v>0</v>
      </c>
      <c r="AP91">
        <v>0</v>
      </c>
    </row>
    <row r="92" spans="1:42" ht="18" hidden="1" outlineLevel="1" x14ac:dyDescent="0.35">
      <c r="A92" s="13" t="s">
        <v>184</v>
      </c>
      <c r="B92" s="35">
        <v>82</v>
      </c>
      <c r="C92" s="473"/>
      <c r="D92" s="474"/>
      <c r="E92" s="474"/>
      <c r="F92" s="475"/>
      <c r="G92" s="476">
        <v>0</v>
      </c>
      <c r="H92" s="477">
        <v>0.1</v>
      </c>
      <c r="I92" s="102">
        <v>0</v>
      </c>
      <c r="J92" s="475"/>
      <c r="K92" s="7"/>
      <c r="L92" s="491">
        <v>82</v>
      </c>
      <c r="M92" s="503" t="s">
        <v>489</v>
      </c>
      <c r="N92" s="242">
        <v>0</v>
      </c>
      <c r="O92" s="504"/>
      <c r="P92" s="505"/>
      <c r="Q92" s="81"/>
      <c r="R92" s="510"/>
      <c r="S92" s="510"/>
      <c r="T92" s="507" t="s">
        <v>489</v>
      </c>
      <c r="AM92">
        <v>0</v>
      </c>
      <c r="AN92">
        <v>0</v>
      </c>
      <c r="AO92">
        <v>0</v>
      </c>
      <c r="AP92">
        <v>0</v>
      </c>
    </row>
    <row r="93" spans="1:42" ht="18" hidden="1" outlineLevel="1" x14ac:dyDescent="0.35">
      <c r="A93" s="13" t="s">
        <v>184</v>
      </c>
      <c r="B93" s="35">
        <v>83</v>
      </c>
      <c r="C93" s="473"/>
      <c r="D93" s="474"/>
      <c r="E93" s="474"/>
      <c r="F93" s="475"/>
      <c r="G93" s="476">
        <v>0</v>
      </c>
      <c r="H93" s="477">
        <v>0.1</v>
      </c>
      <c r="I93" s="102">
        <v>0</v>
      </c>
      <c r="J93" s="475"/>
      <c r="K93" s="7"/>
      <c r="L93" s="491">
        <v>83</v>
      </c>
      <c r="M93" s="503" t="s">
        <v>489</v>
      </c>
      <c r="N93" s="242">
        <v>0</v>
      </c>
      <c r="O93" s="504"/>
      <c r="P93" s="505"/>
      <c r="Q93" s="81"/>
      <c r="R93" s="510"/>
      <c r="S93" s="510"/>
      <c r="T93" s="507" t="s">
        <v>489</v>
      </c>
      <c r="AM93">
        <v>0</v>
      </c>
      <c r="AN93">
        <v>0</v>
      </c>
      <c r="AO93">
        <v>0</v>
      </c>
      <c r="AP93">
        <v>0</v>
      </c>
    </row>
    <row r="94" spans="1:42" ht="18" hidden="1" outlineLevel="1" x14ac:dyDescent="0.35">
      <c r="A94" s="13" t="s">
        <v>184</v>
      </c>
      <c r="B94" s="35">
        <v>84</v>
      </c>
      <c r="C94" s="473"/>
      <c r="D94" s="474"/>
      <c r="E94" s="474"/>
      <c r="F94" s="475"/>
      <c r="G94" s="476">
        <v>0</v>
      </c>
      <c r="H94" s="477">
        <v>0.1</v>
      </c>
      <c r="I94" s="102">
        <v>0</v>
      </c>
      <c r="J94" s="475"/>
      <c r="K94" s="7"/>
      <c r="L94" s="491">
        <v>84</v>
      </c>
      <c r="M94" s="503" t="s">
        <v>489</v>
      </c>
      <c r="N94" s="242">
        <v>0</v>
      </c>
      <c r="O94" s="504"/>
      <c r="P94" s="505"/>
      <c r="Q94" s="81"/>
      <c r="R94" s="510"/>
      <c r="S94" s="510"/>
      <c r="T94" s="507" t="s">
        <v>489</v>
      </c>
      <c r="AM94">
        <v>0</v>
      </c>
      <c r="AN94">
        <v>0</v>
      </c>
      <c r="AO94">
        <v>0</v>
      </c>
      <c r="AP94">
        <v>0</v>
      </c>
    </row>
    <row r="95" spans="1:42" ht="18" hidden="1" outlineLevel="1" x14ac:dyDescent="0.35">
      <c r="A95" s="13" t="s">
        <v>184</v>
      </c>
      <c r="B95" s="35">
        <v>85</v>
      </c>
      <c r="C95" s="473"/>
      <c r="D95" s="474"/>
      <c r="E95" s="474"/>
      <c r="F95" s="475"/>
      <c r="G95" s="476">
        <v>0</v>
      </c>
      <c r="H95" s="477">
        <v>0.1</v>
      </c>
      <c r="I95" s="102">
        <v>0</v>
      </c>
      <c r="J95" s="475"/>
      <c r="K95" s="7"/>
      <c r="L95" s="491">
        <v>85</v>
      </c>
      <c r="M95" s="503" t="s">
        <v>489</v>
      </c>
      <c r="N95" s="242">
        <v>0</v>
      </c>
      <c r="O95" s="504"/>
      <c r="P95" s="505"/>
      <c r="Q95" s="81"/>
      <c r="R95" s="510"/>
      <c r="S95" s="510"/>
      <c r="T95" s="507" t="s">
        <v>489</v>
      </c>
      <c r="AM95">
        <v>0</v>
      </c>
      <c r="AN95">
        <v>0</v>
      </c>
      <c r="AO95">
        <v>0</v>
      </c>
      <c r="AP95">
        <v>0</v>
      </c>
    </row>
    <row r="96" spans="1:42" ht="18" hidden="1" outlineLevel="1" x14ac:dyDescent="0.35">
      <c r="A96" s="13" t="s">
        <v>184</v>
      </c>
      <c r="B96" s="35">
        <v>86</v>
      </c>
      <c r="C96" s="473"/>
      <c r="D96" s="474"/>
      <c r="E96" s="474"/>
      <c r="F96" s="475"/>
      <c r="G96" s="476">
        <v>0</v>
      </c>
      <c r="H96" s="477">
        <v>0.1</v>
      </c>
      <c r="I96" s="102">
        <v>0</v>
      </c>
      <c r="J96" s="475"/>
      <c r="K96" s="7"/>
      <c r="L96" s="491">
        <v>86</v>
      </c>
      <c r="M96" s="503" t="s">
        <v>489</v>
      </c>
      <c r="N96" s="242">
        <v>0</v>
      </c>
      <c r="O96" s="504"/>
      <c r="P96" s="505"/>
      <c r="Q96" s="81"/>
      <c r="R96" s="510"/>
      <c r="S96" s="510"/>
      <c r="T96" s="507" t="s">
        <v>489</v>
      </c>
      <c r="AM96">
        <v>0</v>
      </c>
      <c r="AN96">
        <v>0</v>
      </c>
      <c r="AO96">
        <v>0</v>
      </c>
      <c r="AP96">
        <v>0</v>
      </c>
    </row>
    <row r="97" spans="1:42" ht="18" hidden="1" outlineLevel="1" x14ac:dyDescent="0.35">
      <c r="A97" s="13" t="s">
        <v>184</v>
      </c>
      <c r="B97" s="35">
        <v>87</v>
      </c>
      <c r="C97" s="473"/>
      <c r="D97" s="474"/>
      <c r="E97" s="474"/>
      <c r="F97" s="475"/>
      <c r="G97" s="476">
        <v>0</v>
      </c>
      <c r="H97" s="477">
        <v>0.1</v>
      </c>
      <c r="I97" s="102">
        <v>0</v>
      </c>
      <c r="J97" s="475"/>
      <c r="K97" s="7"/>
      <c r="L97" s="491">
        <v>87</v>
      </c>
      <c r="M97" s="503" t="s">
        <v>489</v>
      </c>
      <c r="N97" s="242">
        <v>0</v>
      </c>
      <c r="O97" s="504"/>
      <c r="P97" s="505"/>
      <c r="Q97" s="81"/>
      <c r="R97" s="510"/>
      <c r="S97" s="510"/>
      <c r="T97" s="507" t="s">
        <v>489</v>
      </c>
      <c r="AM97">
        <v>0</v>
      </c>
      <c r="AN97">
        <v>0</v>
      </c>
      <c r="AO97">
        <v>0</v>
      </c>
      <c r="AP97">
        <v>0</v>
      </c>
    </row>
    <row r="98" spans="1:42" ht="18" hidden="1" outlineLevel="1" x14ac:dyDescent="0.35">
      <c r="A98" s="13" t="s">
        <v>184</v>
      </c>
      <c r="B98" s="35">
        <v>88</v>
      </c>
      <c r="C98" s="473"/>
      <c r="D98" s="474"/>
      <c r="E98" s="474"/>
      <c r="F98" s="475"/>
      <c r="G98" s="476">
        <v>0</v>
      </c>
      <c r="H98" s="477">
        <v>0.1</v>
      </c>
      <c r="I98" s="102">
        <v>0</v>
      </c>
      <c r="J98" s="475"/>
      <c r="K98" s="7"/>
      <c r="L98" s="491">
        <v>88</v>
      </c>
      <c r="M98" s="503" t="s">
        <v>489</v>
      </c>
      <c r="N98" s="242">
        <v>0</v>
      </c>
      <c r="O98" s="504"/>
      <c r="P98" s="505"/>
      <c r="Q98" s="81"/>
      <c r="R98" s="510"/>
      <c r="S98" s="510"/>
      <c r="T98" s="507" t="s">
        <v>489</v>
      </c>
      <c r="AM98">
        <v>0</v>
      </c>
      <c r="AN98">
        <v>0</v>
      </c>
      <c r="AO98">
        <v>0</v>
      </c>
      <c r="AP98">
        <v>0</v>
      </c>
    </row>
    <row r="99" spans="1:42" ht="18" hidden="1" outlineLevel="1" x14ac:dyDescent="0.35">
      <c r="A99" s="13" t="s">
        <v>184</v>
      </c>
      <c r="B99" s="35">
        <v>89</v>
      </c>
      <c r="C99" s="473"/>
      <c r="D99" s="474"/>
      <c r="E99" s="474"/>
      <c r="F99" s="475"/>
      <c r="G99" s="476">
        <v>0</v>
      </c>
      <c r="H99" s="477">
        <v>0.1</v>
      </c>
      <c r="I99" s="102">
        <v>0</v>
      </c>
      <c r="J99" s="475"/>
      <c r="K99" s="7"/>
      <c r="L99" s="491">
        <v>89</v>
      </c>
      <c r="M99" s="503" t="s">
        <v>489</v>
      </c>
      <c r="N99" s="242">
        <v>0</v>
      </c>
      <c r="O99" s="504"/>
      <c r="P99" s="505"/>
      <c r="Q99" s="81"/>
      <c r="R99" s="510"/>
      <c r="S99" s="510"/>
      <c r="T99" s="507" t="s">
        <v>489</v>
      </c>
      <c r="AM99">
        <v>0</v>
      </c>
      <c r="AN99">
        <v>0</v>
      </c>
      <c r="AO99">
        <v>0</v>
      </c>
      <c r="AP99">
        <v>0</v>
      </c>
    </row>
    <row r="100" spans="1:42" ht="18" hidden="1" outlineLevel="1" x14ac:dyDescent="0.35">
      <c r="A100" s="13" t="s">
        <v>184</v>
      </c>
      <c r="B100" s="35">
        <v>90</v>
      </c>
      <c r="C100" s="473"/>
      <c r="D100" s="474"/>
      <c r="E100" s="474"/>
      <c r="F100" s="475"/>
      <c r="G100" s="476">
        <v>0</v>
      </c>
      <c r="H100" s="477">
        <v>0.1</v>
      </c>
      <c r="I100" s="102">
        <v>0</v>
      </c>
      <c r="J100" s="475"/>
      <c r="K100" s="7"/>
      <c r="L100" s="491">
        <v>90</v>
      </c>
      <c r="M100" s="503" t="s">
        <v>489</v>
      </c>
      <c r="N100" s="242">
        <v>0</v>
      </c>
      <c r="O100" s="504"/>
      <c r="P100" s="505"/>
      <c r="Q100" s="81"/>
      <c r="R100" s="510"/>
      <c r="S100" s="510"/>
      <c r="T100" s="507" t="s">
        <v>489</v>
      </c>
      <c r="AM100">
        <v>0</v>
      </c>
      <c r="AN100">
        <v>0</v>
      </c>
      <c r="AO100">
        <v>0</v>
      </c>
      <c r="AP100">
        <v>0</v>
      </c>
    </row>
    <row r="101" spans="1:42" ht="18" hidden="1" outlineLevel="1" x14ac:dyDescent="0.35">
      <c r="A101" s="13" t="s">
        <v>184</v>
      </c>
      <c r="B101" s="35">
        <v>91</v>
      </c>
      <c r="C101" s="473"/>
      <c r="D101" s="474"/>
      <c r="E101" s="474"/>
      <c r="F101" s="475"/>
      <c r="G101" s="476">
        <v>0</v>
      </c>
      <c r="H101" s="477">
        <v>0.1</v>
      </c>
      <c r="I101" s="102">
        <v>0</v>
      </c>
      <c r="J101" s="475"/>
      <c r="K101" s="7"/>
      <c r="L101" s="491">
        <v>91</v>
      </c>
      <c r="M101" s="503" t="s">
        <v>489</v>
      </c>
      <c r="N101" s="242">
        <v>0</v>
      </c>
      <c r="O101" s="504"/>
      <c r="P101" s="505"/>
      <c r="Q101" s="81"/>
      <c r="R101" s="510"/>
      <c r="S101" s="510"/>
      <c r="T101" s="507" t="s">
        <v>489</v>
      </c>
      <c r="AM101">
        <v>0</v>
      </c>
      <c r="AN101">
        <v>0</v>
      </c>
      <c r="AO101">
        <v>0</v>
      </c>
      <c r="AP101">
        <v>0</v>
      </c>
    </row>
    <row r="102" spans="1:42" ht="18" hidden="1" outlineLevel="1" x14ac:dyDescent="0.35">
      <c r="A102" s="13" t="s">
        <v>184</v>
      </c>
      <c r="B102" s="35">
        <v>92</v>
      </c>
      <c r="C102" s="473"/>
      <c r="D102" s="474"/>
      <c r="E102" s="474"/>
      <c r="F102" s="475"/>
      <c r="G102" s="476">
        <v>0</v>
      </c>
      <c r="H102" s="477">
        <v>0.1</v>
      </c>
      <c r="I102" s="102">
        <v>0</v>
      </c>
      <c r="J102" s="475"/>
      <c r="K102" s="7"/>
      <c r="L102" s="491">
        <v>92</v>
      </c>
      <c r="M102" s="503" t="s">
        <v>489</v>
      </c>
      <c r="N102" s="242">
        <v>0</v>
      </c>
      <c r="O102" s="504"/>
      <c r="P102" s="505"/>
      <c r="Q102" s="81"/>
      <c r="R102" s="510"/>
      <c r="S102" s="510"/>
      <c r="T102" s="507" t="s">
        <v>489</v>
      </c>
      <c r="AM102">
        <v>0</v>
      </c>
      <c r="AN102">
        <v>0</v>
      </c>
      <c r="AO102">
        <v>0</v>
      </c>
      <c r="AP102">
        <v>0</v>
      </c>
    </row>
    <row r="103" spans="1:42" ht="18" hidden="1" outlineLevel="1" x14ac:dyDescent="0.35">
      <c r="A103" s="13" t="s">
        <v>184</v>
      </c>
      <c r="B103" s="35">
        <v>93</v>
      </c>
      <c r="C103" s="473"/>
      <c r="D103" s="474"/>
      <c r="E103" s="474"/>
      <c r="F103" s="475"/>
      <c r="G103" s="476">
        <v>0</v>
      </c>
      <c r="H103" s="477">
        <v>0.1</v>
      </c>
      <c r="I103" s="102">
        <v>0</v>
      </c>
      <c r="J103" s="475"/>
      <c r="K103" s="7"/>
      <c r="L103" s="491">
        <v>93</v>
      </c>
      <c r="M103" s="503" t="s">
        <v>489</v>
      </c>
      <c r="N103" s="242">
        <v>0</v>
      </c>
      <c r="O103" s="504"/>
      <c r="P103" s="505"/>
      <c r="Q103" s="81"/>
      <c r="R103" s="510"/>
      <c r="S103" s="510"/>
      <c r="T103" s="507" t="s">
        <v>489</v>
      </c>
      <c r="AM103">
        <v>0</v>
      </c>
      <c r="AN103">
        <v>0</v>
      </c>
      <c r="AO103">
        <v>0</v>
      </c>
      <c r="AP103">
        <v>0</v>
      </c>
    </row>
    <row r="104" spans="1:42" ht="18" hidden="1" outlineLevel="1" x14ac:dyDescent="0.35">
      <c r="A104" s="13" t="s">
        <v>184</v>
      </c>
      <c r="B104" s="35">
        <v>94</v>
      </c>
      <c r="C104" s="473"/>
      <c r="D104" s="474"/>
      <c r="E104" s="474"/>
      <c r="F104" s="475"/>
      <c r="G104" s="476">
        <v>0</v>
      </c>
      <c r="H104" s="477">
        <v>0.1</v>
      </c>
      <c r="I104" s="102">
        <v>0</v>
      </c>
      <c r="J104" s="475"/>
      <c r="K104" s="7"/>
      <c r="L104" s="491">
        <v>94</v>
      </c>
      <c r="M104" s="503" t="s">
        <v>489</v>
      </c>
      <c r="N104" s="242">
        <v>0</v>
      </c>
      <c r="O104" s="504"/>
      <c r="P104" s="505"/>
      <c r="Q104" s="81"/>
      <c r="R104" s="510"/>
      <c r="S104" s="510"/>
      <c r="T104" s="507" t="s">
        <v>489</v>
      </c>
      <c r="AM104">
        <v>0</v>
      </c>
      <c r="AN104">
        <v>0</v>
      </c>
      <c r="AO104">
        <v>0</v>
      </c>
      <c r="AP104">
        <v>0</v>
      </c>
    </row>
    <row r="105" spans="1:42" ht="18" hidden="1" outlineLevel="1" x14ac:dyDescent="0.35">
      <c r="A105" s="13" t="s">
        <v>184</v>
      </c>
      <c r="B105" s="35">
        <v>95</v>
      </c>
      <c r="C105" s="473"/>
      <c r="D105" s="474"/>
      <c r="E105" s="474"/>
      <c r="F105" s="475"/>
      <c r="G105" s="476">
        <v>0</v>
      </c>
      <c r="H105" s="477">
        <v>0.1</v>
      </c>
      <c r="I105" s="102">
        <v>0</v>
      </c>
      <c r="J105" s="475"/>
      <c r="K105" s="7"/>
      <c r="L105" s="491">
        <v>95</v>
      </c>
      <c r="M105" s="503" t="s">
        <v>489</v>
      </c>
      <c r="N105" s="242">
        <v>0</v>
      </c>
      <c r="O105" s="504"/>
      <c r="P105" s="505"/>
      <c r="Q105" s="81"/>
      <c r="R105" s="510"/>
      <c r="S105" s="510"/>
      <c r="T105" s="507" t="s">
        <v>489</v>
      </c>
      <c r="AM105">
        <v>0</v>
      </c>
      <c r="AN105">
        <v>0</v>
      </c>
      <c r="AO105">
        <v>0</v>
      </c>
      <c r="AP105">
        <v>0</v>
      </c>
    </row>
    <row r="106" spans="1:42" ht="18" hidden="1" outlineLevel="1" x14ac:dyDescent="0.35">
      <c r="A106" s="13" t="s">
        <v>184</v>
      </c>
      <c r="B106" s="35">
        <v>96</v>
      </c>
      <c r="C106" s="473"/>
      <c r="D106" s="474"/>
      <c r="E106" s="474"/>
      <c r="F106" s="475"/>
      <c r="G106" s="476">
        <v>0</v>
      </c>
      <c r="H106" s="477">
        <v>0.1</v>
      </c>
      <c r="I106" s="102">
        <v>0</v>
      </c>
      <c r="J106" s="475"/>
      <c r="K106" s="7"/>
      <c r="L106" s="491">
        <v>96</v>
      </c>
      <c r="M106" s="503" t="s">
        <v>489</v>
      </c>
      <c r="N106" s="242">
        <v>0</v>
      </c>
      <c r="O106" s="504"/>
      <c r="P106" s="505"/>
      <c r="Q106" s="81"/>
      <c r="R106" s="510"/>
      <c r="S106" s="510"/>
      <c r="T106" s="507" t="s">
        <v>489</v>
      </c>
      <c r="AM106">
        <v>0</v>
      </c>
      <c r="AN106">
        <v>0</v>
      </c>
      <c r="AO106">
        <v>0</v>
      </c>
      <c r="AP106">
        <v>0</v>
      </c>
    </row>
    <row r="107" spans="1:42" ht="18" hidden="1" outlineLevel="1" x14ac:dyDescent="0.35">
      <c r="A107" s="13" t="s">
        <v>184</v>
      </c>
      <c r="B107" s="35">
        <v>97</v>
      </c>
      <c r="C107" s="473"/>
      <c r="D107" s="474"/>
      <c r="E107" s="474"/>
      <c r="F107" s="475"/>
      <c r="G107" s="476">
        <v>0</v>
      </c>
      <c r="H107" s="477">
        <v>0.1</v>
      </c>
      <c r="I107" s="102">
        <v>0</v>
      </c>
      <c r="J107" s="475"/>
      <c r="K107" s="7"/>
      <c r="L107" s="491">
        <v>97</v>
      </c>
      <c r="M107" s="503" t="s">
        <v>489</v>
      </c>
      <c r="N107" s="242">
        <v>0</v>
      </c>
      <c r="O107" s="504"/>
      <c r="P107" s="505"/>
      <c r="Q107" s="81"/>
      <c r="R107" s="510"/>
      <c r="S107" s="510"/>
      <c r="T107" s="507" t="s">
        <v>489</v>
      </c>
      <c r="AM107">
        <v>0</v>
      </c>
      <c r="AN107">
        <v>0</v>
      </c>
      <c r="AO107">
        <v>0</v>
      </c>
      <c r="AP107">
        <v>0</v>
      </c>
    </row>
    <row r="108" spans="1:42" ht="18" hidden="1" outlineLevel="1" x14ac:dyDescent="0.35">
      <c r="A108" s="13" t="s">
        <v>184</v>
      </c>
      <c r="B108" s="35">
        <v>98</v>
      </c>
      <c r="C108" s="473"/>
      <c r="D108" s="474"/>
      <c r="E108" s="474"/>
      <c r="F108" s="475"/>
      <c r="G108" s="476">
        <v>0</v>
      </c>
      <c r="H108" s="477">
        <v>0.1</v>
      </c>
      <c r="I108" s="102">
        <v>0</v>
      </c>
      <c r="J108" s="475"/>
      <c r="K108" s="7"/>
      <c r="L108" s="491">
        <v>98</v>
      </c>
      <c r="M108" s="503" t="s">
        <v>489</v>
      </c>
      <c r="N108" s="242">
        <v>0</v>
      </c>
      <c r="O108" s="504"/>
      <c r="P108" s="505"/>
      <c r="Q108" s="81"/>
      <c r="R108" s="510"/>
      <c r="S108" s="510"/>
      <c r="T108" s="507" t="s">
        <v>489</v>
      </c>
      <c r="AM108">
        <v>0</v>
      </c>
      <c r="AN108">
        <v>0</v>
      </c>
      <c r="AO108">
        <v>0</v>
      </c>
      <c r="AP108">
        <v>0</v>
      </c>
    </row>
    <row r="109" spans="1:42" ht="18" hidden="1" outlineLevel="1" x14ac:dyDescent="0.35">
      <c r="A109" s="13" t="s">
        <v>184</v>
      </c>
      <c r="B109" s="35">
        <v>99</v>
      </c>
      <c r="C109" s="473"/>
      <c r="D109" s="474"/>
      <c r="E109" s="474"/>
      <c r="F109" s="475"/>
      <c r="G109" s="476">
        <v>0</v>
      </c>
      <c r="H109" s="477">
        <v>0.1</v>
      </c>
      <c r="I109" s="102">
        <v>0</v>
      </c>
      <c r="J109" s="475"/>
      <c r="K109" s="7"/>
      <c r="L109" s="491">
        <v>99</v>
      </c>
      <c r="M109" s="503" t="s">
        <v>489</v>
      </c>
      <c r="N109" s="242">
        <v>0</v>
      </c>
      <c r="O109" s="504"/>
      <c r="P109" s="505"/>
      <c r="Q109" s="81"/>
      <c r="R109" s="510"/>
      <c r="S109" s="510"/>
      <c r="T109" s="507" t="s">
        <v>489</v>
      </c>
      <c r="AM109">
        <v>0</v>
      </c>
      <c r="AN109">
        <v>0</v>
      </c>
      <c r="AO109">
        <v>0</v>
      </c>
      <c r="AP109">
        <v>0</v>
      </c>
    </row>
    <row r="110" spans="1:42" ht="18" hidden="1" outlineLevel="1" x14ac:dyDescent="0.35">
      <c r="A110" s="13" t="s">
        <v>184</v>
      </c>
      <c r="B110" s="35">
        <v>100</v>
      </c>
      <c r="C110" s="473"/>
      <c r="D110" s="474"/>
      <c r="E110" s="474"/>
      <c r="F110" s="475"/>
      <c r="G110" s="476">
        <v>0</v>
      </c>
      <c r="H110" s="477">
        <v>0.1</v>
      </c>
      <c r="I110" s="102">
        <v>0</v>
      </c>
      <c r="J110" s="475"/>
      <c r="K110" s="7"/>
      <c r="L110" s="491">
        <v>100</v>
      </c>
      <c r="M110" s="503" t="s">
        <v>489</v>
      </c>
      <c r="N110" s="242">
        <v>0</v>
      </c>
      <c r="O110" s="504"/>
      <c r="P110" s="505"/>
      <c r="Q110" s="81"/>
      <c r="R110" s="510"/>
      <c r="S110" s="510"/>
      <c r="T110" s="507" t="s">
        <v>489</v>
      </c>
      <c r="AM110">
        <v>0</v>
      </c>
      <c r="AN110">
        <v>0</v>
      </c>
      <c r="AO110">
        <v>0</v>
      </c>
      <c r="AP110">
        <v>0</v>
      </c>
    </row>
    <row r="111" spans="1:42" ht="15" customHeight="1" collapsed="1" x14ac:dyDescent="0.35">
      <c r="A111" s="103"/>
      <c r="B111" s="104" t="s">
        <v>241</v>
      </c>
      <c r="C111" s="275"/>
      <c r="D111" s="484"/>
      <c r="E111" s="484"/>
      <c r="F111" s="259"/>
      <c r="G111" s="259"/>
      <c r="H111" s="259"/>
      <c r="I111" s="259"/>
      <c r="J111" s="259"/>
      <c r="K111" s="105"/>
      <c r="L111" s="491"/>
      <c r="M111" s="503" t="s">
        <v>489</v>
      </c>
      <c r="N111" s="242"/>
      <c r="O111" s="504"/>
      <c r="P111" s="505"/>
      <c r="Q111" s="81"/>
      <c r="R111" s="510"/>
      <c r="S111" s="510"/>
      <c r="T111" s="507" t="s">
        <v>489</v>
      </c>
      <c r="AM111">
        <v>0</v>
      </c>
      <c r="AN111">
        <v>0</v>
      </c>
      <c r="AO111">
        <v>0</v>
      </c>
      <c r="AP111">
        <v>0</v>
      </c>
    </row>
    <row r="112" spans="1:42" ht="18" hidden="1" outlineLevel="1" x14ac:dyDescent="0.35">
      <c r="A112" s="13" t="s">
        <v>184</v>
      </c>
      <c r="B112" s="35">
        <v>101</v>
      </c>
      <c r="C112" s="473"/>
      <c r="D112" s="474"/>
      <c r="E112" s="474"/>
      <c r="F112" s="475"/>
      <c r="G112" s="476">
        <v>0</v>
      </c>
      <c r="H112" s="477">
        <v>0.1</v>
      </c>
      <c r="I112" s="102">
        <v>0</v>
      </c>
      <c r="J112" s="475"/>
      <c r="K112" s="7"/>
      <c r="L112" s="491">
        <v>101</v>
      </c>
      <c r="M112" s="503" t="s">
        <v>489</v>
      </c>
      <c r="N112" s="242">
        <v>0</v>
      </c>
      <c r="O112" s="504"/>
      <c r="P112" s="505"/>
      <c r="Q112" s="81"/>
      <c r="R112" s="510"/>
      <c r="S112" s="510"/>
      <c r="T112" s="507" t="s">
        <v>489</v>
      </c>
      <c r="AM112">
        <v>0</v>
      </c>
      <c r="AN112">
        <v>0</v>
      </c>
      <c r="AO112">
        <v>0</v>
      </c>
      <c r="AP112">
        <v>0</v>
      </c>
    </row>
    <row r="113" spans="1:42" ht="18" hidden="1" outlineLevel="1" x14ac:dyDescent="0.35">
      <c r="A113" s="13" t="s">
        <v>184</v>
      </c>
      <c r="B113" s="35">
        <v>102</v>
      </c>
      <c r="C113" s="473"/>
      <c r="D113" s="474"/>
      <c r="E113" s="474"/>
      <c r="F113" s="475"/>
      <c r="G113" s="476">
        <v>0</v>
      </c>
      <c r="H113" s="477">
        <v>0.1</v>
      </c>
      <c r="I113" s="102">
        <v>0</v>
      </c>
      <c r="J113" s="475"/>
      <c r="K113" s="7"/>
      <c r="L113" s="491">
        <v>102</v>
      </c>
      <c r="M113" s="503" t="s">
        <v>489</v>
      </c>
      <c r="N113" s="242">
        <v>0</v>
      </c>
      <c r="O113" s="504"/>
      <c r="P113" s="505"/>
      <c r="Q113" s="81"/>
      <c r="R113" s="510"/>
      <c r="S113" s="510"/>
      <c r="T113" s="507" t="s">
        <v>489</v>
      </c>
      <c r="AM113">
        <v>0</v>
      </c>
      <c r="AN113">
        <v>0</v>
      </c>
      <c r="AO113">
        <v>0</v>
      </c>
      <c r="AP113">
        <v>0</v>
      </c>
    </row>
    <row r="114" spans="1:42" ht="18" hidden="1" outlineLevel="1" x14ac:dyDescent="0.35">
      <c r="A114" s="13" t="s">
        <v>184</v>
      </c>
      <c r="B114" s="35">
        <v>103</v>
      </c>
      <c r="C114" s="473"/>
      <c r="D114" s="474"/>
      <c r="E114" s="474"/>
      <c r="F114" s="475"/>
      <c r="G114" s="476">
        <v>0</v>
      </c>
      <c r="H114" s="477">
        <v>0.1</v>
      </c>
      <c r="I114" s="102">
        <v>0</v>
      </c>
      <c r="J114" s="475"/>
      <c r="K114" s="7"/>
      <c r="L114" s="491">
        <v>103</v>
      </c>
      <c r="M114" s="503" t="s">
        <v>489</v>
      </c>
      <c r="N114" s="242">
        <v>0</v>
      </c>
      <c r="O114" s="504"/>
      <c r="P114" s="505"/>
      <c r="Q114" s="81"/>
      <c r="R114" s="510"/>
      <c r="S114" s="510"/>
      <c r="T114" s="507" t="s">
        <v>489</v>
      </c>
      <c r="AM114">
        <v>0</v>
      </c>
      <c r="AN114">
        <v>0</v>
      </c>
      <c r="AO114">
        <v>0</v>
      </c>
      <c r="AP114">
        <v>0</v>
      </c>
    </row>
    <row r="115" spans="1:42" ht="18" hidden="1" outlineLevel="1" x14ac:dyDescent="0.35">
      <c r="A115" s="13" t="s">
        <v>184</v>
      </c>
      <c r="B115" s="35">
        <v>104</v>
      </c>
      <c r="C115" s="473"/>
      <c r="D115" s="474"/>
      <c r="E115" s="474"/>
      <c r="F115" s="475"/>
      <c r="G115" s="476">
        <v>0</v>
      </c>
      <c r="H115" s="477">
        <v>0.1</v>
      </c>
      <c r="I115" s="102">
        <v>0</v>
      </c>
      <c r="J115" s="475"/>
      <c r="K115" s="7"/>
      <c r="L115" s="491">
        <v>104</v>
      </c>
      <c r="M115" s="503" t="s">
        <v>489</v>
      </c>
      <c r="N115" s="242">
        <v>0</v>
      </c>
      <c r="O115" s="504"/>
      <c r="P115" s="505"/>
      <c r="Q115" s="81"/>
      <c r="R115" s="510"/>
      <c r="S115" s="510"/>
      <c r="T115" s="507" t="s">
        <v>489</v>
      </c>
      <c r="AM115">
        <v>0</v>
      </c>
      <c r="AN115">
        <v>0</v>
      </c>
      <c r="AO115">
        <v>0</v>
      </c>
      <c r="AP115">
        <v>0</v>
      </c>
    </row>
    <row r="116" spans="1:42" ht="18" hidden="1" outlineLevel="1" x14ac:dyDescent="0.35">
      <c r="A116" s="13" t="s">
        <v>184</v>
      </c>
      <c r="B116" s="35">
        <v>105</v>
      </c>
      <c r="C116" s="473"/>
      <c r="D116" s="474"/>
      <c r="E116" s="474"/>
      <c r="F116" s="475"/>
      <c r="G116" s="476">
        <v>0</v>
      </c>
      <c r="H116" s="477">
        <v>0.1</v>
      </c>
      <c r="I116" s="102">
        <v>0</v>
      </c>
      <c r="J116" s="475"/>
      <c r="K116" s="7"/>
      <c r="L116" s="491">
        <v>105</v>
      </c>
      <c r="M116" s="503" t="s">
        <v>489</v>
      </c>
      <c r="N116" s="242">
        <v>0</v>
      </c>
      <c r="O116" s="504"/>
      <c r="P116" s="505"/>
      <c r="Q116" s="81"/>
      <c r="R116" s="510"/>
      <c r="S116" s="510"/>
      <c r="T116" s="507" t="s">
        <v>489</v>
      </c>
      <c r="AM116">
        <v>0</v>
      </c>
      <c r="AN116">
        <v>0</v>
      </c>
      <c r="AO116">
        <v>0</v>
      </c>
      <c r="AP116">
        <v>0</v>
      </c>
    </row>
    <row r="117" spans="1:42" ht="18" hidden="1" outlineLevel="1" x14ac:dyDescent="0.35">
      <c r="A117" s="13" t="s">
        <v>184</v>
      </c>
      <c r="B117" s="35">
        <v>106</v>
      </c>
      <c r="C117" s="473"/>
      <c r="D117" s="474"/>
      <c r="E117" s="474"/>
      <c r="F117" s="475"/>
      <c r="G117" s="476">
        <v>0</v>
      </c>
      <c r="H117" s="477">
        <v>0.1</v>
      </c>
      <c r="I117" s="102">
        <v>0</v>
      </c>
      <c r="J117" s="475"/>
      <c r="K117" s="7"/>
      <c r="L117" s="491">
        <v>106</v>
      </c>
      <c r="M117" s="503" t="s">
        <v>489</v>
      </c>
      <c r="N117" s="242">
        <v>0</v>
      </c>
      <c r="O117" s="504"/>
      <c r="P117" s="505"/>
      <c r="Q117" s="81"/>
      <c r="R117" s="510"/>
      <c r="S117" s="510"/>
      <c r="T117" s="507" t="s">
        <v>489</v>
      </c>
      <c r="AM117">
        <v>0</v>
      </c>
      <c r="AN117">
        <v>0</v>
      </c>
      <c r="AO117">
        <v>0</v>
      </c>
      <c r="AP117">
        <v>0</v>
      </c>
    </row>
    <row r="118" spans="1:42" ht="18" hidden="1" outlineLevel="1" x14ac:dyDescent="0.35">
      <c r="A118" s="13" t="s">
        <v>184</v>
      </c>
      <c r="B118" s="35">
        <v>107</v>
      </c>
      <c r="C118" s="473"/>
      <c r="D118" s="474"/>
      <c r="E118" s="474"/>
      <c r="F118" s="475"/>
      <c r="G118" s="476">
        <v>0</v>
      </c>
      <c r="H118" s="477">
        <v>0.1</v>
      </c>
      <c r="I118" s="102">
        <v>0</v>
      </c>
      <c r="J118" s="475"/>
      <c r="K118" s="7"/>
      <c r="L118" s="491">
        <v>107</v>
      </c>
      <c r="M118" s="503" t="s">
        <v>489</v>
      </c>
      <c r="N118" s="242">
        <v>0</v>
      </c>
      <c r="O118" s="504"/>
      <c r="P118" s="505"/>
      <c r="Q118" s="81"/>
      <c r="R118" s="510"/>
      <c r="S118" s="510"/>
      <c r="T118" s="507" t="s">
        <v>489</v>
      </c>
      <c r="AM118">
        <v>0</v>
      </c>
      <c r="AN118">
        <v>0</v>
      </c>
      <c r="AO118">
        <v>0</v>
      </c>
      <c r="AP118">
        <v>0</v>
      </c>
    </row>
    <row r="119" spans="1:42" ht="18" hidden="1" outlineLevel="1" x14ac:dyDescent="0.35">
      <c r="A119" s="13" t="s">
        <v>184</v>
      </c>
      <c r="B119" s="35">
        <v>108</v>
      </c>
      <c r="C119" s="473"/>
      <c r="D119" s="474"/>
      <c r="E119" s="474"/>
      <c r="F119" s="475"/>
      <c r="G119" s="476">
        <v>0</v>
      </c>
      <c r="H119" s="477">
        <v>0.1</v>
      </c>
      <c r="I119" s="102">
        <v>0</v>
      </c>
      <c r="J119" s="475"/>
      <c r="K119" s="7"/>
      <c r="L119" s="491">
        <v>108</v>
      </c>
      <c r="M119" s="503" t="s">
        <v>489</v>
      </c>
      <c r="N119" s="242">
        <v>0</v>
      </c>
      <c r="O119" s="504"/>
      <c r="P119" s="505"/>
      <c r="Q119" s="81"/>
      <c r="R119" s="510"/>
      <c r="S119" s="510"/>
      <c r="T119" s="507" t="s">
        <v>489</v>
      </c>
      <c r="AM119">
        <v>0</v>
      </c>
      <c r="AN119">
        <v>0</v>
      </c>
      <c r="AO119">
        <v>0</v>
      </c>
      <c r="AP119">
        <v>0</v>
      </c>
    </row>
    <row r="120" spans="1:42" ht="18" hidden="1" outlineLevel="1" x14ac:dyDescent="0.35">
      <c r="A120" s="13" t="s">
        <v>184</v>
      </c>
      <c r="B120" s="35">
        <v>109</v>
      </c>
      <c r="C120" s="473"/>
      <c r="D120" s="474"/>
      <c r="E120" s="474"/>
      <c r="F120" s="475"/>
      <c r="G120" s="476">
        <v>0</v>
      </c>
      <c r="H120" s="477">
        <v>0.1</v>
      </c>
      <c r="I120" s="102">
        <v>0</v>
      </c>
      <c r="J120" s="475"/>
      <c r="K120" s="7"/>
      <c r="L120" s="491">
        <v>109</v>
      </c>
      <c r="M120" s="503" t="s">
        <v>489</v>
      </c>
      <c r="N120" s="242">
        <v>0</v>
      </c>
      <c r="O120" s="504"/>
      <c r="P120" s="505"/>
      <c r="Q120" s="81"/>
      <c r="R120" s="510"/>
      <c r="S120" s="510"/>
      <c r="T120" s="507" t="s">
        <v>489</v>
      </c>
      <c r="AM120">
        <v>0</v>
      </c>
      <c r="AN120">
        <v>0</v>
      </c>
      <c r="AO120">
        <v>0</v>
      </c>
      <c r="AP120">
        <v>0</v>
      </c>
    </row>
    <row r="121" spans="1:42" ht="18" hidden="1" outlineLevel="1" x14ac:dyDescent="0.35">
      <c r="A121" s="13" t="s">
        <v>184</v>
      </c>
      <c r="B121" s="35">
        <v>110</v>
      </c>
      <c r="C121" s="473"/>
      <c r="D121" s="474"/>
      <c r="E121" s="474"/>
      <c r="F121" s="475"/>
      <c r="G121" s="476">
        <v>0</v>
      </c>
      <c r="H121" s="477">
        <v>0.1</v>
      </c>
      <c r="I121" s="102">
        <v>0</v>
      </c>
      <c r="J121" s="475"/>
      <c r="K121" s="7"/>
      <c r="L121" s="491">
        <v>110</v>
      </c>
      <c r="M121" s="503" t="s">
        <v>489</v>
      </c>
      <c r="N121" s="242">
        <v>0</v>
      </c>
      <c r="O121" s="504"/>
      <c r="P121" s="505"/>
      <c r="Q121" s="81"/>
      <c r="R121" s="510"/>
      <c r="S121" s="510"/>
      <c r="T121" s="507" t="s">
        <v>489</v>
      </c>
      <c r="AM121">
        <v>0</v>
      </c>
      <c r="AN121">
        <v>0</v>
      </c>
      <c r="AO121">
        <v>0</v>
      </c>
      <c r="AP121">
        <v>0</v>
      </c>
    </row>
    <row r="122" spans="1:42" ht="18" hidden="1" outlineLevel="1" x14ac:dyDescent="0.35">
      <c r="A122" s="13" t="s">
        <v>184</v>
      </c>
      <c r="B122" s="35">
        <v>111</v>
      </c>
      <c r="C122" s="473"/>
      <c r="D122" s="474"/>
      <c r="E122" s="474"/>
      <c r="F122" s="475"/>
      <c r="G122" s="476">
        <v>0</v>
      </c>
      <c r="H122" s="477">
        <v>0.1</v>
      </c>
      <c r="I122" s="102">
        <v>0</v>
      </c>
      <c r="J122" s="475"/>
      <c r="K122" s="7"/>
      <c r="L122" s="491">
        <v>111</v>
      </c>
      <c r="M122" s="503" t="s">
        <v>489</v>
      </c>
      <c r="N122" s="242">
        <v>0</v>
      </c>
      <c r="O122" s="504"/>
      <c r="P122" s="505"/>
      <c r="Q122" s="81"/>
      <c r="R122" s="510"/>
      <c r="S122" s="510"/>
      <c r="T122" s="507" t="s">
        <v>489</v>
      </c>
      <c r="AM122">
        <v>0</v>
      </c>
      <c r="AN122">
        <v>0</v>
      </c>
      <c r="AO122">
        <v>0</v>
      </c>
      <c r="AP122">
        <v>0</v>
      </c>
    </row>
    <row r="123" spans="1:42" ht="18" hidden="1" outlineLevel="1" x14ac:dyDescent="0.35">
      <c r="A123" s="13" t="s">
        <v>184</v>
      </c>
      <c r="B123" s="35">
        <v>112</v>
      </c>
      <c r="C123" s="473"/>
      <c r="D123" s="474"/>
      <c r="E123" s="474"/>
      <c r="F123" s="475"/>
      <c r="G123" s="476">
        <v>0</v>
      </c>
      <c r="H123" s="477">
        <v>0.1</v>
      </c>
      <c r="I123" s="102">
        <v>0</v>
      </c>
      <c r="J123" s="475"/>
      <c r="K123" s="7"/>
      <c r="L123" s="491">
        <v>112</v>
      </c>
      <c r="M123" s="503" t="s">
        <v>489</v>
      </c>
      <c r="N123" s="242">
        <v>0</v>
      </c>
      <c r="O123" s="504"/>
      <c r="P123" s="505"/>
      <c r="Q123" s="81"/>
      <c r="R123" s="510"/>
      <c r="S123" s="510"/>
      <c r="T123" s="507" t="s">
        <v>489</v>
      </c>
      <c r="AM123">
        <v>0</v>
      </c>
      <c r="AN123">
        <v>0</v>
      </c>
      <c r="AO123">
        <v>0</v>
      </c>
      <c r="AP123">
        <v>0</v>
      </c>
    </row>
    <row r="124" spans="1:42" ht="18" hidden="1" outlineLevel="1" x14ac:dyDescent="0.35">
      <c r="A124" s="13" t="s">
        <v>184</v>
      </c>
      <c r="B124" s="35">
        <v>113</v>
      </c>
      <c r="C124" s="473"/>
      <c r="D124" s="474"/>
      <c r="E124" s="474"/>
      <c r="F124" s="475"/>
      <c r="G124" s="476">
        <v>0</v>
      </c>
      <c r="H124" s="477">
        <v>0.1</v>
      </c>
      <c r="I124" s="102">
        <v>0</v>
      </c>
      <c r="J124" s="475"/>
      <c r="K124" s="7"/>
      <c r="L124" s="491">
        <v>113</v>
      </c>
      <c r="M124" s="503" t="s">
        <v>489</v>
      </c>
      <c r="N124" s="242">
        <v>0</v>
      </c>
      <c r="O124" s="504"/>
      <c r="P124" s="505"/>
      <c r="Q124" s="81"/>
      <c r="R124" s="510"/>
      <c r="S124" s="510"/>
      <c r="T124" s="507" t="s">
        <v>489</v>
      </c>
      <c r="AM124">
        <v>0</v>
      </c>
      <c r="AN124">
        <v>0</v>
      </c>
      <c r="AO124">
        <v>0</v>
      </c>
      <c r="AP124">
        <v>0</v>
      </c>
    </row>
    <row r="125" spans="1:42" ht="18" hidden="1" outlineLevel="1" x14ac:dyDescent="0.35">
      <c r="A125" s="13" t="s">
        <v>184</v>
      </c>
      <c r="B125" s="35">
        <v>114</v>
      </c>
      <c r="C125" s="473"/>
      <c r="D125" s="474"/>
      <c r="E125" s="474"/>
      <c r="F125" s="475"/>
      <c r="G125" s="476">
        <v>0</v>
      </c>
      <c r="H125" s="477">
        <v>0.1</v>
      </c>
      <c r="I125" s="102">
        <v>0</v>
      </c>
      <c r="J125" s="475"/>
      <c r="K125" s="7"/>
      <c r="L125" s="491">
        <v>114</v>
      </c>
      <c r="M125" s="503" t="s">
        <v>489</v>
      </c>
      <c r="N125" s="242">
        <v>0</v>
      </c>
      <c r="O125" s="504"/>
      <c r="P125" s="505"/>
      <c r="Q125" s="81"/>
      <c r="R125" s="510"/>
      <c r="S125" s="510"/>
      <c r="T125" s="507" t="s">
        <v>489</v>
      </c>
      <c r="AM125">
        <v>0</v>
      </c>
      <c r="AN125">
        <v>0</v>
      </c>
      <c r="AO125">
        <v>0</v>
      </c>
      <c r="AP125">
        <v>0</v>
      </c>
    </row>
    <row r="126" spans="1:42" ht="18" hidden="1" outlineLevel="1" x14ac:dyDescent="0.35">
      <c r="A126" s="13" t="s">
        <v>184</v>
      </c>
      <c r="B126" s="35">
        <v>115</v>
      </c>
      <c r="C126" s="473"/>
      <c r="D126" s="474"/>
      <c r="E126" s="474"/>
      <c r="F126" s="475"/>
      <c r="G126" s="476">
        <v>0</v>
      </c>
      <c r="H126" s="477">
        <v>0.1</v>
      </c>
      <c r="I126" s="102">
        <v>0</v>
      </c>
      <c r="J126" s="475"/>
      <c r="K126" s="7"/>
      <c r="L126" s="491">
        <v>115</v>
      </c>
      <c r="M126" s="503" t="s">
        <v>489</v>
      </c>
      <c r="N126" s="242">
        <v>0</v>
      </c>
      <c r="O126" s="504"/>
      <c r="P126" s="505"/>
      <c r="Q126" s="81"/>
      <c r="R126" s="510"/>
      <c r="S126" s="510"/>
      <c r="T126" s="507" t="s">
        <v>489</v>
      </c>
      <c r="AM126">
        <v>0</v>
      </c>
      <c r="AN126">
        <v>0</v>
      </c>
      <c r="AO126">
        <v>0</v>
      </c>
      <c r="AP126">
        <v>0</v>
      </c>
    </row>
    <row r="127" spans="1:42" ht="18" hidden="1" outlineLevel="1" x14ac:dyDescent="0.35">
      <c r="A127" s="13" t="s">
        <v>184</v>
      </c>
      <c r="B127" s="35">
        <v>116</v>
      </c>
      <c r="C127" s="473"/>
      <c r="D127" s="474"/>
      <c r="E127" s="474"/>
      <c r="F127" s="475"/>
      <c r="G127" s="476">
        <v>0</v>
      </c>
      <c r="H127" s="477">
        <v>0.1</v>
      </c>
      <c r="I127" s="102">
        <v>0</v>
      </c>
      <c r="J127" s="475"/>
      <c r="K127" s="7"/>
      <c r="L127" s="491">
        <v>116</v>
      </c>
      <c r="M127" s="503" t="s">
        <v>489</v>
      </c>
      <c r="N127" s="242">
        <v>0</v>
      </c>
      <c r="O127" s="504"/>
      <c r="P127" s="505"/>
      <c r="Q127" s="81"/>
      <c r="R127" s="510"/>
      <c r="S127" s="510"/>
      <c r="T127" s="507" t="s">
        <v>489</v>
      </c>
      <c r="AM127">
        <v>0</v>
      </c>
      <c r="AN127">
        <v>0</v>
      </c>
      <c r="AO127">
        <v>0</v>
      </c>
      <c r="AP127">
        <v>0</v>
      </c>
    </row>
    <row r="128" spans="1:42" ht="18" hidden="1" outlineLevel="1" x14ac:dyDescent="0.35">
      <c r="A128" s="13" t="s">
        <v>184</v>
      </c>
      <c r="B128" s="35">
        <v>117</v>
      </c>
      <c r="C128" s="473"/>
      <c r="D128" s="474"/>
      <c r="E128" s="474"/>
      <c r="F128" s="475"/>
      <c r="G128" s="476">
        <v>0</v>
      </c>
      <c r="H128" s="477">
        <v>0.1</v>
      </c>
      <c r="I128" s="102">
        <v>0</v>
      </c>
      <c r="J128" s="475"/>
      <c r="K128" s="7"/>
      <c r="L128" s="491">
        <v>117</v>
      </c>
      <c r="M128" s="503" t="s">
        <v>489</v>
      </c>
      <c r="N128" s="242">
        <v>0</v>
      </c>
      <c r="O128" s="504"/>
      <c r="P128" s="505"/>
      <c r="Q128" s="81"/>
      <c r="R128" s="510"/>
      <c r="S128" s="510"/>
      <c r="T128" s="507" t="s">
        <v>489</v>
      </c>
      <c r="AM128">
        <v>0</v>
      </c>
      <c r="AN128">
        <v>0</v>
      </c>
      <c r="AO128">
        <v>0</v>
      </c>
      <c r="AP128">
        <v>0</v>
      </c>
    </row>
    <row r="129" spans="1:42" ht="18" hidden="1" outlineLevel="1" x14ac:dyDescent="0.35">
      <c r="A129" s="13" t="s">
        <v>184</v>
      </c>
      <c r="B129" s="35">
        <v>118</v>
      </c>
      <c r="C129" s="473"/>
      <c r="D129" s="474"/>
      <c r="E129" s="474"/>
      <c r="F129" s="475"/>
      <c r="G129" s="476">
        <v>0</v>
      </c>
      <c r="H129" s="477">
        <v>0.1</v>
      </c>
      <c r="I129" s="102">
        <v>0</v>
      </c>
      <c r="J129" s="475"/>
      <c r="K129" s="7"/>
      <c r="L129" s="491">
        <v>118</v>
      </c>
      <c r="M129" s="503" t="s">
        <v>489</v>
      </c>
      <c r="N129" s="242">
        <v>0</v>
      </c>
      <c r="O129" s="504"/>
      <c r="P129" s="505"/>
      <c r="Q129" s="81"/>
      <c r="R129" s="510"/>
      <c r="S129" s="510"/>
      <c r="T129" s="507" t="s">
        <v>489</v>
      </c>
      <c r="AM129">
        <v>0</v>
      </c>
      <c r="AN129">
        <v>0</v>
      </c>
      <c r="AO129">
        <v>0</v>
      </c>
      <c r="AP129">
        <v>0</v>
      </c>
    </row>
    <row r="130" spans="1:42" ht="18" hidden="1" outlineLevel="1" x14ac:dyDescent="0.35">
      <c r="A130" s="13" t="s">
        <v>184</v>
      </c>
      <c r="B130" s="35">
        <v>119</v>
      </c>
      <c r="C130" s="473"/>
      <c r="D130" s="474"/>
      <c r="E130" s="474"/>
      <c r="F130" s="475"/>
      <c r="G130" s="476">
        <v>0</v>
      </c>
      <c r="H130" s="477">
        <v>0.1</v>
      </c>
      <c r="I130" s="102">
        <v>0</v>
      </c>
      <c r="J130" s="475"/>
      <c r="K130" s="7"/>
      <c r="L130" s="491">
        <v>119</v>
      </c>
      <c r="M130" s="503" t="s">
        <v>489</v>
      </c>
      <c r="N130" s="242">
        <v>0</v>
      </c>
      <c r="O130" s="504"/>
      <c r="P130" s="505"/>
      <c r="Q130" s="81"/>
      <c r="R130" s="510"/>
      <c r="S130" s="510"/>
      <c r="T130" s="507" t="s">
        <v>489</v>
      </c>
      <c r="AM130">
        <v>0</v>
      </c>
      <c r="AN130">
        <v>0</v>
      </c>
      <c r="AO130">
        <v>0</v>
      </c>
      <c r="AP130">
        <v>0</v>
      </c>
    </row>
    <row r="131" spans="1:42" ht="18" hidden="1" outlineLevel="1" x14ac:dyDescent="0.35">
      <c r="A131" s="13" t="s">
        <v>184</v>
      </c>
      <c r="B131" s="35">
        <v>120</v>
      </c>
      <c r="C131" s="473"/>
      <c r="D131" s="474"/>
      <c r="E131" s="474"/>
      <c r="F131" s="475"/>
      <c r="G131" s="476">
        <v>0</v>
      </c>
      <c r="H131" s="477">
        <v>0.1</v>
      </c>
      <c r="I131" s="102">
        <v>0</v>
      </c>
      <c r="J131" s="475"/>
      <c r="K131" s="7"/>
      <c r="L131" s="491">
        <v>120</v>
      </c>
      <c r="M131" s="503" t="s">
        <v>489</v>
      </c>
      <c r="N131" s="242">
        <v>0</v>
      </c>
      <c r="O131" s="504"/>
      <c r="P131" s="505"/>
      <c r="Q131" s="81"/>
      <c r="R131" s="510"/>
      <c r="S131" s="510"/>
      <c r="T131" s="507" t="s">
        <v>489</v>
      </c>
      <c r="AM131">
        <v>0</v>
      </c>
      <c r="AN131">
        <v>0</v>
      </c>
      <c r="AO131">
        <v>0</v>
      </c>
      <c r="AP131">
        <v>0</v>
      </c>
    </row>
    <row r="132" spans="1:42" ht="18" hidden="1" outlineLevel="1" x14ac:dyDescent="0.35">
      <c r="A132" s="13" t="s">
        <v>184</v>
      </c>
      <c r="B132" s="35">
        <v>121</v>
      </c>
      <c r="C132" s="473"/>
      <c r="D132" s="474"/>
      <c r="E132" s="474"/>
      <c r="F132" s="475"/>
      <c r="G132" s="476">
        <v>0</v>
      </c>
      <c r="H132" s="477">
        <v>0.1</v>
      </c>
      <c r="I132" s="102">
        <v>0</v>
      </c>
      <c r="J132" s="475"/>
      <c r="K132" s="7"/>
      <c r="L132" s="491">
        <v>121</v>
      </c>
      <c r="M132" s="503" t="s">
        <v>489</v>
      </c>
      <c r="N132" s="242">
        <v>0</v>
      </c>
      <c r="O132" s="504"/>
      <c r="P132" s="505"/>
      <c r="Q132" s="81"/>
      <c r="R132" s="510"/>
      <c r="S132" s="510"/>
      <c r="T132" s="507" t="s">
        <v>489</v>
      </c>
      <c r="AM132">
        <v>0</v>
      </c>
      <c r="AN132">
        <v>0</v>
      </c>
      <c r="AO132">
        <v>0</v>
      </c>
      <c r="AP132">
        <v>0</v>
      </c>
    </row>
    <row r="133" spans="1:42" ht="18" hidden="1" outlineLevel="1" x14ac:dyDescent="0.35">
      <c r="A133" s="13" t="s">
        <v>184</v>
      </c>
      <c r="B133" s="35">
        <v>122</v>
      </c>
      <c r="C133" s="473"/>
      <c r="D133" s="474"/>
      <c r="E133" s="474"/>
      <c r="F133" s="475"/>
      <c r="G133" s="476">
        <v>0</v>
      </c>
      <c r="H133" s="477">
        <v>0.1</v>
      </c>
      <c r="I133" s="102">
        <v>0</v>
      </c>
      <c r="J133" s="475"/>
      <c r="K133" s="7"/>
      <c r="L133" s="491">
        <v>122</v>
      </c>
      <c r="M133" s="503" t="s">
        <v>489</v>
      </c>
      <c r="N133" s="242">
        <v>0</v>
      </c>
      <c r="O133" s="504"/>
      <c r="P133" s="505"/>
      <c r="Q133" s="81"/>
      <c r="R133" s="510"/>
      <c r="S133" s="510"/>
      <c r="T133" s="507" t="s">
        <v>489</v>
      </c>
      <c r="AM133">
        <v>0</v>
      </c>
      <c r="AN133">
        <v>0</v>
      </c>
      <c r="AO133">
        <v>0</v>
      </c>
      <c r="AP133">
        <v>0</v>
      </c>
    </row>
    <row r="134" spans="1:42" ht="18" hidden="1" outlineLevel="1" x14ac:dyDescent="0.35">
      <c r="A134" s="13" t="s">
        <v>184</v>
      </c>
      <c r="B134" s="35">
        <v>123</v>
      </c>
      <c r="C134" s="473"/>
      <c r="D134" s="474"/>
      <c r="E134" s="474"/>
      <c r="F134" s="475"/>
      <c r="G134" s="476">
        <v>0</v>
      </c>
      <c r="H134" s="477">
        <v>0.1</v>
      </c>
      <c r="I134" s="102">
        <v>0</v>
      </c>
      <c r="J134" s="475"/>
      <c r="K134" s="7"/>
      <c r="L134" s="491">
        <v>123</v>
      </c>
      <c r="M134" s="503" t="s">
        <v>489</v>
      </c>
      <c r="N134" s="242">
        <v>0</v>
      </c>
      <c r="O134" s="504"/>
      <c r="P134" s="505"/>
      <c r="Q134" s="81"/>
      <c r="R134" s="510"/>
      <c r="S134" s="510"/>
      <c r="T134" s="507" t="s">
        <v>489</v>
      </c>
      <c r="AM134">
        <v>0</v>
      </c>
      <c r="AN134">
        <v>0</v>
      </c>
      <c r="AO134">
        <v>0</v>
      </c>
      <c r="AP134">
        <v>0</v>
      </c>
    </row>
    <row r="135" spans="1:42" ht="18" hidden="1" outlineLevel="1" x14ac:dyDescent="0.35">
      <c r="A135" s="13" t="s">
        <v>184</v>
      </c>
      <c r="B135" s="35">
        <v>124</v>
      </c>
      <c r="C135" s="473"/>
      <c r="D135" s="474"/>
      <c r="E135" s="474"/>
      <c r="F135" s="475"/>
      <c r="G135" s="476">
        <v>0</v>
      </c>
      <c r="H135" s="477">
        <v>0.1</v>
      </c>
      <c r="I135" s="102">
        <v>0</v>
      </c>
      <c r="J135" s="475"/>
      <c r="K135" s="7"/>
      <c r="L135" s="491">
        <v>124</v>
      </c>
      <c r="M135" s="503" t="s">
        <v>489</v>
      </c>
      <c r="N135" s="242">
        <v>0</v>
      </c>
      <c r="O135" s="504"/>
      <c r="P135" s="505"/>
      <c r="Q135" s="81"/>
      <c r="R135" s="510"/>
      <c r="S135" s="510"/>
      <c r="T135" s="507" t="s">
        <v>489</v>
      </c>
      <c r="AM135">
        <v>0</v>
      </c>
      <c r="AN135">
        <v>0</v>
      </c>
      <c r="AO135">
        <v>0</v>
      </c>
      <c r="AP135">
        <v>0</v>
      </c>
    </row>
    <row r="136" spans="1:42" ht="18" hidden="1" outlineLevel="1" x14ac:dyDescent="0.35">
      <c r="A136" s="13" t="s">
        <v>184</v>
      </c>
      <c r="B136" s="35">
        <v>125</v>
      </c>
      <c r="C136" s="473"/>
      <c r="D136" s="474"/>
      <c r="E136" s="474"/>
      <c r="F136" s="475"/>
      <c r="G136" s="476">
        <v>0</v>
      </c>
      <c r="H136" s="477">
        <v>0.1</v>
      </c>
      <c r="I136" s="102">
        <v>0</v>
      </c>
      <c r="J136" s="475"/>
      <c r="K136" s="7"/>
      <c r="L136" s="491">
        <v>125</v>
      </c>
      <c r="M136" s="503" t="s">
        <v>489</v>
      </c>
      <c r="N136" s="242">
        <v>0</v>
      </c>
      <c r="O136" s="504"/>
      <c r="P136" s="505"/>
      <c r="Q136" s="81"/>
      <c r="R136" s="510"/>
      <c r="S136" s="510"/>
      <c r="T136" s="507" t="s">
        <v>489</v>
      </c>
      <c r="AM136">
        <v>0</v>
      </c>
      <c r="AN136">
        <v>0</v>
      </c>
      <c r="AO136">
        <v>0</v>
      </c>
      <c r="AP136">
        <v>0</v>
      </c>
    </row>
    <row r="137" spans="1:42" ht="18" hidden="1" outlineLevel="1" x14ac:dyDescent="0.35">
      <c r="A137" s="13" t="s">
        <v>184</v>
      </c>
      <c r="B137" s="35">
        <v>126</v>
      </c>
      <c r="C137" s="473"/>
      <c r="D137" s="474"/>
      <c r="E137" s="474"/>
      <c r="F137" s="475"/>
      <c r="G137" s="476">
        <v>0</v>
      </c>
      <c r="H137" s="477">
        <v>0.1</v>
      </c>
      <c r="I137" s="102">
        <v>0</v>
      </c>
      <c r="J137" s="475"/>
      <c r="K137" s="7"/>
      <c r="L137" s="491">
        <v>126</v>
      </c>
      <c r="M137" s="503" t="s">
        <v>489</v>
      </c>
      <c r="N137" s="242">
        <v>0</v>
      </c>
      <c r="O137" s="504"/>
      <c r="P137" s="505"/>
      <c r="Q137" s="81"/>
      <c r="R137" s="510"/>
      <c r="S137" s="510"/>
      <c r="T137" s="507" t="s">
        <v>489</v>
      </c>
      <c r="AM137">
        <v>0</v>
      </c>
      <c r="AN137">
        <v>0</v>
      </c>
      <c r="AO137">
        <v>0</v>
      </c>
      <c r="AP137">
        <v>0</v>
      </c>
    </row>
    <row r="138" spans="1:42" ht="18" hidden="1" outlineLevel="1" x14ac:dyDescent="0.35">
      <c r="A138" s="13" t="s">
        <v>184</v>
      </c>
      <c r="B138" s="35">
        <v>127</v>
      </c>
      <c r="C138" s="473"/>
      <c r="D138" s="474"/>
      <c r="E138" s="474"/>
      <c r="F138" s="475"/>
      <c r="G138" s="476">
        <v>0</v>
      </c>
      <c r="H138" s="477">
        <v>0.1</v>
      </c>
      <c r="I138" s="102">
        <v>0</v>
      </c>
      <c r="J138" s="475"/>
      <c r="K138" s="7"/>
      <c r="L138" s="491">
        <v>127</v>
      </c>
      <c r="M138" s="503" t="s">
        <v>489</v>
      </c>
      <c r="N138" s="242">
        <v>0</v>
      </c>
      <c r="O138" s="504"/>
      <c r="P138" s="505"/>
      <c r="Q138" s="81"/>
      <c r="R138" s="510"/>
      <c r="S138" s="510"/>
      <c r="T138" s="507" t="s">
        <v>489</v>
      </c>
      <c r="AM138">
        <v>0</v>
      </c>
      <c r="AN138">
        <v>0</v>
      </c>
      <c r="AO138">
        <v>0</v>
      </c>
      <c r="AP138">
        <v>0</v>
      </c>
    </row>
    <row r="139" spans="1:42" ht="18" hidden="1" outlineLevel="1" x14ac:dyDescent="0.35">
      <c r="A139" s="13" t="s">
        <v>184</v>
      </c>
      <c r="B139" s="35">
        <v>128</v>
      </c>
      <c r="C139" s="473"/>
      <c r="D139" s="474"/>
      <c r="E139" s="474"/>
      <c r="F139" s="475"/>
      <c r="G139" s="476">
        <v>0</v>
      </c>
      <c r="H139" s="477">
        <v>0.1</v>
      </c>
      <c r="I139" s="102">
        <v>0</v>
      </c>
      <c r="J139" s="475"/>
      <c r="K139" s="7"/>
      <c r="L139" s="491">
        <v>128</v>
      </c>
      <c r="M139" s="503" t="s">
        <v>489</v>
      </c>
      <c r="N139" s="242">
        <v>0</v>
      </c>
      <c r="O139" s="504"/>
      <c r="P139" s="505"/>
      <c r="Q139" s="81"/>
      <c r="R139" s="510"/>
      <c r="S139" s="510"/>
      <c r="T139" s="507" t="s">
        <v>489</v>
      </c>
      <c r="AM139">
        <v>0</v>
      </c>
      <c r="AN139">
        <v>0</v>
      </c>
      <c r="AO139">
        <v>0</v>
      </c>
      <c r="AP139">
        <v>0</v>
      </c>
    </row>
    <row r="140" spans="1:42" ht="18" hidden="1" outlineLevel="1" x14ac:dyDescent="0.35">
      <c r="A140" s="13" t="s">
        <v>184</v>
      </c>
      <c r="B140" s="35">
        <v>129</v>
      </c>
      <c r="C140" s="473"/>
      <c r="D140" s="474"/>
      <c r="E140" s="474"/>
      <c r="F140" s="475"/>
      <c r="G140" s="476">
        <v>0</v>
      </c>
      <c r="H140" s="477">
        <v>0.1</v>
      </c>
      <c r="I140" s="102">
        <v>0</v>
      </c>
      <c r="J140" s="475"/>
      <c r="K140" s="7"/>
      <c r="L140" s="491">
        <v>129</v>
      </c>
      <c r="M140" s="503" t="s">
        <v>489</v>
      </c>
      <c r="N140" s="242">
        <v>0</v>
      </c>
      <c r="O140" s="504"/>
      <c r="P140" s="505"/>
      <c r="Q140" s="81"/>
      <c r="R140" s="510"/>
      <c r="S140" s="510"/>
      <c r="T140" s="507" t="s">
        <v>489</v>
      </c>
      <c r="AM140">
        <v>0</v>
      </c>
      <c r="AN140">
        <v>0</v>
      </c>
      <c r="AO140">
        <v>0</v>
      </c>
      <c r="AP140">
        <v>0</v>
      </c>
    </row>
    <row r="141" spans="1:42" ht="18" hidden="1" outlineLevel="1" x14ac:dyDescent="0.35">
      <c r="A141" s="13" t="s">
        <v>184</v>
      </c>
      <c r="B141" s="35">
        <v>130</v>
      </c>
      <c r="C141" s="473"/>
      <c r="D141" s="474"/>
      <c r="E141" s="474"/>
      <c r="F141" s="475"/>
      <c r="G141" s="476">
        <v>0</v>
      </c>
      <c r="H141" s="477">
        <v>0.1</v>
      </c>
      <c r="I141" s="102">
        <v>0</v>
      </c>
      <c r="J141" s="475"/>
      <c r="K141" s="7"/>
      <c r="L141" s="491">
        <v>130</v>
      </c>
      <c r="M141" s="503" t="s">
        <v>489</v>
      </c>
      <c r="N141" s="242">
        <v>0</v>
      </c>
      <c r="O141" s="504"/>
      <c r="P141" s="505"/>
      <c r="Q141" s="81"/>
      <c r="R141" s="510"/>
      <c r="S141" s="510"/>
      <c r="T141" s="507" t="s">
        <v>489</v>
      </c>
      <c r="AM141">
        <v>0</v>
      </c>
      <c r="AN141">
        <v>0</v>
      </c>
      <c r="AO141">
        <v>0</v>
      </c>
      <c r="AP141">
        <v>0</v>
      </c>
    </row>
    <row r="142" spans="1:42" ht="18" hidden="1" outlineLevel="1" x14ac:dyDescent="0.35">
      <c r="A142" s="13" t="s">
        <v>184</v>
      </c>
      <c r="B142" s="35">
        <v>131</v>
      </c>
      <c r="C142" s="473"/>
      <c r="D142" s="474"/>
      <c r="E142" s="474"/>
      <c r="F142" s="475"/>
      <c r="G142" s="476">
        <v>0</v>
      </c>
      <c r="H142" s="477">
        <v>0.1</v>
      </c>
      <c r="I142" s="102">
        <v>0</v>
      </c>
      <c r="J142" s="475"/>
      <c r="K142" s="7"/>
      <c r="L142" s="491">
        <v>131</v>
      </c>
      <c r="M142" s="503" t="s">
        <v>489</v>
      </c>
      <c r="N142" s="242">
        <v>0</v>
      </c>
      <c r="O142" s="504"/>
      <c r="P142" s="505"/>
      <c r="Q142" s="81"/>
      <c r="R142" s="510"/>
      <c r="S142" s="510"/>
      <c r="T142" s="507" t="s">
        <v>489</v>
      </c>
      <c r="AM142">
        <v>0</v>
      </c>
      <c r="AN142">
        <v>0</v>
      </c>
      <c r="AO142">
        <v>0</v>
      </c>
      <c r="AP142">
        <v>0</v>
      </c>
    </row>
    <row r="143" spans="1:42" ht="18" hidden="1" outlineLevel="1" x14ac:dyDescent="0.35">
      <c r="A143" s="13" t="s">
        <v>184</v>
      </c>
      <c r="B143" s="35">
        <v>132</v>
      </c>
      <c r="C143" s="473"/>
      <c r="D143" s="474"/>
      <c r="E143" s="474"/>
      <c r="F143" s="475"/>
      <c r="G143" s="476">
        <v>0</v>
      </c>
      <c r="H143" s="477">
        <v>0.1</v>
      </c>
      <c r="I143" s="102">
        <v>0</v>
      </c>
      <c r="J143" s="475"/>
      <c r="K143" s="7"/>
      <c r="L143" s="491">
        <v>132</v>
      </c>
      <c r="M143" s="503" t="s">
        <v>489</v>
      </c>
      <c r="N143" s="242">
        <v>0</v>
      </c>
      <c r="O143" s="504"/>
      <c r="P143" s="505"/>
      <c r="Q143" s="81"/>
      <c r="R143" s="510"/>
      <c r="S143" s="510"/>
      <c r="T143" s="507" t="s">
        <v>489</v>
      </c>
      <c r="AM143">
        <v>0</v>
      </c>
      <c r="AN143">
        <v>0</v>
      </c>
      <c r="AO143">
        <v>0</v>
      </c>
      <c r="AP143">
        <v>0</v>
      </c>
    </row>
    <row r="144" spans="1:42" ht="18" hidden="1" outlineLevel="1" x14ac:dyDescent="0.35">
      <c r="A144" s="13" t="s">
        <v>184</v>
      </c>
      <c r="B144" s="35">
        <v>133</v>
      </c>
      <c r="C144" s="473"/>
      <c r="D144" s="474"/>
      <c r="E144" s="474"/>
      <c r="F144" s="475"/>
      <c r="G144" s="476">
        <v>0</v>
      </c>
      <c r="H144" s="477">
        <v>0.1</v>
      </c>
      <c r="I144" s="102">
        <v>0</v>
      </c>
      <c r="J144" s="475"/>
      <c r="K144" s="7"/>
      <c r="L144" s="491">
        <v>133</v>
      </c>
      <c r="M144" s="503" t="s">
        <v>489</v>
      </c>
      <c r="N144" s="242">
        <v>0</v>
      </c>
      <c r="O144" s="504"/>
      <c r="P144" s="505"/>
      <c r="Q144" s="81"/>
      <c r="R144" s="510"/>
      <c r="S144" s="510"/>
      <c r="T144" s="507" t="s">
        <v>489</v>
      </c>
      <c r="AM144">
        <v>0</v>
      </c>
      <c r="AN144">
        <v>0</v>
      </c>
      <c r="AO144">
        <v>0</v>
      </c>
      <c r="AP144">
        <v>0</v>
      </c>
    </row>
    <row r="145" spans="1:42" ht="18" hidden="1" outlineLevel="1" x14ac:dyDescent="0.35">
      <c r="A145" s="13" t="s">
        <v>184</v>
      </c>
      <c r="B145" s="35">
        <v>134</v>
      </c>
      <c r="C145" s="473"/>
      <c r="D145" s="474"/>
      <c r="E145" s="474"/>
      <c r="F145" s="475"/>
      <c r="G145" s="476">
        <v>0</v>
      </c>
      <c r="H145" s="477">
        <v>0.1</v>
      </c>
      <c r="I145" s="102">
        <v>0</v>
      </c>
      <c r="J145" s="475"/>
      <c r="K145" s="7"/>
      <c r="L145" s="491">
        <v>134</v>
      </c>
      <c r="M145" s="503" t="s">
        <v>489</v>
      </c>
      <c r="N145" s="242">
        <v>0</v>
      </c>
      <c r="O145" s="504"/>
      <c r="P145" s="505"/>
      <c r="Q145" s="81"/>
      <c r="R145" s="510"/>
      <c r="S145" s="510"/>
      <c r="T145" s="507" t="s">
        <v>489</v>
      </c>
      <c r="AM145">
        <v>0</v>
      </c>
      <c r="AN145">
        <v>0</v>
      </c>
      <c r="AO145">
        <v>0</v>
      </c>
      <c r="AP145">
        <v>0</v>
      </c>
    </row>
    <row r="146" spans="1:42" ht="18" hidden="1" outlineLevel="1" x14ac:dyDescent="0.35">
      <c r="A146" s="13" t="s">
        <v>184</v>
      </c>
      <c r="B146" s="35">
        <v>135</v>
      </c>
      <c r="C146" s="473"/>
      <c r="D146" s="474"/>
      <c r="E146" s="474"/>
      <c r="F146" s="475"/>
      <c r="G146" s="476">
        <v>0</v>
      </c>
      <c r="H146" s="477">
        <v>0.1</v>
      </c>
      <c r="I146" s="102">
        <v>0</v>
      </c>
      <c r="J146" s="475"/>
      <c r="K146" s="7"/>
      <c r="L146" s="491">
        <v>135</v>
      </c>
      <c r="M146" s="503" t="s">
        <v>489</v>
      </c>
      <c r="N146" s="242">
        <v>0</v>
      </c>
      <c r="O146" s="504"/>
      <c r="P146" s="505"/>
      <c r="Q146" s="81"/>
      <c r="R146" s="510"/>
      <c r="S146" s="510"/>
      <c r="T146" s="507" t="s">
        <v>489</v>
      </c>
      <c r="AM146">
        <v>0</v>
      </c>
      <c r="AN146">
        <v>0</v>
      </c>
      <c r="AO146">
        <v>0</v>
      </c>
      <c r="AP146">
        <v>0</v>
      </c>
    </row>
    <row r="147" spans="1:42" ht="18" hidden="1" outlineLevel="1" x14ac:dyDescent="0.35">
      <c r="A147" s="13" t="s">
        <v>184</v>
      </c>
      <c r="B147" s="35">
        <v>136</v>
      </c>
      <c r="C147" s="473"/>
      <c r="D147" s="474"/>
      <c r="E147" s="474"/>
      <c r="F147" s="475"/>
      <c r="G147" s="476">
        <v>0</v>
      </c>
      <c r="H147" s="477">
        <v>0.1</v>
      </c>
      <c r="I147" s="102">
        <v>0</v>
      </c>
      <c r="J147" s="475"/>
      <c r="K147" s="7"/>
      <c r="L147" s="491">
        <v>136</v>
      </c>
      <c r="M147" s="503" t="s">
        <v>489</v>
      </c>
      <c r="N147" s="242">
        <v>0</v>
      </c>
      <c r="O147" s="504"/>
      <c r="P147" s="505"/>
      <c r="Q147" s="81"/>
      <c r="R147" s="510"/>
      <c r="S147" s="510"/>
      <c r="T147" s="507" t="s">
        <v>489</v>
      </c>
      <c r="AM147">
        <v>0</v>
      </c>
      <c r="AN147">
        <v>0</v>
      </c>
      <c r="AO147">
        <v>0</v>
      </c>
      <c r="AP147">
        <v>0</v>
      </c>
    </row>
    <row r="148" spans="1:42" ht="18" hidden="1" outlineLevel="1" x14ac:dyDescent="0.35">
      <c r="A148" s="13" t="s">
        <v>184</v>
      </c>
      <c r="B148" s="35">
        <v>137</v>
      </c>
      <c r="C148" s="473"/>
      <c r="D148" s="474"/>
      <c r="E148" s="474"/>
      <c r="F148" s="475"/>
      <c r="G148" s="476">
        <v>0</v>
      </c>
      <c r="H148" s="477">
        <v>0.1</v>
      </c>
      <c r="I148" s="102">
        <v>0</v>
      </c>
      <c r="J148" s="475"/>
      <c r="K148" s="7"/>
      <c r="L148" s="491">
        <v>137</v>
      </c>
      <c r="M148" s="503" t="s">
        <v>489</v>
      </c>
      <c r="N148" s="242">
        <v>0</v>
      </c>
      <c r="O148" s="504"/>
      <c r="P148" s="505"/>
      <c r="Q148" s="81"/>
      <c r="R148" s="510"/>
      <c r="S148" s="510"/>
      <c r="T148" s="507" t="s">
        <v>489</v>
      </c>
      <c r="AM148">
        <v>0</v>
      </c>
      <c r="AN148">
        <v>0</v>
      </c>
      <c r="AO148">
        <v>0</v>
      </c>
      <c r="AP148">
        <v>0</v>
      </c>
    </row>
    <row r="149" spans="1:42" ht="18" hidden="1" outlineLevel="1" x14ac:dyDescent="0.35">
      <c r="A149" s="13" t="s">
        <v>184</v>
      </c>
      <c r="B149" s="35">
        <v>138</v>
      </c>
      <c r="C149" s="473"/>
      <c r="D149" s="474"/>
      <c r="E149" s="474"/>
      <c r="F149" s="475"/>
      <c r="G149" s="476">
        <v>0</v>
      </c>
      <c r="H149" s="477">
        <v>0.1</v>
      </c>
      <c r="I149" s="102">
        <v>0</v>
      </c>
      <c r="J149" s="475"/>
      <c r="K149" s="7"/>
      <c r="L149" s="491">
        <v>138</v>
      </c>
      <c r="M149" s="503" t="s">
        <v>489</v>
      </c>
      <c r="N149" s="242">
        <v>0</v>
      </c>
      <c r="O149" s="504"/>
      <c r="P149" s="505"/>
      <c r="Q149" s="81"/>
      <c r="R149" s="510"/>
      <c r="S149" s="510"/>
      <c r="T149" s="507" t="s">
        <v>489</v>
      </c>
      <c r="AM149">
        <v>0</v>
      </c>
      <c r="AN149">
        <v>0</v>
      </c>
      <c r="AO149">
        <v>0</v>
      </c>
      <c r="AP149">
        <v>0</v>
      </c>
    </row>
    <row r="150" spans="1:42" ht="18" hidden="1" outlineLevel="1" x14ac:dyDescent="0.35">
      <c r="A150" s="13" t="s">
        <v>184</v>
      </c>
      <c r="B150" s="35">
        <v>139</v>
      </c>
      <c r="C150" s="473"/>
      <c r="D150" s="474"/>
      <c r="E150" s="474"/>
      <c r="F150" s="475"/>
      <c r="G150" s="476">
        <v>0</v>
      </c>
      <c r="H150" s="477">
        <v>0.1</v>
      </c>
      <c r="I150" s="102">
        <v>0</v>
      </c>
      <c r="J150" s="475"/>
      <c r="K150" s="7"/>
      <c r="L150" s="491">
        <v>139</v>
      </c>
      <c r="M150" s="503" t="s">
        <v>489</v>
      </c>
      <c r="N150" s="242">
        <v>0</v>
      </c>
      <c r="O150" s="504"/>
      <c r="P150" s="505"/>
      <c r="Q150" s="81"/>
      <c r="R150" s="510"/>
      <c r="S150" s="510"/>
      <c r="T150" s="507" t="s">
        <v>489</v>
      </c>
      <c r="AM150">
        <v>0</v>
      </c>
      <c r="AN150">
        <v>0</v>
      </c>
      <c r="AO150">
        <v>0</v>
      </c>
      <c r="AP150">
        <v>0</v>
      </c>
    </row>
    <row r="151" spans="1:42" ht="18" hidden="1" outlineLevel="1" x14ac:dyDescent="0.35">
      <c r="A151" s="13" t="s">
        <v>184</v>
      </c>
      <c r="B151" s="35">
        <v>140</v>
      </c>
      <c r="C151" s="473"/>
      <c r="D151" s="474"/>
      <c r="E151" s="474"/>
      <c r="F151" s="475"/>
      <c r="G151" s="476">
        <v>0</v>
      </c>
      <c r="H151" s="477">
        <v>0.1</v>
      </c>
      <c r="I151" s="102">
        <v>0</v>
      </c>
      <c r="J151" s="475"/>
      <c r="K151" s="7"/>
      <c r="L151" s="491">
        <v>140</v>
      </c>
      <c r="M151" s="503" t="s">
        <v>489</v>
      </c>
      <c r="N151" s="242">
        <v>0</v>
      </c>
      <c r="O151" s="504"/>
      <c r="P151" s="505"/>
      <c r="Q151" s="81"/>
      <c r="R151" s="510"/>
      <c r="S151" s="510"/>
      <c r="T151" s="507" t="s">
        <v>489</v>
      </c>
      <c r="AM151">
        <v>0</v>
      </c>
      <c r="AN151">
        <v>0</v>
      </c>
      <c r="AO151">
        <v>0</v>
      </c>
      <c r="AP151">
        <v>0</v>
      </c>
    </row>
    <row r="152" spans="1:42" ht="18" hidden="1" outlineLevel="1" x14ac:dyDescent="0.35">
      <c r="A152" s="13" t="s">
        <v>184</v>
      </c>
      <c r="B152" s="35">
        <v>141</v>
      </c>
      <c r="C152" s="473"/>
      <c r="D152" s="474"/>
      <c r="E152" s="474"/>
      <c r="F152" s="475"/>
      <c r="G152" s="476">
        <v>0</v>
      </c>
      <c r="H152" s="477">
        <v>0.1</v>
      </c>
      <c r="I152" s="102">
        <v>0</v>
      </c>
      <c r="J152" s="475"/>
      <c r="K152" s="7"/>
      <c r="L152" s="491">
        <v>141</v>
      </c>
      <c r="M152" s="503" t="s">
        <v>489</v>
      </c>
      <c r="N152" s="242">
        <v>0</v>
      </c>
      <c r="O152" s="504"/>
      <c r="P152" s="505"/>
      <c r="Q152" s="81"/>
      <c r="R152" s="510"/>
      <c r="S152" s="510"/>
      <c r="T152" s="507" t="s">
        <v>489</v>
      </c>
      <c r="AM152">
        <v>0</v>
      </c>
      <c r="AN152">
        <v>0</v>
      </c>
      <c r="AO152">
        <v>0</v>
      </c>
      <c r="AP152">
        <v>0</v>
      </c>
    </row>
    <row r="153" spans="1:42" ht="18" hidden="1" outlineLevel="1" x14ac:dyDescent="0.35">
      <c r="A153" s="13" t="s">
        <v>184</v>
      </c>
      <c r="B153" s="35">
        <v>142</v>
      </c>
      <c r="C153" s="473"/>
      <c r="D153" s="474"/>
      <c r="E153" s="474"/>
      <c r="F153" s="475"/>
      <c r="G153" s="476">
        <v>0</v>
      </c>
      <c r="H153" s="477">
        <v>0.1</v>
      </c>
      <c r="I153" s="102">
        <v>0</v>
      </c>
      <c r="J153" s="475"/>
      <c r="K153" s="7"/>
      <c r="L153" s="491">
        <v>142</v>
      </c>
      <c r="M153" s="503" t="s">
        <v>489</v>
      </c>
      <c r="N153" s="242">
        <v>0</v>
      </c>
      <c r="O153" s="504"/>
      <c r="P153" s="505"/>
      <c r="Q153" s="81"/>
      <c r="R153" s="510"/>
      <c r="S153" s="510"/>
      <c r="T153" s="507" t="s">
        <v>489</v>
      </c>
      <c r="AM153">
        <v>0</v>
      </c>
      <c r="AN153">
        <v>0</v>
      </c>
      <c r="AO153">
        <v>0</v>
      </c>
      <c r="AP153">
        <v>0</v>
      </c>
    </row>
    <row r="154" spans="1:42" ht="18" hidden="1" outlineLevel="1" x14ac:dyDescent="0.35">
      <c r="A154" s="13" t="s">
        <v>184</v>
      </c>
      <c r="B154" s="35">
        <v>143</v>
      </c>
      <c r="C154" s="473"/>
      <c r="D154" s="474"/>
      <c r="E154" s="474"/>
      <c r="F154" s="475"/>
      <c r="G154" s="476">
        <v>0</v>
      </c>
      <c r="H154" s="477">
        <v>0.1</v>
      </c>
      <c r="I154" s="102">
        <v>0</v>
      </c>
      <c r="J154" s="475"/>
      <c r="K154" s="7"/>
      <c r="L154" s="491">
        <v>143</v>
      </c>
      <c r="M154" s="503" t="s">
        <v>489</v>
      </c>
      <c r="N154" s="242">
        <v>0</v>
      </c>
      <c r="O154" s="504"/>
      <c r="P154" s="505"/>
      <c r="Q154" s="81"/>
      <c r="R154" s="510"/>
      <c r="S154" s="510"/>
      <c r="T154" s="507" t="s">
        <v>489</v>
      </c>
      <c r="AM154">
        <v>0</v>
      </c>
      <c r="AN154">
        <v>0</v>
      </c>
      <c r="AO154">
        <v>0</v>
      </c>
      <c r="AP154">
        <v>0</v>
      </c>
    </row>
    <row r="155" spans="1:42" ht="18" hidden="1" outlineLevel="1" x14ac:dyDescent="0.35">
      <c r="A155" s="13" t="s">
        <v>184</v>
      </c>
      <c r="B155" s="35">
        <v>144</v>
      </c>
      <c r="C155" s="473"/>
      <c r="D155" s="474"/>
      <c r="E155" s="474"/>
      <c r="F155" s="475"/>
      <c r="G155" s="476">
        <v>0</v>
      </c>
      <c r="H155" s="477">
        <v>0.1</v>
      </c>
      <c r="I155" s="102">
        <v>0</v>
      </c>
      <c r="J155" s="475"/>
      <c r="K155" s="7"/>
      <c r="L155" s="491">
        <v>144</v>
      </c>
      <c r="M155" s="503" t="s">
        <v>489</v>
      </c>
      <c r="N155" s="242">
        <v>0</v>
      </c>
      <c r="O155" s="504"/>
      <c r="P155" s="505"/>
      <c r="Q155" s="81"/>
      <c r="R155" s="510"/>
      <c r="S155" s="510"/>
      <c r="T155" s="507" t="s">
        <v>489</v>
      </c>
      <c r="AM155">
        <v>0</v>
      </c>
      <c r="AN155">
        <v>0</v>
      </c>
      <c r="AO155">
        <v>0</v>
      </c>
      <c r="AP155">
        <v>0</v>
      </c>
    </row>
    <row r="156" spans="1:42" ht="18" hidden="1" outlineLevel="1" x14ac:dyDescent="0.35">
      <c r="A156" s="13" t="s">
        <v>184</v>
      </c>
      <c r="B156" s="35">
        <v>145</v>
      </c>
      <c r="C156" s="473"/>
      <c r="D156" s="474"/>
      <c r="E156" s="474"/>
      <c r="F156" s="475"/>
      <c r="G156" s="476">
        <v>0</v>
      </c>
      <c r="H156" s="477">
        <v>0.1</v>
      </c>
      <c r="I156" s="102">
        <v>0</v>
      </c>
      <c r="J156" s="475"/>
      <c r="K156" s="7"/>
      <c r="L156" s="491">
        <v>145</v>
      </c>
      <c r="M156" s="503" t="s">
        <v>489</v>
      </c>
      <c r="N156" s="242">
        <v>0</v>
      </c>
      <c r="O156" s="504"/>
      <c r="P156" s="505"/>
      <c r="Q156" s="81"/>
      <c r="R156" s="510"/>
      <c r="S156" s="510"/>
      <c r="T156" s="507" t="s">
        <v>489</v>
      </c>
      <c r="AM156">
        <v>0</v>
      </c>
      <c r="AN156">
        <v>0</v>
      </c>
      <c r="AO156">
        <v>0</v>
      </c>
      <c r="AP156">
        <v>0</v>
      </c>
    </row>
    <row r="157" spans="1:42" ht="18" hidden="1" outlineLevel="1" x14ac:dyDescent="0.35">
      <c r="A157" s="13" t="s">
        <v>184</v>
      </c>
      <c r="B157" s="35">
        <v>146</v>
      </c>
      <c r="C157" s="473"/>
      <c r="D157" s="474"/>
      <c r="E157" s="474"/>
      <c r="F157" s="475"/>
      <c r="G157" s="476">
        <v>0</v>
      </c>
      <c r="H157" s="477">
        <v>0.1</v>
      </c>
      <c r="I157" s="102">
        <v>0</v>
      </c>
      <c r="J157" s="475"/>
      <c r="K157" s="7"/>
      <c r="L157" s="491">
        <v>146</v>
      </c>
      <c r="M157" s="503" t="s">
        <v>489</v>
      </c>
      <c r="N157" s="242">
        <v>0</v>
      </c>
      <c r="O157" s="504"/>
      <c r="P157" s="505"/>
      <c r="Q157" s="81"/>
      <c r="R157" s="510"/>
      <c r="S157" s="510"/>
      <c r="T157" s="507" t="s">
        <v>489</v>
      </c>
      <c r="AM157">
        <v>0</v>
      </c>
      <c r="AN157">
        <v>0</v>
      </c>
      <c r="AO157">
        <v>0</v>
      </c>
      <c r="AP157">
        <v>0</v>
      </c>
    </row>
    <row r="158" spans="1:42" ht="18" hidden="1" outlineLevel="1" x14ac:dyDescent="0.35">
      <c r="A158" s="13" t="s">
        <v>184</v>
      </c>
      <c r="B158" s="35">
        <v>147</v>
      </c>
      <c r="C158" s="473"/>
      <c r="D158" s="474"/>
      <c r="E158" s="474"/>
      <c r="F158" s="475"/>
      <c r="G158" s="476">
        <v>0</v>
      </c>
      <c r="H158" s="477">
        <v>0.1</v>
      </c>
      <c r="I158" s="102">
        <v>0</v>
      </c>
      <c r="J158" s="475"/>
      <c r="K158" s="7"/>
      <c r="L158" s="491">
        <v>147</v>
      </c>
      <c r="M158" s="503" t="s">
        <v>489</v>
      </c>
      <c r="N158" s="242">
        <v>0</v>
      </c>
      <c r="O158" s="504"/>
      <c r="P158" s="505"/>
      <c r="Q158" s="81"/>
      <c r="R158" s="510"/>
      <c r="S158" s="510"/>
      <c r="T158" s="507" t="s">
        <v>489</v>
      </c>
      <c r="AM158">
        <v>0</v>
      </c>
      <c r="AN158">
        <v>0</v>
      </c>
      <c r="AO158">
        <v>0</v>
      </c>
      <c r="AP158">
        <v>0</v>
      </c>
    </row>
    <row r="159" spans="1:42" ht="18" hidden="1" outlineLevel="1" x14ac:dyDescent="0.35">
      <c r="A159" s="13" t="s">
        <v>184</v>
      </c>
      <c r="B159" s="35">
        <v>148</v>
      </c>
      <c r="C159" s="473"/>
      <c r="D159" s="474"/>
      <c r="E159" s="474"/>
      <c r="F159" s="475"/>
      <c r="G159" s="476">
        <v>0</v>
      </c>
      <c r="H159" s="477">
        <v>0.1</v>
      </c>
      <c r="I159" s="102">
        <v>0</v>
      </c>
      <c r="J159" s="475"/>
      <c r="K159" s="7"/>
      <c r="L159" s="491">
        <v>148</v>
      </c>
      <c r="M159" s="503" t="s">
        <v>489</v>
      </c>
      <c r="N159" s="242">
        <v>0</v>
      </c>
      <c r="O159" s="504"/>
      <c r="P159" s="505"/>
      <c r="Q159" s="81"/>
      <c r="R159" s="510"/>
      <c r="S159" s="510"/>
      <c r="T159" s="507" t="s">
        <v>489</v>
      </c>
      <c r="AM159">
        <v>0</v>
      </c>
      <c r="AN159">
        <v>0</v>
      </c>
      <c r="AO159">
        <v>0</v>
      </c>
      <c r="AP159">
        <v>0</v>
      </c>
    </row>
    <row r="160" spans="1:42" ht="18" hidden="1" outlineLevel="1" x14ac:dyDescent="0.35">
      <c r="A160" s="13" t="s">
        <v>184</v>
      </c>
      <c r="B160" s="35">
        <v>149</v>
      </c>
      <c r="C160" s="473"/>
      <c r="D160" s="474"/>
      <c r="E160" s="474"/>
      <c r="F160" s="475"/>
      <c r="G160" s="476">
        <v>0</v>
      </c>
      <c r="H160" s="477">
        <v>0.1</v>
      </c>
      <c r="I160" s="102">
        <v>0</v>
      </c>
      <c r="J160" s="475"/>
      <c r="K160" s="7"/>
      <c r="L160" s="491">
        <v>149</v>
      </c>
      <c r="M160" s="503" t="s">
        <v>489</v>
      </c>
      <c r="N160" s="242">
        <v>0</v>
      </c>
      <c r="O160" s="504"/>
      <c r="P160" s="505"/>
      <c r="Q160" s="81"/>
      <c r="R160" s="510"/>
      <c r="S160" s="510"/>
      <c r="T160" s="507" t="s">
        <v>489</v>
      </c>
      <c r="AM160">
        <v>0</v>
      </c>
      <c r="AN160">
        <v>0</v>
      </c>
      <c r="AO160">
        <v>0</v>
      </c>
      <c r="AP160">
        <v>0</v>
      </c>
    </row>
    <row r="161" spans="1:42" ht="18" hidden="1" outlineLevel="1" x14ac:dyDescent="0.35">
      <c r="A161" s="13" t="s">
        <v>184</v>
      </c>
      <c r="B161" s="35">
        <v>150</v>
      </c>
      <c r="C161" s="473"/>
      <c r="D161" s="474"/>
      <c r="E161" s="474"/>
      <c r="F161" s="475"/>
      <c r="G161" s="476">
        <v>0</v>
      </c>
      <c r="H161" s="477">
        <v>0.1</v>
      </c>
      <c r="I161" s="102">
        <v>0</v>
      </c>
      <c r="J161" s="475"/>
      <c r="K161" s="7"/>
      <c r="L161" s="491">
        <v>150</v>
      </c>
      <c r="M161" s="503" t="s">
        <v>489</v>
      </c>
      <c r="N161" s="242">
        <v>0</v>
      </c>
      <c r="O161" s="504"/>
      <c r="P161" s="505"/>
      <c r="Q161" s="81"/>
      <c r="R161" s="510"/>
      <c r="S161" s="510"/>
      <c r="T161" s="507" t="s">
        <v>489</v>
      </c>
      <c r="AM161">
        <v>0</v>
      </c>
      <c r="AN161">
        <v>0</v>
      </c>
      <c r="AO161">
        <v>0</v>
      </c>
      <c r="AP161">
        <v>0</v>
      </c>
    </row>
    <row r="162" spans="1:42" ht="18" hidden="1" outlineLevel="1" x14ac:dyDescent="0.35">
      <c r="A162" s="13" t="s">
        <v>184</v>
      </c>
      <c r="B162" s="35">
        <v>151</v>
      </c>
      <c r="C162" s="473"/>
      <c r="D162" s="474"/>
      <c r="E162" s="474"/>
      <c r="F162" s="475"/>
      <c r="G162" s="476">
        <v>0</v>
      </c>
      <c r="H162" s="477">
        <v>0.1</v>
      </c>
      <c r="I162" s="102">
        <v>0</v>
      </c>
      <c r="J162" s="475"/>
      <c r="K162" s="7"/>
      <c r="L162" s="491">
        <v>151</v>
      </c>
      <c r="M162" s="503" t="s">
        <v>489</v>
      </c>
      <c r="N162" s="242">
        <v>0</v>
      </c>
      <c r="O162" s="504"/>
      <c r="P162" s="505"/>
      <c r="Q162" s="81"/>
      <c r="R162" s="510"/>
      <c r="S162" s="510"/>
      <c r="T162" s="507" t="s">
        <v>489</v>
      </c>
      <c r="AM162">
        <v>0</v>
      </c>
      <c r="AN162">
        <v>0</v>
      </c>
      <c r="AO162">
        <v>0</v>
      </c>
      <c r="AP162">
        <v>0</v>
      </c>
    </row>
    <row r="163" spans="1:42" ht="18" hidden="1" outlineLevel="1" x14ac:dyDescent="0.35">
      <c r="A163" s="13" t="s">
        <v>184</v>
      </c>
      <c r="B163" s="35">
        <v>152</v>
      </c>
      <c r="C163" s="473"/>
      <c r="D163" s="474"/>
      <c r="E163" s="474"/>
      <c r="F163" s="475"/>
      <c r="G163" s="476">
        <v>0</v>
      </c>
      <c r="H163" s="477">
        <v>0.1</v>
      </c>
      <c r="I163" s="102">
        <v>0</v>
      </c>
      <c r="J163" s="475"/>
      <c r="K163" s="7"/>
      <c r="L163" s="491">
        <v>152</v>
      </c>
      <c r="M163" s="503" t="s">
        <v>489</v>
      </c>
      <c r="N163" s="242">
        <v>0</v>
      </c>
      <c r="O163" s="504"/>
      <c r="P163" s="505"/>
      <c r="Q163" s="81"/>
      <c r="R163" s="510"/>
      <c r="S163" s="510"/>
      <c r="T163" s="507" t="s">
        <v>489</v>
      </c>
      <c r="AM163">
        <v>0</v>
      </c>
      <c r="AN163">
        <v>0</v>
      </c>
      <c r="AO163">
        <v>0</v>
      </c>
      <c r="AP163">
        <v>0</v>
      </c>
    </row>
    <row r="164" spans="1:42" ht="18" hidden="1" outlineLevel="1" x14ac:dyDescent="0.35">
      <c r="A164" s="13" t="s">
        <v>184</v>
      </c>
      <c r="B164" s="35">
        <v>153</v>
      </c>
      <c r="C164" s="473"/>
      <c r="D164" s="474"/>
      <c r="E164" s="474"/>
      <c r="F164" s="475"/>
      <c r="G164" s="476">
        <v>0</v>
      </c>
      <c r="H164" s="477">
        <v>0.1</v>
      </c>
      <c r="I164" s="102">
        <v>0</v>
      </c>
      <c r="J164" s="475"/>
      <c r="K164" s="7"/>
      <c r="L164" s="491">
        <v>153</v>
      </c>
      <c r="M164" s="503" t="s">
        <v>489</v>
      </c>
      <c r="N164" s="242">
        <v>0</v>
      </c>
      <c r="O164" s="504"/>
      <c r="P164" s="505"/>
      <c r="Q164" s="81"/>
      <c r="R164" s="510"/>
      <c r="S164" s="510"/>
      <c r="T164" s="507" t="s">
        <v>489</v>
      </c>
      <c r="AM164">
        <v>0</v>
      </c>
      <c r="AN164">
        <v>0</v>
      </c>
      <c r="AO164">
        <v>0</v>
      </c>
      <c r="AP164">
        <v>0</v>
      </c>
    </row>
    <row r="165" spans="1:42" ht="18" hidden="1" outlineLevel="1" x14ac:dyDescent="0.35">
      <c r="A165" s="13" t="s">
        <v>184</v>
      </c>
      <c r="B165" s="35">
        <v>154</v>
      </c>
      <c r="C165" s="473"/>
      <c r="D165" s="474"/>
      <c r="E165" s="474"/>
      <c r="F165" s="475"/>
      <c r="G165" s="476">
        <v>0</v>
      </c>
      <c r="H165" s="477">
        <v>0.1</v>
      </c>
      <c r="I165" s="102">
        <v>0</v>
      </c>
      <c r="J165" s="475"/>
      <c r="K165" s="7"/>
      <c r="L165" s="491">
        <v>154</v>
      </c>
      <c r="M165" s="503" t="s">
        <v>489</v>
      </c>
      <c r="N165" s="242">
        <v>0</v>
      </c>
      <c r="O165" s="504"/>
      <c r="P165" s="505"/>
      <c r="Q165" s="81"/>
      <c r="R165" s="510"/>
      <c r="S165" s="510"/>
      <c r="T165" s="507" t="s">
        <v>489</v>
      </c>
      <c r="AM165">
        <v>0</v>
      </c>
      <c r="AN165">
        <v>0</v>
      </c>
      <c r="AO165">
        <v>0</v>
      </c>
      <c r="AP165">
        <v>0</v>
      </c>
    </row>
    <row r="166" spans="1:42" ht="18" hidden="1" outlineLevel="1" x14ac:dyDescent="0.35">
      <c r="A166" s="13" t="s">
        <v>184</v>
      </c>
      <c r="B166" s="35">
        <v>155</v>
      </c>
      <c r="C166" s="473"/>
      <c r="D166" s="474"/>
      <c r="E166" s="474"/>
      <c r="F166" s="475"/>
      <c r="G166" s="476">
        <v>0</v>
      </c>
      <c r="H166" s="477">
        <v>0.1</v>
      </c>
      <c r="I166" s="102">
        <v>0</v>
      </c>
      <c r="J166" s="475"/>
      <c r="K166" s="7"/>
      <c r="L166" s="491">
        <v>155</v>
      </c>
      <c r="M166" s="503" t="s">
        <v>489</v>
      </c>
      <c r="N166" s="242">
        <v>0</v>
      </c>
      <c r="O166" s="504"/>
      <c r="P166" s="505"/>
      <c r="Q166" s="81"/>
      <c r="R166" s="510"/>
      <c r="S166" s="510"/>
      <c r="T166" s="507" t="s">
        <v>489</v>
      </c>
      <c r="AM166">
        <v>0</v>
      </c>
      <c r="AN166">
        <v>0</v>
      </c>
      <c r="AO166">
        <v>0</v>
      </c>
      <c r="AP166">
        <v>0</v>
      </c>
    </row>
    <row r="167" spans="1:42" ht="18" hidden="1" outlineLevel="1" x14ac:dyDescent="0.35">
      <c r="A167" s="13" t="s">
        <v>184</v>
      </c>
      <c r="B167" s="35">
        <v>156</v>
      </c>
      <c r="C167" s="473"/>
      <c r="D167" s="474"/>
      <c r="E167" s="474"/>
      <c r="F167" s="475"/>
      <c r="G167" s="476">
        <v>0</v>
      </c>
      <c r="H167" s="477">
        <v>0.1</v>
      </c>
      <c r="I167" s="102">
        <v>0</v>
      </c>
      <c r="J167" s="475"/>
      <c r="K167" s="7"/>
      <c r="L167" s="491">
        <v>156</v>
      </c>
      <c r="M167" s="503" t="s">
        <v>489</v>
      </c>
      <c r="N167" s="242">
        <v>0</v>
      </c>
      <c r="O167" s="504"/>
      <c r="P167" s="505"/>
      <c r="Q167" s="81"/>
      <c r="R167" s="510"/>
      <c r="S167" s="510"/>
      <c r="T167" s="507" t="s">
        <v>489</v>
      </c>
      <c r="AM167">
        <v>0</v>
      </c>
      <c r="AN167">
        <v>0</v>
      </c>
      <c r="AO167">
        <v>0</v>
      </c>
      <c r="AP167">
        <v>0</v>
      </c>
    </row>
    <row r="168" spans="1:42" ht="18" hidden="1" outlineLevel="1" x14ac:dyDescent="0.35">
      <c r="A168" s="13" t="s">
        <v>184</v>
      </c>
      <c r="B168" s="35">
        <v>157</v>
      </c>
      <c r="C168" s="473"/>
      <c r="D168" s="474"/>
      <c r="E168" s="474"/>
      <c r="F168" s="475"/>
      <c r="G168" s="476">
        <v>0</v>
      </c>
      <c r="H168" s="477">
        <v>0.1</v>
      </c>
      <c r="I168" s="102">
        <v>0</v>
      </c>
      <c r="J168" s="475"/>
      <c r="K168" s="7"/>
      <c r="L168" s="491">
        <v>157</v>
      </c>
      <c r="M168" s="503" t="s">
        <v>489</v>
      </c>
      <c r="N168" s="242">
        <v>0</v>
      </c>
      <c r="O168" s="504"/>
      <c r="P168" s="505"/>
      <c r="Q168" s="81"/>
      <c r="R168" s="510"/>
      <c r="S168" s="510"/>
      <c r="T168" s="507" t="s">
        <v>489</v>
      </c>
      <c r="AM168">
        <v>0</v>
      </c>
      <c r="AN168">
        <v>0</v>
      </c>
      <c r="AO168">
        <v>0</v>
      </c>
      <c r="AP168">
        <v>0</v>
      </c>
    </row>
    <row r="169" spans="1:42" ht="18" hidden="1" outlineLevel="1" x14ac:dyDescent="0.35">
      <c r="A169" s="13" t="s">
        <v>184</v>
      </c>
      <c r="B169" s="35">
        <v>158</v>
      </c>
      <c r="C169" s="473"/>
      <c r="D169" s="474"/>
      <c r="E169" s="474"/>
      <c r="F169" s="475"/>
      <c r="G169" s="476">
        <v>0</v>
      </c>
      <c r="H169" s="477">
        <v>0.1</v>
      </c>
      <c r="I169" s="102">
        <v>0</v>
      </c>
      <c r="J169" s="475"/>
      <c r="K169" s="7"/>
      <c r="L169" s="491">
        <v>158</v>
      </c>
      <c r="M169" s="503" t="s">
        <v>489</v>
      </c>
      <c r="N169" s="242">
        <v>0</v>
      </c>
      <c r="O169" s="504"/>
      <c r="P169" s="505"/>
      <c r="Q169" s="81"/>
      <c r="R169" s="510"/>
      <c r="S169" s="510"/>
      <c r="T169" s="507" t="s">
        <v>489</v>
      </c>
      <c r="AM169">
        <v>0</v>
      </c>
      <c r="AN169">
        <v>0</v>
      </c>
      <c r="AO169">
        <v>0</v>
      </c>
      <c r="AP169">
        <v>0</v>
      </c>
    </row>
    <row r="170" spans="1:42" ht="18" hidden="1" outlineLevel="1" x14ac:dyDescent="0.35">
      <c r="A170" s="13" t="s">
        <v>184</v>
      </c>
      <c r="B170" s="35">
        <v>159</v>
      </c>
      <c r="C170" s="473"/>
      <c r="D170" s="474"/>
      <c r="E170" s="474"/>
      <c r="F170" s="475"/>
      <c r="G170" s="476">
        <v>0</v>
      </c>
      <c r="H170" s="477">
        <v>0.1</v>
      </c>
      <c r="I170" s="102">
        <v>0</v>
      </c>
      <c r="J170" s="475"/>
      <c r="K170" s="7"/>
      <c r="L170" s="491">
        <v>159</v>
      </c>
      <c r="M170" s="503" t="s">
        <v>489</v>
      </c>
      <c r="N170" s="242">
        <v>0</v>
      </c>
      <c r="O170" s="504"/>
      <c r="P170" s="505"/>
      <c r="Q170" s="81"/>
      <c r="R170" s="510"/>
      <c r="S170" s="510"/>
      <c r="T170" s="507" t="s">
        <v>489</v>
      </c>
      <c r="AM170">
        <v>0</v>
      </c>
      <c r="AN170">
        <v>0</v>
      </c>
      <c r="AO170">
        <v>0</v>
      </c>
      <c r="AP170">
        <v>0</v>
      </c>
    </row>
    <row r="171" spans="1:42" ht="18" hidden="1" outlineLevel="1" x14ac:dyDescent="0.35">
      <c r="A171" s="13" t="s">
        <v>184</v>
      </c>
      <c r="B171" s="35">
        <v>160</v>
      </c>
      <c r="C171" s="473"/>
      <c r="D171" s="474"/>
      <c r="E171" s="474"/>
      <c r="F171" s="475"/>
      <c r="G171" s="476">
        <v>0</v>
      </c>
      <c r="H171" s="477">
        <v>0.1</v>
      </c>
      <c r="I171" s="102">
        <v>0</v>
      </c>
      <c r="J171" s="475"/>
      <c r="K171" s="7"/>
      <c r="L171" s="491">
        <v>160</v>
      </c>
      <c r="M171" s="503" t="s">
        <v>489</v>
      </c>
      <c r="N171" s="242">
        <v>0</v>
      </c>
      <c r="O171" s="504"/>
      <c r="P171" s="505"/>
      <c r="Q171" s="81"/>
      <c r="R171" s="510"/>
      <c r="S171" s="510"/>
      <c r="T171" s="507" t="s">
        <v>489</v>
      </c>
      <c r="AM171">
        <v>0</v>
      </c>
      <c r="AN171">
        <v>0</v>
      </c>
      <c r="AO171">
        <v>0</v>
      </c>
      <c r="AP171">
        <v>0</v>
      </c>
    </row>
    <row r="172" spans="1:42" ht="18" hidden="1" outlineLevel="1" x14ac:dyDescent="0.35">
      <c r="A172" s="13" t="s">
        <v>184</v>
      </c>
      <c r="B172" s="35">
        <v>161</v>
      </c>
      <c r="C172" s="473"/>
      <c r="D172" s="474"/>
      <c r="E172" s="474"/>
      <c r="F172" s="475"/>
      <c r="G172" s="476">
        <v>0</v>
      </c>
      <c r="H172" s="477">
        <v>0.1</v>
      </c>
      <c r="I172" s="102">
        <v>0</v>
      </c>
      <c r="J172" s="475"/>
      <c r="K172" s="7"/>
      <c r="L172" s="491">
        <v>161</v>
      </c>
      <c r="M172" s="503" t="s">
        <v>489</v>
      </c>
      <c r="N172" s="242">
        <v>0</v>
      </c>
      <c r="O172" s="504"/>
      <c r="P172" s="505"/>
      <c r="Q172" s="81"/>
      <c r="R172" s="510"/>
      <c r="S172" s="510"/>
      <c r="T172" s="507" t="s">
        <v>489</v>
      </c>
      <c r="AM172">
        <v>0</v>
      </c>
      <c r="AN172">
        <v>0</v>
      </c>
      <c r="AO172">
        <v>0</v>
      </c>
      <c r="AP172">
        <v>0</v>
      </c>
    </row>
    <row r="173" spans="1:42" ht="18" hidden="1" outlineLevel="1" x14ac:dyDescent="0.35">
      <c r="A173" s="13" t="s">
        <v>184</v>
      </c>
      <c r="B173" s="35">
        <v>162</v>
      </c>
      <c r="C173" s="473"/>
      <c r="D173" s="474"/>
      <c r="E173" s="474"/>
      <c r="F173" s="475"/>
      <c r="G173" s="476">
        <v>0</v>
      </c>
      <c r="H173" s="477">
        <v>0.1</v>
      </c>
      <c r="I173" s="102">
        <v>0</v>
      </c>
      <c r="J173" s="475"/>
      <c r="K173" s="7"/>
      <c r="L173" s="491">
        <v>162</v>
      </c>
      <c r="M173" s="503" t="s">
        <v>489</v>
      </c>
      <c r="N173" s="242">
        <v>0</v>
      </c>
      <c r="O173" s="504"/>
      <c r="P173" s="505"/>
      <c r="Q173" s="81"/>
      <c r="R173" s="510"/>
      <c r="S173" s="510"/>
      <c r="T173" s="507" t="s">
        <v>489</v>
      </c>
      <c r="AM173">
        <v>0</v>
      </c>
      <c r="AN173">
        <v>0</v>
      </c>
      <c r="AO173">
        <v>0</v>
      </c>
      <c r="AP173">
        <v>0</v>
      </c>
    </row>
    <row r="174" spans="1:42" ht="18" hidden="1" outlineLevel="1" x14ac:dyDescent="0.35">
      <c r="A174" s="13" t="s">
        <v>184</v>
      </c>
      <c r="B174" s="35">
        <v>163</v>
      </c>
      <c r="C174" s="473"/>
      <c r="D174" s="474"/>
      <c r="E174" s="474"/>
      <c r="F174" s="475"/>
      <c r="G174" s="476">
        <v>0</v>
      </c>
      <c r="H174" s="477">
        <v>0.1</v>
      </c>
      <c r="I174" s="102">
        <v>0</v>
      </c>
      <c r="J174" s="475"/>
      <c r="K174" s="7"/>
      <c r="L174" s="491">
        <v>163</v>
      </c>
      <c r="M174" s="503" t="s">
        <v>489</v>
      </c>
      <c r="N174" s="242">
        <v>0</v>
      </c>
      <c r="O174" s="504"/>
      <c r="P174" s="505"/>
      <c r="Q174" s="81"/>
      <c r="R174" s="510"/>
      <c r="S174" s="510"/>
      <c r="T174" s="507" t="s">
        <v>489</v>
      </c>
      <c r="AM174">
        <v>0</v>
      </c>
      <c r="AN174">
        <v>0</v>
      </c>
      <c r="AO174">
        <v>0</v>
      </c>
      <c r="AP174">
        <v>0</v>
      </c>
    </row>
    <row r="175" spans="1:42" ht="18" hidden="1" outlineLevel="1" x14ac:dyDescent="0.35">
      <c r="A175" s="13" t="s">
        <v>184</v>
      </c>
      <c r="B175" s="35">
        <v>164</v>
      </c>
      <c r="C175" s="473"/>
      <c r="D175" s="474"/>
      <c r="E175" s="474"/>
      <c r="F175" s="475"/>
      <c r="G175" s="476">
        <v>0</v>
      </c>
      <c r="H175" s="477">
        <v>0.1</v>
      </c>
      <c r="I175" s="102">
        <v>0</v>
      </c>
      <c r="J175" s="475"/>
      <c r="K175" s="7"/>
      <c r="L175" s="491">
        <v>164</v>
      </c>
      <c r="M175" s="503" t="s">
        <v>489</v>
      </c>
      <c r="N175" s="242">
        <v>0</v>
      </c>
      <c r="O175" s="504"/>
      <c r="P175" s="505"/>
      <c r="Q175" s="81"/>
      <c r="R175" s="510"/>
      <c r="S175" s="510"/>
      <c r="T175" s="507" t="s">
        <v>489</v>
      </c>
      <c r="AM175">
        <v>0</v>
      </c>
      <c r="AN175">
        <v>0</v>
      </c>
      <c r="AO175">
        <v>0</v>
      </c>
      <c r="AP175">
        <v>0</v>
      </c>
    </row>
    <row r="176" spans="1:42" ht="18" hidden="1" outlineLevel="1" x14ac:dyDescent="0.35">
      <c r="A176" s="13" t="s">
        <v>184</v>
      </c>
      <c r="B176" s="35">
        <v>165</v>
      </c>
      <c r="C176" s="473"/>
      <c r="D176" s="474"/>
      <c r="E176" s="474"/>
      <c r="F176" s="475"/>
      <c r="G176" s="476">
        <v>0</v>
      </c>
      <c r="H176" s="477">
        <v>0.1</v>
      </c>
      <c r="I176" s="102">
        <v>0</v>
      </c>
      <c r="J176" s="475"/>
      <c r="K176" s="7"/>
      <c r="L176" s="491">
        <v>165</v>
      </c>
      <c r="M176" s="503" t="s">
        <v>489</v>
      </c>
      <c r="N176" s="242">
        <v>0</v>
      </c>
      <c r="O176" s="504"/>
      <c r="P176" s="505"/>
      <c r="Q176" s="81"/>
      <c r="R176" s="510"/>
      <c r="S176" s="510"/>
      <c r="T176" s="507" t="s">
        <v>489</v>
      </c>
      <c r="AM176">
        <v>0</v>
      </c>
      <c r="AN176">
        <v>0</v>
      </c>
      <c r="AO176">
        <v>0</v>
      </c>
      <c r="AP176">
        <v>0</v>
      </c>
    </row>
    <row r="177" spans="1:42" ht="18" hidden="1" outlineLevel="1" x14ac:dyDescent="0.35">
      <c r="A177" s="13" t="s">
        <v>184</v>
      </c>
      <c r="B177" s="35">
        <v>166</v>
      </c>
      <c r="C177" s="473"/>
      <c r="D177" s="474"/>
      <c r="E177" s="474"/>
      <c r="F177" s="475"/>
      <c r="G177" s="476">
        <v>0</v>
      </c>
      <c r="H177" s="477">
        <v>0.1</v>
      </c>
      <c r="I177" s="102">
        <v>0</v>
      </c>
      <c r="J177" s="475"/>
      <c r="K177" s="7"/>
      <c r="L177" s="491">
        <v>166</v>
      </c>
      <c r="M177" s="503" t="s">
        <v>489</v>
      </c>
      <c r="N177" s="242">
        <v>0</v>
      </c>
      <c r="O177" s="504"/>
      <c r="P177" s="505"/>
      <c r="Q177" s="81"/>
      <c r="R177" s="510"/>
      <c r="S177" s="510"/>
      <c r="T177" s="507" t="s">
        <v>489</v>
      </c>
      <c r="AM177">
        <v>0</v>
      </c>
      <c r="AN177">
        <v>0</v>
      </c>
      <c r="AO177">
        <v>0</v>
      </c>
      <c r="AP177">
        <v>0</v>
      </c>
    </row>
    <row r="178" spans="1:42" ht="18" hidden="1" outlineLevel="1" x14ac:dyDescent="0.35">
      <c r="A178" s="13" t="s">
        <v>184</v>
      </c>
      <c r="B178" s="35">
        <v>167</v>
      </c>
      <c r="C178" s="473"/>
      <c r="D178" s="474"/>
      <c r="E178" s="474"/>
      <c r="F178" s="475"/>
      <c r="G178" s="476">
        <v>0</v>
      </c>
      <c r="H178" s="477">
        <v>0.1</v>
      </c>
      <c r="I178" s="102">
        <v>0</v>
      </c>
      <c r="J178" s="475"/>
      <c r="K178" s="7"/>
      <c r="L178" s="491">
        <v>167</v>
      </c>
      <c r="M178" s="503" t="s">
        <v>489</v>
      </c>
      <c r="N178" s="242">
        <v>0</v>
      </c>
      <c r="O178" s="504"/>
      <c r="P178" s="505"/>
      <c r="Q178" s="81"/>
      <c r="R178" s="510"/>
      <c r="S178" s="510"/>
      <c r="T178" s="507" t="s">
        <v>489</v>
      </c>
      <c r="AM178">
        <v>0</v>
      </c>
      <c r="AN178">
        <v>0</v>
      </c>
      <c r="AO178">
        <v>0</v>
      </c>
      <c r="AP178">
        <v>0</v>
      </c>
    </row>
    <row r="179" spans="1:42" ht="18" hidden="1" outlineLevel="1" x14ac:dyDescent="0.35">
      <c r="A179" s="13" t="s">
        <v>184</v>
      </c>
      <c r="B179" s="35">
        <v>168</v>
      </c>
      <c r="C179" s="473"/>
      <c r="D179" s="474"/>
      <c r="E179" s="474"/>
      <c r="F179" s="475"/>
      <c r="G179" s="476">
        <v>0</v>
      </c>
      <c r="H179" s="477">
        <v>0.1</v>
      </c>
      <c r="I179" s="102">
        <v>0</v>
      </c>
      <c r="J179" s="475"/>
      <c r="K179" s="7"/>
      <c r="L179" s="491">
        <v>168</v>
      </c>
      <c r="M179" s="503" t="s">
        <v>489</v>
      </c>
      <c r="N179" s="242">
        <v>0</v>
      </c>
      <c r="O179" s="504"/>
      <c r="P179" s="505"/>
      <c r="Q179" s="81"/>
      <c r="R179" s="510"/>
      <c r="S179" s="510"/>
      <c r="T179" s="507" t="s">
        <v>489</v>
      </c>
      <c r="AM179">
        <v>0</v>
      </c>
      <c r="AN179">
        <v>0</v>
      </c>
      <c r="AO179">
        <v>0</v>
      </c>
      <c r="AP179">
        <v>0</v>
      </c>
    </row>
    <row r="180" spans="1:42" ht="18" hidden="1" outlineLevel="1" x14ac:dyDescent="0.35">
      <c r="A180" s="13" t="s">
        <v>184</v>
      </c>
      <c r="B180" s="35">
        <v>169</v>
      </c>
      <c r="C180" s="473"/>
      <c r="D180" s="474"/>
      <c r="E180" s="474"/>
      <c r="F180" s="475"/>
      <c r="G180" s="476">
        <v>0</v>
      </c>
      <c r="H180" s="477">
        <v>0.1</v>
      </c>
      <c r="I180" s="102">
        <v>0</v>
      </c>
      <c r="J180" s="475"/>
      <c r="K180" s="7"/>
      <c r="L180" s="491">
        <v>169</v>
      </c>
      <c r="M180" s="503" t="s">
        <v>489</v>
      </c>
      <c r="N180" s="242">
        <v>0</v>
      </c>
      <c r="O180" s="504"/>
      <c r="P180" s="505"/>
      <c r="Q180" s="81"/>
      <c r="R180" s="510"/>
      <c r="S180" s="510"/>
      <c r="T180" s="507" t="s">
        <v>489</v>
      </c>
      <c r="AM180">
        <v>0</v>
      </c>
      <c r="AN180">
        <v>0</v>
      </c>
      <c r="AO180">
        <v>0</v>
      </c>
      <c r="AP180">
        <v>0</v>
      </c>
    </row>
    <row r="181" spans="1:42" ht="18" hidden="1" outlineLevel="1" x14ac:dyDescent="0.35">
      <c r="A181" s="13" t="s">
        <v>184</v>
      </c>
      <c r="B181" s="35">
        <v>170</v>
      </c>
      <c r="C181" s="473"/>
      <c r="D181" s="474"/>
      <c r="E181" s="474"/>
      <c r="F181" s="475"/>
      <c r="G181" s="476">
        <v>0</v>
      </c>
      <c r="H181" s="477">
        <v>0.1</v>
      </c>
      <c r="I181" s="102">
        <v>0</v>
      </c>
      <c r="J181" s="475"/>
      <c r="K181" s="7"/>
      <c r="L181" s="491">
        <v>170</v>
      </c>
      <c r="M181" s="503" t="s">
        <v>489</v>
      </c>
      <c r="N181" s="242">
        <v>0</v>
      </c>
      <c r="O181" s="504"/>
      <c r="P181" s="505"/>
      <c r="Q181" s="81"/>
      <c r="R181" s="510"/>
      <c r="S181" s="510"/>
      <c r="T181" s="507" t="s">
        <v>489</v>
      </c>
      <c r="AM181">
        <v>0</v>
      </c>
      <c r="AN181">
        <v>0</v>
      </c>
      <c r="AO181">
        <v>0</v>
      </c>
      <c r="AP181">
        <v>0</v>
      </c>
    </row>
    <row r="182" spans="1:42" ht="18" hidden="1" outlineLevel="1" x14ac:dyDescent="0.35">
      <c r="A182" s="13" t="s">
        <v>184</v>
      </c>
      <c r="B182" s="35">
        <v>171</v>
      </c>
      <c r="C182" s="473"/>
      <c r="D182" s="474"/>
      <c r="E182" s="474"/>
      <c r="F182" s="475"/>
      <c r="G182" s="476">
        <v>0</v>
      </c>
      <c r="H182" s="477">
        <v>0.1</v>
      </c>
      <c r="I182" s="102">
        <v>0</v>
      </c>
      <c r="J182" s="475"/>
      <c r="K182" s="7"/>
      <c r="L182" s="491">
        <v>171</v>
      </c>
      <c r="M182" s="503" t="s">
        <v>489</v>
      </c>
      <c r="N182" s="242">
        <v>0</v>
      </c>
      <c r="O182" s="504"/>
      <c r="P182" s="505"/>
      <c r="Q182" s="81"/>
      <c r="R182" s="510"/>
      <c r="S182" s="510"/>
      <c r="T182" s="507" t="s">
        <v>489</v>
      </c>
      <c r="AM182">
        <v>0</v>
      </c>
      <c r="AN182">
        <v>0</v>
      </c>
      <c r="AO182">
        <v>0</v>
      </c>
      <c r="AP182">
        <v>0</v>
      </c>
    </row>
    <row r="183" spans="1:42" ht="18" hidden="1" outlineLevel="1" x14ac:dyDescent="0.35">
      <c r="A183" s="13" t="s">
        <v>184</v>
      </c>
      <c r="B183" s="35">
        <v>172</v>
      </c>
      <c r="C183" s="473"/>
      <c r="D183" s="474"/>
      <c r="E183" s="474"/>
      <c r="F183" s="475"/>
      <c r="G183" s="476">
        <v>0</v>
      </c>
      <c r="H183" s="477">
        <v>0.1</v>
      </c>
      <c r="I183" s="102">
        <v>0</v>
      </c>
      <c r="J183" s="475"/>
      <c r="K183" s="7"/>
      <c r="L183" s="491">
        <v>172</v>
      </c>
      <c r="M183" s="503" t="s">
        <v>489</v>
      </c>
      <c r="N183" s="242">
        <v>0</v>
      </c>
      <c r="O183" s="504"/>
      <c r="P183" s="505"/>
      <c r="Q183" s="81"/>
      <c r="R183" s="510"/>
      <c r="S183" s="510"/>
      <c r="T183" s="507" t="s">
        <v>489</v>
      </c>
      <c r="AM183">
        <v>0</v>
      </c>
      <c r="AN183">
        <v>0</v>
      </c>
      <c r="AO183">
        <v>0</v>
      </c>
      <c r="AP183">
        <v>0</v>
      </c>
    </row>
    <row r="184" spans="1:42" ht="18" hidden="1" outlineLevel="1" x14ac:dyDescent="0.35">
      <c r="A184" s="13" t="s">
        <v>184</v>
      </c>
      <c r="B184" s="35">
        <v>173</v>
      </c>
      <c r="C184" s="473"/>
      <c r="D184" s="474"/>
      <c r="E184" s="474"/>
      <c r="F184" s="475"/>
      <c r="G184" s="476">
        <v>0</v>
      </c>
      <c r="H184" s="477">
        <v>0.1</v>
      </c>
      <c r="I184" s="102">
        <v>0</v>
      </c>
      <c r="J184" s="475"/>
      <c r="K184" s="7"/>
      <c r="L184" s="491">
        <v>173</v>
      </c>
      <c r="M184" s="503" t="s">
        <v>489</v>
      </c>
      <c r="N184" s="242">
        <v>0</v>
      </c>
      <c r="O184" s="504"/>
      <c r="P184" s="505"/>
      <c r="Q184" s="81"/>
      <c r="R184" s="510"/>
      <c r="S184" s="510"/>
      <c r="T184" s="507" t="s">
        <v>489</v>
      </c>
      <c r="AM184">
        <v>0</v>
      </c>
      <c r="AN184">
        <v>0</v>
      </c>
      <c r="AO184">
        <v>0</v>
      </c>
      <c r="AP184">
        <v>0</v>
      </c>
    </row>
    <row r="185" spans="1:42" ht="18" hidden="1" outlineLevel="1" x14ac:dyDescent="0.35">
      <c r="A185" s="13" t="s">
        <v>184</v>
      </c>
      <c r="B185" s="35">
        <v>174</v>
      </c>
      <c r="C185" s="473"/>
      <c r="D185" s="474"/>
      <c r="E185" s="474"/>
      <c r="F185" s="475"/>
      <c r="G185" s="476">
        <v>0</v>
      </c>
      <c r="H185" s="477">
        <v>0.1</v>
      </c>
      <c r="I185" s="102">
        <v>0</v>
      </c>
      <c r="J185" s="475"/>
      <c r="K185" s="7"/>
      <c r="L185" s="491">
        <v>174</v>
      </c>
      <c r="M185" s="503" t="s">
        <v>489</v>
      </c>
      <c r="N185" s="242">
        <v>0</v>
      </c>
      <c r="O185" s="504"/>
      <c r="P185" s="505"/>
      <c r="Q185" s="81"/>
      <c r="R185" s="510"/>
      <c r="S185" s="510"/>
      <c r="T185" s="507" t="s">
        <v>489</v>
      </c>
      <c r="AM185">
        <v>0</v>
      </c>
      <c r="AN185">
        <v>0</v>
      </c>
      <c r="AO185">
        <v>0</v>
      </c>
      <c r="AP185">
        <v>0</v>
      </c>
    </row>
    <row r="186" spans="1:42" ht="18" hidden="1" outlineLevel="1" x14ac:dyDescent="0.35">
      <c r="A186" s="13" t="s">
        <v>184</v>
      </c>
      <c r="B186" s="35">
        <v>175</v>
      </c>
      <c r="C186" s="473"/>
      <c r="D186" s="474"/>
      <c r="E186" s="474"/>
      <c r="F186" s="475"/>
      <c r="G186" s="476">
        <v>0</v>
      </c>
      <c r="H186" s="477">
        <v>0.1</v>
      </c>
      <c r="I186" s="102">
        <v>0</v>
      </c>
      <c r="J186" s="475"/>
      <c r="K186" s="7"/>
      <c r="L186" s="491">
        <v>175</v>
      </c>
      <c r="M186" s="503" t="s">
        <v>489</v>
      </c>
      <c r="N186" s="242">
        <v>0</v>
      </c>
      <c r="O186" s="504"/>
      <c r="P186" s="505"/>
      <c r="Q186" s="81"/>
      <c r="R186" s="510"/>
      <c r="S186" s="510"/>
      <c r="T186" s="507" t="s">
        <v>489</v>
      </c>
      <c r="AM186">
        <v>0</v>
      </c>
      <c r="AN186">
        <v>0</v>
      </c>
      <c r="AO186">
        <v>0</v>
      </c>
      <c r="AP186">
        <v>0</v>
      </c>
    </row>
    <row r="187" spans="1:42" ht="18" hidden="1" outlineLevel="1" x14ac:dyDescent="0.35">
      <c r="A187" s="13" t="s">
        <v>184</v>
      </c>
      <c r="B187" s="35">
        <v>176</v>
      </c>
      <c r="C187" s="473"/>
      <c r="D187" s="474"/>
      <c r="E187" s="474"/>
      <c r="F187" s="475"/>
      <c r="G187" s="476">
        <v>0</v>
      </c>
      <c r="H187" s="477">
        <v>0.1</v>
      </c>
      <c r="I187" s="102">
        <v>0</v>
      </c>
      <c r="J187" s="475"/>
      <c r="K187" s="7"/>
      <c r="L187" s="491">
        <v>176</v>
      </c>
      <c r="M187" s="503" t="s">
        <v>489</v>
      </c>
      <c r="N187" s="242">
        <v>0</v>
      </c>
      <c r="O187" s="504"/>
      <c r="P187" s="505"/>
      <c r="Q187" s="81"/>
      <c r="R187" s="510"/>
      <c r="S187" s="510"/>
      <c r="T187" s="507" t="s">
        <v>489</v>
      </c>
      <c r="AM187">
        <v>0</v>
      </c>
      <c r="AN187">
        <v>0</v>
      </c>
      <c r="AO187">
        <v>0</v>
      </c>
      <c r="AP187">
        <v>0</v>
      </c>
    </row>
    <row r="188" spans="1:42" ht="18" hidden="1" outlineLevel="1" x14ac:dyDescent="0.35">
      <c r="A188" s="13" t="s">
        <v>184</v>
      </c>
      <c r="B188" s="35">
        <v>177</v>
      </c>
      <c r="C188" s="473"/>
      <c r="D188" s="474"/>
      <c r="E188" s="474"/>
      <c r="F188" s="475"/>
      <c r="G188" s="476">
        <v>0</v>
      </c>
      <c r="H188" s="477">
        <v>0.1</v>
      </c>
      <c r="I188" s="102">
        <v>0</v>
      </c>
      <c r="J188" s="475"/>
      <c r="K188" s="7"/>
      <c r="L188" s="491">
        <v>177</v>
      </c>
      <c r="M188" s="503" t="s">
        <v>489</v>
      </c>
      <c r="N188" s="242">
        <v>0</v>
      </c>
      <c r="O188" s="504"/>
      <c r="P188" s="505"/>
      <c r="Q188" s="81"/>
      <c r="R188" s="510"/>
      <c r="S188" s="510"/>
      <c r="T188" s="507" t="s">
        <v>489</v>
      </c>
      <c r="AM188">
        <v>0</v>
      </c>
      <c r="AN188">
        <v>0</v>
      </c>
      <c r="AO188">
        <v>0</v>
      </c>
      <c r="AP188">
        <v>0</v>
      </c>
    </row>
    <row r="189" spans="1:42" ht="18" hidden="1" outlineLevel="1" x14ac:dyDescent="0.35">
      <c r="A189" s="13" t="s">
        <v>184</v>
      </c>
      <c r="B189" s="35">
        <v>178</v>
      </c>
      <c r="C189" s="473"/>
      <c r="D189" s="474"/>
      <c r="E189" s="474"/>
      <c r="F189" s="475"/>
      <c r="G189" s="476">
        <v>0</v>
      </c>
      <c r="H189" s="477">
        <v>0.1</v>
      </c>
      <c r="I189" s="102">
        <v>0</v>
      </c>
      <c r="J189" s="475"/>
      <c r="K189" s="7"/>
      <c r="L189" s="491">
        <v>178</v>
      </c>
      <c r="M189" s="503" t="s">
        <v>489</v>
      </c>
      <c r="N189" s="242">
        <v>0</v>
      </c>
      <c r="O189" s="504"/>
      <c r="P189" s="505"/>
      <c r="Q189" s="81"/>
      <c r="R189" s="510"/>
      <c r="S189" s="510"/>
      <c r="T189" s="507" t="s">
        <v>489</v>
      </c>
      <c r="AM189">
        <v>0</v>
      </c>
      <c r="AN189">
        <v>0</v>
      </c>
      <c r="AO189">
        <v>0</v>
      </c>
      <c r="AP189">
        <v>0</v>
      </c>
    </row>
    <row r="190" spans="1:42" ht="18" hidden="1" outlineLevel="1" x14ac:dyDescent="0.35">
      <c r="A190" s="13" t="s">
        <v>184</v>
      </c>
      <c r="B190" s="35">
        <v>179</v>
      </c>
      <c r="C190" s="473"/>
      <c r="D190" s="474"/>
      <c r="E190" s="474"/>
      <c r="F190" s="475"/>
      <c r="G190" s="476">
        <v>0</v>
      </c>
      <c r="H190" s="477">
        <v>0.1</v>
      </c>
      <c r="I190" s="102">
        <v>0</v>
      </c>
      <c r="J190" s="475"/>
      <c r="K190" s="7"/>
      <c r="L190" s="491">
        <v>179</v>
      </c>
      <c r="M190" s="503" t="s">
        <v>489</v>
      </c>
      <c r="N190" s="242">
        <v>0</v>
      </c>
      <c r="O190" s="504"/>
      <c r="P190" s="505"/>
      <c r="Q190" s="81"/>
      <c r="R190" s="510"/>
      <c r="S190" s="510"/>
      <c r="T190" s="507" t="s">
        <v>489</v>
      </c>
      <c r="AM190">
        <v>0</v>
      </c>
      <c r="AN190">
        <v>0</v>
      </c>
      <c r="AO190">
        <v>0</v>
      </c>
      <c r="AP190">
        <v>0</v>
      </c>
    </row>
    <row r="191" spans="1:42" ht="18" hidden="1" outlineLevel="1" x14ac:dyDescent="0.35">
      <c r="A191" s="13" t="s">
        <v>184</v>
      </c>
      <c r="B191" s="35">
        <v>180</v>
      </c>
      <c r="C191" s="473"/>
      <c r="D191" s="474"/>
      <c r="E191" s="474"/>
      <c r="F191" s="475"/>
      <c r="G191" s="476">
        <v>0</v>
      </c>
      <c r="H191" s="477">
        <v>0.1</v>
      </c>
      <c r="I191" s="102">
        <v>0</v>
      </c>
      <c r="J191" s="475"/>
      <c r="K191" s="7"/>
      <c r="L191" s="491">
        <v>180</v>
      </c>
      <c r="M191" s="503" t="s">
        <v>489</v>
      </c>
      <c r="N191" s="242">
        <v>0</v>
      </c>
      <c r="O191" s="504"/>
      <c r="P191" s="505"/>
      <c r="Q191" s="81"/>
      <c r="R191" s="510"/>
      <c r="S191" s="510"/>
      <c r="T191" s="507" t="s">
        <v>489</v>
      </c>
      <c r="AM191">
        <v>0</v>
      </c>
      <c r="AN191">
        <v>0</v>
      </c>
      <c r="AO191">
        <v>0</v>
      </c>
      <c r="AP191">
        <v>0</v>
      </c>
    </row>
    <row r="192" spans="1:42" ht="18" hidden="1" outlineLevel="1" x14ac:dyDescent="0.35">
      <c r="A192" s="13" t="s">
        <v>184</v>
      </c>
      <c r="B192" s="35">
        <v>181</v>
      </c>
      <c r="C192" s="473"/>
      <c r="D192" s="474"/>
      <c r="E192" s="474"/>
      <c r="F192" s="475"/>
      <c r="G192" s="476">
        <v>0</v>
      </c>
      <c r="H192" s="477">
        <v>0.1</v>
      </c>
      <c r="I192" s="102">
        <v>0</v>
      </c>
      <c r="J192" s="475"/>
      <c r="K192" s="7"/>
      <c r="L192" s="491">
        <v>181</v>
      </c>
      <c r="M192" s="503" t="s">
        <v>489</v>
      </c>
      <c r="N192" s="242">
        <v>0</v>
      </c>
      <c r="O192" s="504"/>
      <c r="P192" s="505"/>
      <c r="Q192" s="81"/>
      <c r="R192" s="510"/>
      <c r="S192" s="510"/>
      <c r="T192" s="507" t="s">
        <v>489</v>
      </c>
      <c r="AM192">
        <v>0</v>
      </c>
      <c r="AN192">
        <v>0</v>
      </c>
      <c r="AO192">
        <v>0</v>
      </c>
      <c r="AP192">
        <v>0</v>
      </c>
    </row>
    <row r="193" spans="1:42" ht="18" hidden="1" outlineLevel="1" x14ac:dyDescent="0.35">
      <c r="A193" s="13" t="s">
        <v>184</v>
      </c>
      <c r="B193" s="35">
        <v>182</v>
      </c>
      <c r="C193" s="473"/>
      <c r="D193" s="474"/>
      <c r="E193" s="474"/>
      <c r="F193" s="475"/>
      <c r="G193" s="476">
        <v>0</v>
      </c>
      <c r="H193" s="477">
        <v>0.1</v>
      </c>
      <c r="I193" s="102">
        <v>0</v>
      </c>
      <c r="J193" s="475"/>
      <c r="K193" s="7"/>
      <c r="L193" s="491">
        <v>182</v>
      </c>
      <c r="M193" s="503" t="s">
        <v>489</v>
      </c>
      <c r="N193" s="242">
        <v>0</v>
      </c>
      <c r="O193" s="504"/>
      <c r="P193" s="505"/>
      <c r="Q193" s="81"/>
      <c r="R193" s="510"/>
      <c r="S193" s="510"/>
      <c r="T193" s="507" t="s">
        <v>489</v>
      </c>
      <c r="AM193">
        <v>0</v>
      </c>
      <c r="AN193">
        <v>0</v>
      </c>
      <c r="AO193">
        <v>0</v>
      </c>
      <c r="AP193">
        <v>0</v>
      </c>
    </row>
    <row r="194" spans="1:42" ht="18" hidden="1" outlineLevel="1" x14ac:dyDescent="0.35">
      <c r="A194" s="13" t="s">
        <v>184</v>
      </c>
      <c r="B194" s="35">
        <v>183</v>
      </c>
      <c r="C194" s="473"/>
      <c r="D194" s="474"/>
      <c r="E194" s="474"/>
      <c r="F194" s="475"/>
      <c r="G194" s="476">
        <v>0</v>
      </c>
      <c r="H194" s="477">
        <v>0.1</v>
      </c>
      <c r="I194" s="102">
        <v>0</v>
      </c>
      <c r="J194" s="475"/>
      <c r="K194" s="7"/>
      <c r="L194" s="491">
        <v>183</v>
      </c>
      <c r="M194" s="503" t="s">
        <v>489</v>
      </c>
      <c r="N194" s="242">
        <v>0</v>
      </c>
      <c r="O194" s="504"/>
      <c r="P194" s="505"/>
      <c r="Q194" s="81"/>
      <c r="R194" s="510"/>
      <c r="S194" s="510"/>
      <c r="T194" s="507" t="s">
        <v>489</v>
      </c>
      <c r="AM194">
        <v>0</v>
      </c>
      <c r="AN194">
        <v>0</v>
      </c>
      <c r="AO194">
        <v>0</v>
      </c>
      <c r="AP194">
        <v>0</v>
      </c>
    </row>
    <row r="195" spans="1:42" ht="18" hidden="1" outlineLevel="1" x14ac:dyDescent="0.35">
      <c r="A195" s="13" t="s">
        <v>184</v>
      </c>
      <c r="B195" s="35">
        <v>184</v>
      </c>
      <c r="C195" s="473"/>
      <c r="D195" s="474"/>
      <c r="E195" s="474"/>
      <c r="F195" s="475"/>
      <c r="G195" s="476">
        <v>0</v>
      </c>
      <c r="H195" s="477">
        <v>0.1</v>
      </c>
      <c r="I195" s="102">
        <v>0</v>
      </c>
      <c r="J195" s="475"/>
      <c r="K195" s="7"/>
      <c r="L195" s="491">
        <v>184</v>
      </c>
      <c r="M195" s="503" t="s">
        <v>489</v>
      </c>
      <c r="N195" s="242">
        <v>0</v>
      </c>
      <c r="O195" s="504"/>
      <c r="P195" s="505"/>
      <c r="Q195" s="81"/>
      <c r="R195" s="510"/>
      <c r="S195" s="510"/>
      <c r="T195" s="507" t="s">
        <v>489</v>
      </c>
      <c r="AM195">
        <v>0</v>
      </c>
      <c r="AN195">
        <v>0</v>
      </c>
      <c r="AO195">
        <v>0</v>
      </c>
      <c r="AP195">
        <v>0</v>
      </c>
    </row>
    <row r="196" spans="1:42" ht="18" hidden="1" outlineLevel="1" x14ac:dyDescent="0.35">
      <c r="A196" s="13" t="s">
        <v>184</v>
      </c>
      <c r="B196" s="35">
        <v>185</v>
      </c>
      <c r="C196" s="473"/>
      <c r="D196" s="474"/>
      <c r="E196" s="474"/>
      <c r="F196" s="475"/>
      <c r="G196" s="476">
        <v>0</v>
      </c>
      <c r="H196" s="477">
        <v>0.1</v>
      </c>
      <c r="I196" s="102">
        <v>0</v>
      </c>
      <c r="J196" s="475"/>
      <c r="K196" s="7"/>
      <c r="L196" s="491">
        <v>185</v>
      </c>
      <c r="M196" s="503" t="s">
        <v>489</v>
      </c>
      <c r="N196" s="242">
        <v>0</v>
      </c>
      <c r="O196" s="504"/>
      <c r="P196" s="505"/>
      <c r="Q196" s="81"/>
      <c r="R196" s="510"/>
      <c r="S196" s="510"/>
      <c r="T196" s="507" t="s">
        <v>489</v>
      </c>
      <c r="AM196">
        <v>0</v>
      </c>
      <c r="AN196">
        <v>0</v>
      </c>
      <c r="AO196">
        <v>0</v>
      </c>
      <c r="AP196">
        <v>0</v>
      </c>
    </row>
    <row r="197" spans="1:42" ht="18" hidden="1" outlineLevel="1" x14ac:dyDescent="0.35">
      <c r="A197" s="13" t="s">
        <v>184</v>
      </c>
      <c r="B197" s="35">
        <v>186</v>
      </c>
      <c r="C197" s="473"/>
      <c r="D197" s="474"/>
      <c r="E197" s="474"/>
      <c r="F197" s="475"/>
      <c r="G197" s="476">
        <v>0</v>
      </c>
      <c r="H197" s="477">
        <v>0.1</v>
      </c>
      <c r="I197" s="102">
        <v>0</v>
      </c>
      <c r="J197" s="475"/>
      <c r="K197" s="7"/>
      <c r="L197" s="491">
        <v>186</v>
      </c>
      <c r="M197" s="503" t="s">
        <v>489</v>
      </c>
      <c r="N197" s="242">
        <v>0</v>
      </c>
      <c r="O197" s="504"/>
      <c r="P197" s="505"/>
      <c r="Q197" s="81"/>
      <c r="R197" s="510"/>
      <c r="S197" s="510"/>
      <c r="T197" s="507" t="s">
        <v>489</v>
      </c>
      <c r="AM197">
        <v>0</v>
      </c>
      <c r="AN197">
        <v>0</v>
      </c>
      <c r="AO197">
        <v>0</v>
      </c>
      <c r="AP197">
        <v>0</v>
      </c>
    </row>
    <row r="198" spans="1:42" ht="18" hidden="1" outlineLevel="1" x14ac:dyDescent="0.35">
      <c r="A198" s="13" t="s">
        <v>184</v>
      </c>
      <c r="B198" s="35">
        <v>187</v>
      </c>
      <c r="C198" s="473"/>
      <c r="D198" s="474"/>
      <c r="E198" s="474"/>
      <c r="F198" s="475"/>
      <c r="G198" s="476">
        <v>0</v>
      </c>
      <c r="H198" s="477">
        <v>0.1</v>
      </c>
      <c r="I198" s="102">
        <v>0</v>
      </c>
      <c r="J198" s="475"/>
      <c r="K198" s="7"/>
      <c r="L198" s="491">
        <v>187</v>
      </c>
      <c r="M198" s="503" t="s">
        <v>489</v>
      </c>
      <c r="N198" s="242">
        <v>0</v>
      </c>
      <c r="O198" s="504"/>
      <c r="P198" s="505"/>
      <c r="Q198" s="81"/>
      <c r="R198" s="510"/>
      <c r="S198" s="510"/>
      <c r="T198" s="507" t="s">
        <v>489</v>
      </c>
      <c r="AM198">
        <v>0</v>
      </c>
      <c r="AN198">
        <v>0</v>
      </c>
      <c r="AO198">
        <v>0</v>
      </c>
      <c r="AP198">
        <v>0</v>
      </c>
    </row>
    <row r="199" spans="1:42" ht="18" hidden="1" outlineLevel="1" x14ac:dyDescent="0.35">
      <c r="A199" s="13" t="s">
        <v>184</v>
      </c>
      <c r="B199" s="35">
        <v>188</v>
      </c>
      <c r="C199" s="473"/>
      <c r="D199" s="474"/>
      <c r="E199" s="474"/>
      <c r="F199" s="475"/>
      <c r="G199" s="476">
        <v>0</v>
      </c>
      <c r="H199" s="477">
        <v>0.1</v>
      </c>
      <c r="I199" s="102">
        <v>0</v>
      </c>
      <c r="J199" s="475"/>
      <c r="K199" s="7"/>
      <c r="L199" s="491">
        <v>188</v>
      </c>
      <c r="M199" s="503" t="s">
        <v>489</v>
      </c>
      <c r="N199" s="242">
        <v>0</v>
      </c>
      <c r="O199" s="504"/>
      <c r="P199" s="505"/>
      <c r="Q199" s="81"/>
      <c r="R199" s="510"/>
      <c r="S199" s="510"/>
      <c r="T199" s="507" t="s">
        <v>489</v>
      </c>
      <c r="AM199">
        <v>0</v>
      </c>
      <c r="AN199">
        <v>0</v>
      </c>
      <c r="AO199">
        <v>0</v>
      </c>
      <c r="AP199">
        <v>0</v>
      </c>
    </row>
    <row r="200" spans="1:42" ht="18" hidden="1" outlineLevel="1" x14ac:dyDescent="0.35">
      <c r="A200" s="13" t="s">
        <v>184</v>
      </c>
      <c r="B200" s="35">
        <v>189</v>
      </c>
      <c r="C200" s="473"/>
      <c r="D200" s="474"/>
      <c r="E200" s="474"/>
      <c r="F200" s="475"/>
      <c r="G200" s="476">
        <v>0</v>
      </c>
      <c r="H200" s="477">
        <v>0.1</v>
      </c>
      <c r="I200" s="102">
        <v>0</v>
      </c>
      <c r="J200" s="475"/>
      <c r="K200" s="7"/>
      <c r="L200" s="491">
        <v>189</v>
      </c>
      <c r="M200" s="503" t="s">
        <v>489</v>
      </c>
      <c r="N200" s="242">
        <v>0</v>
      </c>
      <c r="O200" s="504"/>
      <c r="P200" s="505"/>
      <c r="Q200" s="81"/>
      <c r="R200" s="510"/>
      <c r="S200" s="510"/>
      <c r="T200" s="507" t="s">
        <v>489</v>
      </c>
      <c r="AM200">
        <v>0</v>
      </c>
      <c r="AN200">
        <v>0</v>
      </c>
      <c r="AO200">
        <v>0</v>
      </c>
      <c r="AP200">
        <v>0</v>
      </c>
    </row>
    <row r="201" spans="1:42" ht="18" hidden="1" outlineLevel="1" x14ac:dyDescent="0.35">
      <c r="A201" s="13" t="s">
        <v>184</v>
      </c>
      <c r="B201" s="35">
        <v>190</v>
      </c>
      <c r="C201" s="473"/>
      <c r="D201" s="474"/>
      <c r="E201" s="474"/>
      <c r="F201" s="475"/>
      <c r="G201" s="476">
        <v>0</v>
      </c>
      <c r="H201" s="477">
        <v>0.1</v>
      </c>
      <c r="I201" s="102">
        <v>0</v>
      </c>
      <c r="J201" s="475"/>
      <c r="K201" s="7"/>
      <c r="L201" s="491">
        <v>190</v>
      </c>
      <c r="M201" s="503" t="s">
        <v>489</v>
      </c>
      <c r="N201" s="242">
        <v>0</v>
      </c>
      <c r="O201" s="504"/>
      <c r="P201" s="505"/>
      <c r="Q201" s="81"/>
      <c r="R201" s="510"/>
      <c r="S201" s="510"/>
      <c r="T201" s="507" t="s">
        <v>489</v>
      </c>
      <c r="AM201">
        <v>0</v>
      </c>
      <c r="AN201">
        <v>0</v>
      </c>
      <c r="AO201">
        <v>0</v>
      </c>
      <c r="AP201">
        <v>0</v>
      </c>
    </row>
    <row r="202" spans="1:42" ht="18" hidden="1" outlineLevel="1" x14ac:dyDescent="0.35">
      <c r="A202" s="13" t="s">
        <v>184</v>
      </c>
      <c r="B202" s="35">
        <v>191</v>
      </c>
      <c r="C202" s="473"/>
      <c r="D202" s="474"/>
      <c r="E202" s="474"/>
      <c r="F202" s="475"/>
      <c r="G202" s="476">
        <v>0</v>
      </c>
      <c r="H202" s="477">
        <v>0.1</v>
      </c>
      <c r="I202" s="102">
        <v>0</v>
      </c>
      <c r="J202" s="475"/>
      <c r="K202" s="7"/>
      <c r="L202" s="491">
        <v>191</v>
      </c>
      <c r="M202" s="503" t="s">
        <v>489</v>
      </c>
      <c r="N202" s="242">
        <v>0</v>
      </c>
      <c r="O202" s="504"/>
      <c r="P202" s="505"/>
      <c r="Q202" s="81"/>
      <c r="R202" s="510"/>
      <c r="S202" s="510"/>
      <c r="T202" s="507" t="s">
        <v>489</v>
      </c>
      <c r="AM202">
        <v>0</v>
      </c>
      <c r="AN202">
        <v>0</v>
      </c>
      <c r="AO202">
        <v>0</v>
      </c>
      <c r="AP202">
        <v>0</v>
      </c>
    </row>
    <row r="203" spans="1:42" ht="18" hidden="1" outlineLevel="1" x14ac:dyDescent="0.35">
      <c r="A203" s="13" t="s">
        <v>184</v>
      </c>
      <c r="B203" s="35">
        <v>192</v>
      </c>
      <c r="C203" s="473"/>
      <c r="D203" s="474"/>
      <c r="E203" s="474"/>
      <c r="F203" s="475"/>
      <c r="G203" s="476">
        <v>0</v>
      </c>
      <c r="H203" s="477">
        <v>0.1</v>
      </c>
      <c r="I203" s="102">
        <v>0</v>
      </c>
      <c r="J203" s="475"/>
      <c r="K203" s="7"/>
      <c r="L203" s="491">
        <v>192</v>
      </c>
      <c r="M203" s="503" t="s">
        <v>489</v>
      </c>
      <c r="N203" s="242">
        <v>0</v>
      </c>
      <c r="O203" s="504"/>
      <c r="P203" s="505"/>
      <c r="Q203" s="81"/>
      <c r="R203" s="510"/>
      <c r="S203" s="510"/>
      <c r="T203" s="507" t="s">
        <v>489</v>
      </c>
      <c r="AM203">
        <v>0</v>
      </c>
      <c r="AN203">
        <v>0</v>
      </c>
      <c r="AO203">
        <v>0</v>
      </c>
      <c r="AP203">
        <v>0</v>
      </c>
    </row>
    <row r="204" spans="1:42" ht="18" hidden="1" outlineLevel="1" x14ac:dyDescent="0.35">
      <c r="A204" s="13" t="s">
        <v>184</v>
      </c>
      <c r="B204" s="35">
        <v>193</v>
      </c>
      <c r="C204" s="473"/>
      <c r="D204" s="474"/>
      <c r="E204" s="474"/>
      <c r="F204" s="475"/>
      <c r="G204" s="476">
        <v>0</v>
      </c>
      <c r="H204" s="477">
        <v>0.1</v>
      </c>
      <c r="I204" s="102">
        <v>0</v>
      </c>
      <c r="J204" s="475"/>
      <c r="K204" s="7"/>
      <c r="L204" s="491">
        <v>193</v>
      </c>
      <c r="M204" s="503" t="s">
        <v>489</v>
      </c>
      <c r="N204" s="242">
        <v>0</v>
      </c>
      <c r="O204" s="504"/>
      <c r="P204" s="505"/>
      <c r="Q204" s="81"/>
      <c r="R204" s="510"/>
      <c r="S204" s="510"/>
      <c r="T204" s="507" t="s">
        <v>489</v>
      </c>
      <c r="AM204">
        <v>0</v>
      </c>
      <c r="AN204">
        <v>0</v>
      </c>
      <c r="AO204">
        <v>0</v>
      </c>
      <c r="AP204">
        <v>0</v>
      </c>
    </row>
    <row r="205" spans="1:42" ht="18" hidden="1" outlineLevel="1" x14ac:dyDescent="0.35">
      <c r="A205" s="13" t="s">
        <v>184</v>
      </c>
      <c r="B205" s="35">
        <v>194</v>
      </c>
      <c r="C205" s="473"/>
      <c r="D205" s="474"/>
      <c r="E205" s="474"/>
      <c r="F205" s="475"/>
      <c r="G205" s="476">
        <v>0</v>
      </c>
      <c r="H205" s="477">
        <v>0.1</v>
      </c>
      <c r="I205" s="102">
        <v>0</v>
      </c>
      <c r="J205" s="475"/>
      <c r="K205" s="7"/>
      <c r="L205" s="491">
        <v>194</v>
      </c>
      <c r="M205" s="503" t="s">
        <v>489</v>
      </c>
      <c r="N205" s="242">
        <v>0</v>
      </c>
      <c r="O205" s="504"/>
      <c r="P205" s="505"/>
      <c r="Q205" s="81"/>
      <c r="R205" s="510"/>
      <c r="S205" s="510"/>
      <c r="T205" s="507" t="s">
        <v>489</v>
      </c>
      <c r="AM205">
        <v>0</v>
      </c>
      <c r="AN205">
        <v>0</v>
      </c>
      <c r="AO205">
        <v>0</v>
      </c>
      <c r="AP205">
        <v>0</v>
      </c>
    </row>
    <row r="206" spans="1:42" ht="18" hidden="1" outlineLevel="1" x14ac:dyDescent="0.35">
      <c r="A206" s="13" t="s">
        <v>184</v>
      </c>
      <c r="B206" s="35">
        <v>195</v>
      </c>
      <c r="C206" s="473"/>
      <c r="D206" s="474"/>
      <c r="E206" s="474"/>
      <c r="F206" s="475"/>
      <c r="G206" s="476">
        <v>0</v>
      </c>
      <c r="H206" s="477">
        <v>0.1</v>
      </c>
      <c r="I206" s="102">
        <v>0</v>
      </c>
      <c r="J206" s="475"/>
      <c r="K206" s="7"/>
      <c r="L206" s="491">
        <v>195</v>
      </c>
      <c r="M206" s="503" t="s">
        <v>489</v>
      </c>
      <c r="N206" s="242">
        <v>0</v>
      </c>
      <c r="O206" s="504"/>
      <c r="P206" s="505"/>
      <c r="Q206" s="81"/>
      <c r="R206" s="510"/>
      <c r="S206" s="510"/>
      <c r="T206" s="507" t="s">
        <v>489</v>
      </c>
      <c r="AM206">
        <v>0</v>
      </c>
      <c r="AN206">
        <v>0</v>
      </c>
      <c r="AO206">
        <v>0</v>
      </c>
      <c r="AP206">
        <v>0</v>
      </c>
    </row>
    <row r="207" spans="1:42" ht="18" hidden="1" outlineLevel="1" x14ac:dyDescent="0.35">
      <c r="A207" s="13" t="s">
        <v>184</v>
      </c>
      <c r="B207" s="35">
        <v>196</v>
      </c>
      <c r="C207" s="473"/>
      <c r="D207" s="474"/>
      <c r="E207" s="474"/>
      <c r="F207" s="475"/>
      <c r="G207" s="476">
        <v>0</v>
      </c>
      <c r="H207" s="477">
        <v>0.1</v>
      </c>
      <c r="I207" s="102">
        <v>0</v>
      </c>
      <c r="J207" s="475"/>
      <c r="K207" s="7"/>
      <c r="L207" s="491">
        <v>196</v>
      </c>
      <c r="M207" s="503" t="s">
        <v>489</v>
      </c>
      <c r="N207" s="242">
        <v>0</v>
      </c>
      <c r="O207" s="504"/>
      <c r="P207" s="505"/>
      <c r="Q207" s="81"/>
      <c r="R207" s="510"/>
      <c r="S207" s="510"/>
      <c r="T207" s="507" t="s">
        <v>489</v>
      </c>
      <c r="AM207">
        <v>0</v>
      </c>
      <c r="AN207">
        <v>0</v>
      </c>
      <c r="AO207">
        <v>0</v>
      </c>
      <c r="AP207">
        <v>0</v>
      </c>
    </row>
    <row r="208" spans="1:42" ht="18" hidden="1" outlineLevel="1" x14ac:dyDescent="0.35">
      <c r="A208" s="13" t="s">
        <v>184</v>
      </c>
      <c r="B208" s="35">
        <v>197</v>
      </c>
      <c r="C208" s="473"/>
      <c r="D208" s="474"/>
      <c r="E208" s="474"/>
      <c r="F208" s="475"/>
      <c r="G208" s="476">
        <v>0</v>
      </c>
      <c r="H208" s="477">
        <v>0.1</v>
      </c>
      <c r="I208" s="102">
        <v>0</v>
      </c>
      <c r="J208" s="475"/>
      <c r="K208" s="7"/>
      <c r="L208" s="491">
        <v>197</v>
      </c>
      <c r="M208" s="503" t="s">
        <v>489</v>
      </c>
      <c r="N208" s="242">
        <v>0</v>
      </c>
      <c r="O208" s="504"/>
      <c r="P208" s="505"/>
      <c r="Q208" s="81"/>
      <c r="R208" s="510"/>
      <c r="S208" s="510"/>
      <c r="T208" s="507" t="s">
        <v>489</v>
      </c>
      <c r="AM208">
        <v>0</v>
      </c>
      <c r="AN208">
        <v>0</v>
      </c>
      <c r="AO208">
        <v>0</v>
      </c>
      <c r="AP208">
        <v>0</v>
      </c>
    </row>
    <row r="209" spans="1:42" ht="18" hidden="1" outlineLevel="1" x14ac:dyDescent="0.35">
      <c r="A209" s="13" t="s">
        <v>184</v>
      </c>
      <c r="B209" s="35">
        <v>198</v>
      </c>
      <c r="C209" s="473"/>
      <c r="D209" s="474"/>
      <c r="E209" s="474"/>
      <c r="F209" s="475"/>
      <c r="G209" s="476">
        <v>0</v>
      </c>
      <c r="H209" s="477">
        <v>0.1</v>
      </c>
      <c r="I209" s="102">
        <v>0</v>
      </c>
      <c r="J209" s="475"/>
      <c r="K209" s="7"/>
      <c r="L209" s="491">
        <v>198</v>
      </c>
      <c r="M209" s="503" t="s">
        <v>489</v>
      </c>
      <c r="N209" s="242">
        <v>0</v>
      </c>
      <c r="O209" s="504"/>
      <c r="P209" s="505"/>
      <c r="Q209" s="81"/>
      <c r="R209" s="510"/>
      <c r="S209" s="510"/>
      <c r="T209" s="507" t="s">
        <v>489</v>
      </c>
      <c r="AM209">
        <v>0</v>
      </c>
      <c r="AN209">
        <v>0</v>
      </c>
      <c r="AO209">
        <v>0</v>
      </c>
      <c r="AP209">
        <v>0</v>
      </c>
    </row>
    <row r="210" spans="1:42" ht="18" hidden="1" outlineLevel="1" x14ac:dyDescent="0.35">
      <c r="A210" s="13" t="s">
        <v>184</v>
      </c>
      <c r="B210" s="35">
        <v>199</v>
      </c>
      <c r="C210" s="473"/>
      <c r="D210" s="474"/>
      <c r="E210" s="474"/>
      <c r="F210" s="475"/>
      <c r="G210" s="476">
        <v>0</v>
      </c>
      <c r="H210" s="477">
        <v>0.1</v>
      </c>
      <c r="I210" s="102">
        <v>0</v>
      </c>
      <c r="J210" s="475"/>
      <c r="K210" s="7"/>
      <c r="L210" s="491">
        <v>199</v>
      </c>
      <c r="M210" s="503" t="s">
        <v>489</v>
      </c>
      <c r="N210" s="242">
        <v>0</v>
      </c>
      <c r="O210" s="504"/>
      <c r="P210" s="505"/>
      <c r="Q210" s="81"/>
      <c r="R210" s="510"/>
      <c r="S210" s="510"/>
      <c r="T210" s="507" t="s">
        <v>489</v>
      </c>
      <c r="AM210">
        <v>0</v>
      </c>
      <c r="AN210">
        <v>0</v>
      </c>
      <c r="AO210">
        <v>0</v>
      </c>
      <c r="AP210">
        <v>0</v>
      </c>
    </row>
    <row r="211" spans="1:42" ht="18" hidden="1" outlineLevel="1" x14ac:dyDescent="0.35">
      <c r="A211" s="13" t="s">
        <v>184</v>
      </c>
      <c r="B211" s="35">
        <v>200</v>
      </c>
      <c r="C211" s="473"/>
      <c r="D211" s="474"/>
      <c r="E211" s="474"/>
      <c r="F211" s="475"/>
      <c r="G211" s="476">
        <v>0</v>
      </c>
      <c r="H211" s="477">
        <v>0.1</v>
      </c>
      <c r="I211" s="102">
        <v>0</v>
      </c>
      <c r="J211" s="475"/>
      <c r="K211" s="7"/>
      <c r="L211" s="491">
        <v>200</v>
      </c>
      <c r="M211" s="503" t="s">
        <v>489</v>
      </c>
      <c r="N211" s="242">
        <v>0</v>
      </c>
      <c r="O211" s="504"/>
      <c r="P211" s="505"/>
      <c r="Q211" s="81"/>
      <c r="R211" s="510"/>
      <c r="S211" s="510"/>
      <c r="T211" s="507" t="s">
        <v>489</v>
      </c>
      <c r="AM211">
        <v>0</v>
      </c>
      <c r="AN211">
        <v>0</v>
      </c>
      <c r="AO211">
        <v>0</v>
      </c>
      <c r="AP211">
        <v>0</v>
      </c>
    </row>
    <row r="212" spans="1:42" ht="15" customHeight="1" collapsed="1" x14ac:dyDescent="0.35">
      <c r="A212" s="103"/>
      <c r="B212" s="104" t="s">
        <v>242</v>
      </c>
      <c r="C212" s="275"/>
      <c r="D212" s="484"/>
      <c r="E212" s="484"/>
      <c r="F212" s="259"/>
      <c r="G212" s="259"/>
      <c r="H212" s="259"/>
      <c r="I212" s="259"/>
      <c r="J212" s="259"/>
      <c r="K212" s="105"/>
      <c r="L212" s="491"/>
      <c r="M212" s="503"/>
      <c r="N212" s="242"/>
      <c r="O212" s="504"/>
      <c r="P212" s="505"/>
      <c r="Q212" s="81"/>
      <c r="R212" s="510"/>
      <c r="S212" s="510"/>
      <c r="T212" s="507" t="s">
        <v>489</v>
      </c>
      <c r="AM212">
        <v>0</v>
      </c>
      <c r="AN212">
        <v>0</v>
      </c>
      <c r="AO212">
        <v>0</v>
      </c>
      <c r="AP212">
        <v>0</v>
      </c>
    </row>
    <row r="213" spans="1:42" ht="18" hidden="1" outlineLevel="1" x14ac:dyDescent="0.35">
      <c r="A213" s="13" t="s">
        <v>184</v>
      </c>
      <c r="B213" s="35">
        <v>201</v>
      </c>
      <c r="C213" s="473"/>
      <c r="D213" s="474"/>
      <c r="E213" s="474"/>
      <c r="F213" s="475"/>
      <c r="G213" s="476">
        <v>0</v>
      </c>
      <c r="H213" s="477">
        <v>0.1</v>
      </c>
      <c r="I213" s="102">
        <v>0</v>
      </c>
      <c r="J213" s="475"/>
      <c r="K213" s="7"/>
      <c r="L213" s="491">
        <v>201</v>
      </c>
      <c r="M213" s="503" t="s">
        <v>489</v>
      </c>
      <c r="N213" s="242">
        <v>0</v>
      </c>
      <c r="O213" s="504"/>
      <c r="P213" s="505"/>
      <c r="Q213" s="81"/>
      <c r="R213" s="510"/>
      <c r="S213" s="510"/>
      <c r="T213" s="507" t="s">
        <v>489</v>
      </c>
      <c r="AM213">
        <v>0</v>
      </c>
      <c r="AN213">
        <v>0</v>
      </c>
      <c r="AO213">
        <v>0</v>
      </c>
      <c r="AP213">
        <v>0</v>
      </c>
    </row>
    <row r="214" spans="1:42" ht="18" hidden="1" outlineLevel="1" x14ac:dyDescent="0.35">
      <c r="A214" s="13" t="s">
        <v>184</v>
      </c>
      <c r="B214" s="35">
        <v>202</v>
      </c>
      <c r="C214" s="473"/>
      <c r="D214" s="474"/>
      <c r="E214" s="474"/>
      <c r="F214" s="475"/>
      <c r="G214" s="476">
        <v>0</v>
      </c>
      <c r="H214" s="477">
        <v>0.1</v>
      </c>
      <c r="I214" s="102">
        <v>0</v>
      </c>
      <c r="J214" s="475"/>
      <c r="K214" s="7"/>
      <c r="L214" s="491">
        <v>202</v>
      </c>
      <c r="M214" s="503" t="s">
        <v>489</v>
      </c>
      <c r="N214" s="242">
        <v>0</v>
      </c>
      <c r="O214" s="504"/>
      <c r="P214" s="505"/>
      <c r="Q214" s="81"/>
      <c r="R214" s="510"/>
      <c r="S214" s="510"/>
      <c r="T214" s="507" t="s">
        <v>489</v>
      </c>
      <c r="AM214">
        <v>0</v>
      </c>
      <c r="AN214">
        <v>0</v>
      </c>
      <c r="AO214">
        <v>0</v>
      </c>
      <c r="AP214">
        <v>0</v>
      </c>
    </row>
    <row r="215" spans="1:42" ht="18" hidden="1" outlineLevel="1" x14ac:dyDescent="0.35">
      <c r="A215" s="13" t="s">
        <v>184</v>
      </c>
      <c r="B215" s="35">
        <v>203</v>
      </c>
      <c r="C215" s="473"/>
      <c r="D215" s="474"/>
      <c r="E215" s="474"/>
      <c r="F215" s="475"/>
      <c r="G215" s="476">
        <v>0</v>
      </c>
      <c r="H215" s="477">
        <v>0.1</v>
      </c>
      <c r="I215" s="102">
        <v>0</v>
      </c>
      <c r="J215" s="475"/>
      <c r="K215" s="7"/>
      <c r="L215" s="491">
        <v>203</v>
      </c>
      <c r="M215" s="503" t="s">
        <v>489</v>
      </c>
      <c r="N215" s="242">
        <v>0</v>
      </c>
      <c r="O215" s="504"/>
      <c r="P215" s="505"/>
      <c r="Q215" s="81"/>
      <c r="R215" s="510"/>
      <c r="S215" s="510"/>
      <c r="T215" s="507" t="s">
        <v>489</v>
      </c>
      <c r="AM215">
        <v>0</v>
      </c>
      <c r="AN215">
        <v>0</v>
      </c>
      <c r="AO215">
        <v>0</v>
      </c>
      <c r="AP215">
        <v>0</v>
      </c>
    </row>
    <row r="216" spans="1:42" ht="18" hidden="1" outlineLevel="1" x14ac:dyDescent="0.35">
      <c r="A216" s="13" t="s">
        <v>184</v>
      </c>
      <c r="B216" s="35">
        <v>204</v>
      </c>
      <c r="C216" s="473"/>
      <c r="D216" s="474"/>
      <c r="E216" s="474"/>
      <c r="F216" s="475"/>
      <c r="G216" s="476">
        <v>0</v>
      </c>
      <c r="H216" s="477">
        <v>0.1</v>
      </c>
      <c r="I216" s="102">
        <v>0</v>
      </c>
      <c r="J216" s="475"/>
      <c r="K216" s="7"/>
      <c r="L216" s="491">
        <v>204</v>
      </c>
      <c r="M216" s="503" t="s">
        <v>489</v>
      </c>
      <c r="N216" s="242">
        <v>0</v>
      </c>
      <c r="O216" s="504"/>
      <c r="P216" s="505"/>
      <c r="Q216" s="81"/>
      <c r="R216" s="510"/>
      <c r="S216" s="510"/>
      <c r="T216" s="507" t="s">
        <v>489</v>
      </c>
      <c r="AM216">
        <v>0</v>
      </c>
      <c r="AN216">
        <v>0</v>
      </c>
      <c r="AO216">
        <v>0</v>
      </c>
      <c r="AP216">
        <v>0</v>
      </c>
    </row>
    <row r="217" spans="1:42" ht="18" hidden="1" outlineLevel="1" x14ac:dyDescent="0.35">
      <c r="A217" s="13" t="s">
        <v>184</v>
      </c>
      <c r="B217" s="35">
        <v>205</v>
      </c>
      <c r="C217" s="473"/>
      <c r="D217" s="474"/>
      <c r="E217" s="474"/>
      <c r="F217" s="475"/>
      <c r="G217" s="476">
        <v>0</v>
      </c>
      <c r="H217" s="477">
        <v>0.1</v>
      </c>
      <c r="I217" s="102">
        <v>0</v>
      </c>
      <c r="J217" s="475"/>
      <c r="K217" s="7"/>
      <c r="L217" s="491">
        <v>205</v>
      </c>
      <c r="M217" s="503" t="s">
        <v>489</v>
      </c>
      <c r="N217" s="242">
        <v>0</v>
      </c>
      <c r="O217" s="504"/>
      <c r="P217" s="505"/>
      <c r="Q217" s="81"/>
      <c r="R217" s="510"/>
      <c r="S217" s="510"/>
      <c r="T217" s="507" t="s">
        <v>489</v>
      </c>
      <c r="AM217">
        <v>0</v>
      </c>
      <c r="AN217">
        <v>0</v>
      </c>
      <c r="AO217">
        <v>0</v>
      </c>
      <c r="AP217">
        <v>0</v>
      </c>
    </row>
    <row r="218" spans="1:42" ht="18" hidden="1" outlineLevel="1" x14ac:dyDescent="0.35">
      <c r="A218" s="13" t="s">
        <v>184</v>
      </c>
      <c r="B218" s="35">
        <v>206</v>
      </c>
      <c r="C218" s="473"/>
      <c r="D218" s="474"/>
      <c r="E218" s="474"/>
      <c r="F218" s="475"/>
      <c r="G218" s="476">
        <v>0</v>
      </c>
      <c r="H218" s="477">
        <v>0.1</v>
      </c>
      <c r="I218" s="102">
        <v>0</v>
      </c>
      <c r="J218" s="475"/>
      <c r="K218" s="7"/>
      <c r="L218" s="491">
        <v>206</v>
      </c>
      <c r="M218" s="503" t="s">
        <v>489</v>
      </c>
      <c r="N218" s="242">
        <v>0</v>
      </c>
      <c r="O218" s="504"/>
      <c r="P218" s="505"/>
      <c r="Q218" s="81"/>
      <c r="R218" s="510"/>
      <c r="S218" s="510"/>
      <c r="T218" s="507" t="s">
        <v>489</v>
      </c>
      <c r="AM218">
        <v>0</v>
      </c>
      <c r="AN218">
        <v>0</v>
      </c>
      <c r="AO218">
        <v>0</v>
      </c>
      <c r="AP218">
        <v>0</v>
      </c>
    </row>
    <row r="219" spans="1:42" ht="18" hidden="1" outlineLevel="1" x14ac:dyDescent="0.35">
      <c r="A219" s="13" t="s">
        <v>184</v>
      </c>
      <c r="B219" s="35">
        <v>207</v>
      </c>
      <c r="C219" s="473"/>
      <c r="D219" s="474"/>
      <c r="E219" s="474"/>
      <c r="F219" s="475"/>
      <c r="G219" s="476">
        <v>0</v>
      </c>
      <c r="H219" s="477">
        <v>0.1</v>
      </c>
      <c r="I219" s="102">
        <v>0</v>
      </c>
      <c r="J219" s="475"/>
      <c r="K219" s="7"/>
      <c r="L219" s="491">
        <v>207</v>
      </c>
      <c r="M219" s="503" t="s">
        <v>489</v>
      </c>
      <c r="N219" s="242">
        <v>0</v>
      </c>
      <c r="O219" s="504"/>
      <c r="P219" s="505"/>
      <c r="Q219" s="81"/>
      <c r="R219" s="510"/>
      <c r="S219" s="510"/>
      <c r="T219" s="507" t="s">
        <v>489</v>
      </c>
      <c r="AM219">
        <v>0</v>
      </c>
      <c r="AN219">
        <v>0</v>
      </c>
      <c r="AO219">
        <v>0</v>
      </c>
      <c r="AP219">
        <v>0</v>
      </c>
    </row>
    <row r="220" spans="1:42" ht="18" hidden="1" outlineLevel="1" x14ac:dyDescent="0.35">
      <c r="A220" s="13" t="s">
        <v>184</v>
      </c>
      <c r="B220" s="35">
        <v>208</v>
      </c>
      <c r="C220" s="473"/>
      <c r="D220" s="474"/>
      <c r="E220" s="474"/>
      <c r="F220" s="475"/>
      <c r="G220" s="476">
        <v>0</v>
      </c>
      <c r="H220" s="477">
        <v>0.1</v>
      </c>
      <c r="I220" s="102">
        <v>0</v>
      </c>
      <c r="J220" s="475"/>
      <c r="K220" s="7"/>
      <c r="L220" s="491">
        <v>208</v>
      </c>
      <c r="M220" s="503" t="s">
        <v>489</v>
      </c>
      <c r="N220" s="242">
        <v>0</v>
      </c>
      <c r="O220" s="504"/>
      <c r="P220" s="505"/>
      <c r="Q220" s="81"/>
      <c r="R220" s="510"/>
      <c r="S220" s="510"/>
      <c r="T220" s="507" t="s">
        <v>489</v>
      </c>
      <c r="AM220">
        <v>0</v>
      </c>
      <c r="AN220">
        <v>0</v>
      </c>
      <c r="AO220">
        <v>0</v>
      </c>
      <c r="AP220">
        <v>0</v>
      </c>
    </row>
    <row r="221" spans="1:42" ht="18" hidden="1" outlineLevel="1" x14ac:dyDescent="0.35">
      <c r="A221" s="13" t="s">
        <v>184</v>
      </c>
      <c r="B221" s="35">
        <v>209</v>
      </c>
      <c r="C221" s="473"/>
      <c r="D221" s="474"/>
      <c r="E221" s="474"/>
      <c r="F221" s="475"/>
      <c r="G221" s="476">
        <v>0</v>
      </c>
      <c r="H221" s="477">
        <v>0.1</v>
      </c>
      <c r="I221" s="102">
        <v>0</v>
      </c>
      <c r="J221" s="475"/>
      <c r="K221" s="7"/>
      <c r="L221" s="491">
        <v>209</v>
      </c>
      <c r="M221" s="503" t="s">
        <v>489</v>
      </c>
      <c r="N221" s="242">
        <v>0</v>
      </c>
      <c r="O221" s="504"/>
      <c r="P221" s="505"/>
      <c r="Q221" s="81"/>
      <c r="R221" s="510"/>
      <c r="S221" s="510"/>
      <c r="T221" s="507" t="s">
        <v>489</v>
      </c>
      <c r="AM221">
        <v>0</v>
      </c>
      <c r="AN221">
        <v>0</v>
      </c>
      <c r="AO221">
        <v>0</v>
      </c>
      <c r="AP221">
        <v>0</v>
      </c>
    </row>
    <row r="222" spans="1:42" ht="18" hidden="1" outlineLevel="1" x14ac:dyDescent="0.35">
      <c r="A222" s="13" t="s">
        <v>184</v>
      </c>
      <c r="B222" s="35">
        <v>210</v>
      </c>
      <c r="C222" s="473"/>
      <c r="D222" s="474"/>
      <c r="E222" s="474"/>
      <c r="F222" s="475"/>
      <c r="G222" s="476">
        <v>0</v>
      </c>
      <c r="H222" s="477">
        <v>0.1</v>
      </c>
      <c r="I222" s="102">
        <v>0</v>
      </c>
      <c r="J222" s="475"/>
      <c r="K222" s="7"/>
      <c r="L222" s="491">
        <v>210</v>
      </c>
      <c r="M222" s="503" t="s">
        <v>489</v>
      </c>
      <c r="N222" s="242">
        <v>0</v>
      </c>
      <c r="O222" s="504"/>
      <c r="P222" s="505"/>
      <c r="Q222" s="81"/>
      <c r="R222" s="510"/>
      <c r="S222" s="510"/>
      <c r="T222" s="507" t="s">
        <v>489</v>
      </c>
      <c r="AM222">
        <v>0</v>
      </c>
      <c r="AN222">
        <v>0</v>
      </c>
      <c r="AO222">
        <v>0</v>
      </c>
      <c r="AP222">
        <v>0</v>
      </c>
    </row>
    <row r="223" spans="1:42" ht="18" hidden="1" outlineLevel="1" x14ac:dyDescent="0.35">
      <c r="A223" s="13" t="s">
        <v>184</v>
      </c>
      <c r="B223" s="35">
        <v>211</v>
      </c>
      <c r="C223" s="473"/>
      <c r="D223" s="474"/>
      <c r="E223" s="474"/>
      <c r="F223" s="475"/>
      <c r="G223" s="476">
        <v>0</v>
      </c>
      <c r="H223" s="477">
        <v>0.1</v>
      </c>
      <c r="I223" s="102">
        <v>0</v>
      </c>
      <c r="J223" s="475"/>
      <c r="K223" s="7"/>
      <c r="L223" s="491">
        <v>211</v>
      </c>
      <c r="M223" s="503" t="s">
        <v>489</v>
      </c>
      <c r="N223" s="242">
        <v>0</v>
      </c>
      <c r="O223" s="504"/>
      <c r="P223" s="505"/>
      <c r="Q223" s="81"/>
      <c r="R223" s="510"/>
      <c r="S223" s="510"/>
      <c r="T223" s="507" t="s">
        <v>489</v>
      </c>
      <c r="AM223">
        <v>0</v>
      </c>
      <c r="AN223">
        <v>0</v>
      </c>
      <c r="AO223">
        <v>0</v>
      </c>
      <c r="AP223">
        <v>0</v>
      </c>
    </row>
    <row r="224" spans="1:42" ht="18" hidden="1" outlineLevel="1" x14ac:dyDescent="0.35">
      <c r="A224" s="13" t="s">
        <v>184</v>
      </c>
      <c r="B224" s="35">
        <v>212</v>
      </c>
      <c r="C224" s="473"/>
      <c r="D224" s="474"/>
      <c r="E224" s="474"/>
      <c r="F224" s="475"/>
      <c r="G224" s="476">
        <v>0</v>
      </c>
      <c r="H224" s="477">
        <v>0.1</v>
      </c>
      <c r="I224" s="102">
        <v>0</v>
      </c>
      <c r="J224" s="475"/>
      <c r="K224" s="7"/>
      <c r="L224" s="491">
        <v>212</v>
      </c>
      <c r="M224" s="503" t="s">
        <v>489</v>
      </c>
      <c r="N224" s="242">
        <v>0</v>
      </c>
      <c r="O224" s="504"/>
      <c r="P224" s="505"/>
      <c r="Q224" s="81"/>
      <c r="R224" s="510"/>
      <c r="S224" s="510"/>
      <c r="T224" s="507" t="s">
        <v>489</v>
      </c>
      <c r="AM224">
        <v>0</v>
      </c>
      <c r="AN224">
        <v>0</v>
      </c>
      <c r="AO224">
        <v>0</v>
      </c>
      <c r="AP224">
        <v>0</v>
      </c>
    </row>
    <row r="225" spans="1:42" ht="18" hidden="1" outlineLevel="1" x14ac:dyDescent="0.35">
      <c r="A225" s="13" t="s">
        <v>184</v>
      </c>
      <c r="B225" s="35">
        <v>213</v>
      </c>
      <c r="C225" s="473"/>
      <c r="D225" s="474"/>
      <c r="E225" s="474"/>
      <c r="F225" s="475"/>
      <c r="G225" s="476">
        <v>0</v>
      </c>
      <c r="H225" s="477">
        <v>0.1</v>
      </c>
      <c r="I225" s="102">
        <v>0</v>
      </c>
      <c r="J225" s="475"/>
      <c r="K225" s="7"/>
      <c r="L225" s="491">
        <v>213</v>
      </c>
      <c r="M225" s="503" t="s">
        <v>489</v>
      </c>
      <c r="N225" s="242">
        <v>0</v>
      </c>
      <c r="O225" s="504"/>
      <c r="P225" s="505"/>
      <c r="Q225" s="81"/>
      <c r="R225" s="510"/>
      <c r="S225" s="510"/>
      <c r="T225" s="507" t="s">
        <v>489</v>
      </c>
      <c r="AM225">
        <v>0</v>
      </c>
      <c r="AN225">
        <v>0</v>
      </c>
      <c r="AO225">
        <v>0</v>
      </c>
      <c r="AP225">
        <v>0</v>
      </c>
    </row>
    <row r="226" spans="1:42" ht="18" hidden="1" outlineLevel="1" x14ac:dyDescent="0.35">
      <c r="A226" s="13" t="s">
        <v>184</v>
      </c>
      <c r="B226" s="35">
        <v>214</v>
      </c>
      <c r="C226" s="473"/>
      <c r="D226" s="474"/>
      <c r="E226" s="474"/>
      <c r="F226" s="475"/>
      <c r="G226" s="476">
        <v>0</v>
      </c>
      <c r="H226" s="477">
        <v>0.1</v>
      </c>
      <c r="I226" s="102">
        <v>0</v>
      </c>
      <c r="J226" s="475"/>
      <c r="K226" s="7"/>
      <c r="L226" s="491">
        <v>214</v>
      </c>
      <c r="M226" s="503" t="s">
        <v>489</v>
      </c>
      <c r="N226" s="242">
        <v>0</v>
      </c>
      <c r="O226" s="504"/>
      <c r="P226" s="505"/>
      <c r="Q226" s="81"/>
      <c r="R226" s="510"/>
      <c r="S226" s="510"/>
      <c r="T226" s="507" t="s">
        <v>489</v>
      </c>
      <c r="AM226">
        <v>0</v>
      </c>
      <c r="AN226">
        <v>0</v>
      </c>
      <c r="AO226">
        <v>0</v>
      </c>
      <c r="AP226">
        <v>0</v>
      </c>
    </row>
    <row r="227" spans="1:42" ht="18" hidden="1" outlineLevel="1" x14ac:dyDescent="0.35">
      <c r="A227" s="13" t="s">
        <v>184</v>
      </c>
      <c r="B227" s="35">
        <v>215</v>
      </c>
      <c r="C227" s="473"/>
      <c r="D227" s="474"/>
      <c r="E227" s="474"/>
      <c r="F227" s="475"/>
      <c r="G227" s="476">
        <v>0</v>
      </c>
      <c r="H227" s="477">
        <v>0.1</v>
      </c>
      <c r="I227" s="102">
        <v>0</v>
      </c>
      <c r="J227" s="475"/>
      <c r="K227" s="7"/>
      <c r="L227" s="491">
        <v>215</v>
      </c>
      <c r="M227" s="503" t="s">
        <v>489</v>
      </c>
      <c r="N227" s="242">
        <v>0</v>
      </c>
      <c r="O227" s="504"/>
      <c r="P227" s="505"/>
      <c r="Q227" s="81"/>
      <c r="R227" s="510"/>
      <c r="S227" s="510"/>
      <c r="T227" s="507" t="s">
        <v>489</v>
      </c>
      <c r="AM227">
        <v>0</v>
      </c>
      <c r="AN227">
        <v>0</v>
      </c>
      <c r="AO227">
        <v>0</v>
      </c>
      <c r="AP227">
        <v>0</v>
      </c>
    </row>
    <row r="228" spans="1:42" ht="18" hidden="1" outlineLevel="1" x14ac:dyDescent="0.35">
      <c r="A228" s="13" t="s">
        <v>184</v>
      </c>
      <c r="B228" s="35">
        <v>216</v>
      </c>
      <c r="C228" s="473"/>
      <c r="D228" s="474"/>
      <c r="E228" s="474"/>
      <c r="F228" s="475"/>
      <c r="G228" s="476">
        <v>0</v>
      </c>
      <c r="H228" s="477">
        <v>0.1</v>
      </c>
      <c r="I228" s="102">
        <v>0</v>
      </c>
      <c r="J228" s="475"/>
      <c r="K228" s="7"/>
      <c r="L228" s="491">
        <v>216</v>
      </c>
      <c r="M228" s="503" t="s">
        <v>489</v>
      </c>
      <c r="N228" s="242">
        <v>0</v>
      </c>
      <c r="O228" s="504"/>
      <c r="P228" s="505"/>
      <c r="Q228" s="81"/>
      <c r="R228" s="510"/>
      <c r="S228" s="510"/>
      <c r="T228" s="507" t="s">
        <v>489</v>
      </c>
      <c r="AM228">
        <v>0</v>
      </c>
      <c r="AN228">
        <v>0</v>
      </c>
      <c r="AO228">
        <v>0</v>
      </c>
      <c r="AP228">
        <v>0</v>
      </c>
    </row>
    <row r="229" spans="1:42" ht="18" hidden="1" outlineLevel="1" x14ac:dyDescent="0.35">
      <c r="A229" s="13" t="s">
        <v>184</v>
      </c>
      <c r="B229" s="35">
        <v>217</v>
      </c>
      <c r="C229" s="473"/>
      <c r="D229" s="474"/>
      <c r="E229" s="474"/>
      <c r="F229" s="475"/>
      <c r="G229" s="476">
        <v>0</v>
      </c>
      <c r="H229" s="477">
        <v>0.1</v>
      </c>
      <c r="I229" s="102">
        <v>0</v>
      </c>
      <c r="J229" s="475"/>
      <c r="K229" s="7"/>
      <c r="L229" s="491">
        <v>217</v>
      </c>
      <c r="M229" s="503" t="s">
        <v>489</v>
      </c>
      <c r="N229" s="242">
        <v>0</v>
      </c>
      <c r="O229" s="504"/>
      <c r="P229" s="505"/>
      <c r="Q229" s="81"/>
      <c r="R229" s="510"/>
      <c r="S229" s="510"/>
      <c r="T229" s="507" t="s">
        <v>489</v>
      </c>
      <c r="AM229">
        <v>0</v>
      </c>
      <c r="AN229">
        <v>0</v>
      </c>
      <c r="AO229">
        <v>0</v>
      </c>
      <c r="AP229">
        <v>0</v>
      </c>
    </row>
    <row r="230" spans="1:42" ht="18" hidden="1" outlineLevel="1" x14ac:dyDescent="0.35">
      <c r="A230" s="13" t="s">
        <v>184</v>
      </c>
      <c r="B230" s="35">
        <v>218</v>
      </c>
      <c r="C230" s="473"/>
      <c r="D230" s="474"/>
      <c r="E230" s="474"/>
      <c r="F230" s="475"/>
      <c r="G230" s="476">
        <v>0</v>
      </c>
      <c r="H230" s="477">
        <v>0.1</v>
      </c>
      <c r="I230" s="102">
        <v>0</v>
      </c>
      <c r="J230" s="475"/>
      <c r="K230" s="7"/>
      <c r="L230" s="491">
        <v>218</v>
      </c>
      <c r="M230" s="503" t="s">
        <v>489</v>
      </c>
      <c r="N230" s="242">
        <v>0</v>
      </c>
      <c r="O230" s="504"/>
      <c r="P230" s="505"/>
      <c r="Q230" s="81"/>
      <c r="R230" s="510"/>
      <c r="S230" s="510"/>
      <c r="T230" s="507" t="s">
        <v>489</v>
      </c>
      <c r="AM230">
        <v>0</v>
      </c>
      <c r="AN230">
        <v>0</v>
      </c>
      <c r="AO230">
        <v>0</v>
      </c>
      <c r="AP230">
        <v>0</v>
      </c>
    </row>
    <row r="231" spans="1:42" ht="18" hidden="1" outlineLevel="1" x14ac:dyDescent="0.35">
      <c r="A231" s="13" t="s">
        <v>184</v>
      </c>
      <c r="B231" s="35">
        <v>219</v>
      </c>
      <c r="C231" s="473"/>
      <c r="D231" s="474"/>
      <c r="E231" s="474"/>
      <c r="F231" s="475"/>
      <c r="G231" s="476">
        <v>0</v>
      </c>
      <c r="H231" s="477">
        <v>0.1</v>
      </c>
      <c r="I231" s="102">
        <v>0</v>
      </c>
      <c r="J231" s="475"/>
      <c r="K231" s="7"/>
      <c r="L231" s="491">
        <v>219</v>
      </c>
      <c r="M231" s="503" t="s">
        <v>489</v>
      </c>
      <c r="N231" s="242">
        <v>0</v>
      </c>
      <c r="O231" s="504"/>
      <c r="P231" s="505"/>
      <c r="Q231" s="81"/>
      <c r="R231" s="510"/>
      <c r="S231" s="510"/>
      <c r="T231" s="507" t="s">
        <v>489</v>
      </c>
      <c r="AM231">
        <v>0</v>
      </c>
      <c r="AN231">
        <v>0</v>
      </c>
      <c r="AO231">
        <v>0</v>
      </c>
      <c r="AP231">
        <v>0</v>
      </c>
    </row>
    <row r="232" spans="1:42" ht="18" hidden="1" outlineLevel="1" x14ac:dyDescent="0.35">
      <c r="A232" s="13" t="s">
        <v>184</v>
      </c>
      <c r="B232" s="35">
        <v>220</v>
      </c>
      <c r="C232" s="473"/>
      <c r="D232" s="474"/>
      <c r="E232" s="474"/>
      <c r="F232" s="475"/>
      <c r="G232" s="476">
        <v>0</v>
      </c>
      <c r="H232" s="477">
        <v>0.1</v>
      </c>
      <c r="I232" s="102">
        <v>0</v>
      </c>
      <c r="J232" s="475"/>
      <c r="K232" s="7"/>
      <c r="L232" s="491">
        <v>220</v>
      </c>
      <c r="M232" s="503" t="s">
        <v>489</v>
      </c>
      <c r="N232" s="242">
        <v>0</v>
      </c>
      <c r="O232" s="504"/>
      <c r="P232" s="505"/>
      <c r="Q232" s="81"/>
      <c r="R232" s="510"/>
      <c r="S232" s="510"/>
      <c r="T232" s="507" t="s">
        <v>489</v>
      </c>
      <c r="AM232">
        <v>0</v>
      </c>
      <c r="AN232">
        <v>0</v>
      </c>
      <c r="AO232">
        <v>0</v>
      </c>
      <c r="AP232">
        <v>0</v>
      </c>
    </row>
    <row r="233" spans="1:42" ht="18" hidden="1" outlineLevel="1" x14ac:dyDescent="0.35">
      <c r="A233" s="13" t="s">
        <v>184</v>
      </c>
      <c r="B233" s="35">
        <v>221</v>
      </c>
      <c r="C233" s="473"/>
      <c r="D233" s="474"/>
      <c r="E233" s="474"/>
      <c r="F233" s="475"/>
      <c r="G233" s="476">
        <v>0</v>
      </c>
      <c r="H233" s="477">
        <v>0.1</v>
      </c>
      <c r="I233" s="102">
        <v>0</v>
      </c>
      <c r="J233" s="475"/>
      <c r="K233" s="7"/>
      <c r="L233" s="491">
        <v>221</v>
      </c>
      <c r="M233" s="503" t="s">
        <v>489</v>
      </c>
      <c r="N233" s="242">
        <v>0</v>
      </c>
      <c r="O233" s="504"/>
      <c r="P233" s="505"/>
      <c r="Q233" s="81"/>
      <c r="R233" s="510"/>
      <c r="S233" s="510"/>
      <c r="T233" s="507" t="s">
        <v>489</v>
      </c>
      <c r="AM233">
        <v>0</v>
      </c>
      <c r="AN233">
        <v>0</v>
      </c>
      <c r="AO233">
        <v>0</v>
      </c>
      <c r="AP233">
        <v>0</v>
      </c>
    </row>
    <row r="234" spans="1:42" ht="18" hidden="1" outlineLevel="1" x14ac:dyDescent="0.35">
      <c r="A234" s="13" t="s">
        <v>184</v>
      </c>
      <c r="B234" s="35">
        <v>222</v>
      </c>
      <c r="C234" s="473"/>
      <c r="D234" s="474"/>
      <c r="E234" s="474"/>
      <c r="F234" s="475"/>
      <c r="G234" s="476">
        <v>0</v>
      </c>
      <c r="H234" s="477">
        <v>0.1</v>
      </c>
      <c r="I234" s="102">
        <v>0</v>
      </c>
      <c r="J234" s="475"/>
      <c r="K234" s="7"/>
      <c r="L234" s="491">
        <v>222</v>
      </c>
      <c r="M234" s="503" t="s">
        <v>489</v>
      </c>
      <c r="N234" s="242">
        <v>0</v>
      </c>
      <c r="O234" s="504"/>
      <c r="P234" s="505"/>
      <c r="Q234" s="81"/>
      <c r="R234" s="510"/>
      <c r="S234" s="510"/>
      <c r="T234" s="507" t="s">
        <v>489</v>
      </c>
      <c r="AM234">
        <v>0</v>
      </c>
      <c r="AN234">
        <v>0</v>
      </c>
      <c r="AO234">
        <v>0</v>
      </c>
      <c r="AP234">
        <v>0</v>
      </c>
    </row>
    <row r="235" spans="1:42" ht="18" hidden="1" outlineLevel="1" x14ac:dyDescent="0.35">
      <c r="A235" s="13" t="s">
        <v>184</v>
      </c>
      <c r="B235" s="35">
        <v>223</v>
      </c>
      <c r="C235" s="473"/>
      <c r="D235" s="474"/>
      <c r="E235" s="474"/>
      <c r="F235" s="475"/>
      <c r="G235" s="476">
        <v>0</v>
      </c>
      <c r="H235" s="477">
        <v>0.1</v>
      </c>
      <c r="I235" s="102">
        <v>0</v>
      </c>
      <c r="J235" s="475"/>
      <c r="K235" s="7"/>
      <c r="L235" s="491">
        <v>223</v>
      </c>
      <c r="M235" s="503" t="s">
        <v>489</v>
      </c>
      <c r="N235" s="242">
        <v>0</v>
      </c>
      <c r="O235" s="504"/>
      <c r="P235" s="505"/>
      <c r="Q235" s="81"/>
      <c r="R235" s="510"/>
      <c r="S235" s="510"/>
      <c r="T235" s="507" t="s">
        <v>489</v>
      </c>
      <c r="AM235">
        <v>0</v>
      </c>
      <c r="AN235">
        <v>0</v>
      </c>
      <c r="AO235">
        <v>0</v>
      </c>
      <c r="AP235">
        <v>0</v>
      </c>
    </row>
    <row r="236" spans="1:42" ht="18" hidden="1" outlineLevel="1" x14ac:dyDescent="0.35">
      <c r="A236" s="13" t="s">
        <v>184</v>
      </c>
      <c r="B236" s="35">
        <v>224</v>
      </c>
      <c r="C236" s="473"/>
      <c r="D236" s="474"/>
      <c r="E236" s="474"/>
      <c r="F236" s="475"/>
      <c r="G236" s="476">
        <v>0</v>
      </c>
      <c r="H236" s="477">
        <v>0.1</v>
      </c>
      <c r="I236" s="102">
        <v>0</v>
      </c>
      <c r="J236" s="475"/>
      <c r="K236" s="7"/>
      <c r="L236" s="491">
        <v>224</v>
      </c>
      <c r="M236" s="503" t="s">
        <v>489</v>
      </c>
      <c r="N236" s="242">
        <v>0</v>
      </c>
      <c r="O236" s="504"/>
      <c r="P236" s="505"/>
      <c r="Q236" s="81"/>
      <c r="R236" s="510"/>
      <c r="S236" s="510"/>
      <c r="T236" s="507" t="s">
        <v>489</v>
      </c>
      <c r="AM236">
        <v>0</v>
      </c>
      <c r="AN236">
        <v>0</v>
      </c>
      <c r="AO236">
        <v>0</v>
      </c>
      <c r="AP236">
        <v>0</v>
      </c>
    </row>
    <row r="237" spans="1:42" ht="18" hidden="1" outlineLevel="1" x14ac:dyDescent="0.35">
      <c r="A237" s="13" t="s">
        <v>184</v>
      </c>
      <c r="B237" s="35">
        <v>225</v>
      </c>
      <c r="C237" s="473"/>
      <c r="D237" s="474"/>
      <c r="E237" s="474"/>
      <c r="F237" s="475"/>
      <c r="G237" s="476">
        <v>0</v>
      </c>
      <c r="H237" s="477">
        <v>0.1</v>
      </c>
      <c r="I237" s="102">
        <v>0</v>
      </c>
      <c r="J237" s="475"/>
      <c r="K237" s="7"/>
      <c r="L237" s="491">
        <v>225</v>
      </c>
      <c r="M237" s="503" t="s">
        <v>489</v>
      </c>
      <c r="N237" s="242">
        <v>0</v>
      </c>
      <c r="O237" s="504"/>
      <c r="P237" s="505"/>
      <c r="Q237" s="81"/>
      <c r="R237" s="510"/>
      <c r="S237" s="510"/>
      <c r="T237" s="507" t="s">
        <v>489</v>
      </c>
      <c r="AM237">
        <v>0</v>
      </c>
      <c r="AN237">
        <v>0</v>
      </c>
      <c r="AO237">
        <v>0</v>
      </c>
      <c r="AP237">
        <v>0</v>
      </c>
    </row>
    <row r="238" spans="1:42" ht="18" hidden="1" outlineLevel="1" x14ac:dyDescent="0.35">
      <c r="A238" s="13" t="s">
        <v>184</v>
      </c>
      <c r="B238" s="35">
        <v>226</v>
      </c>
      <c r="C238" s="473"/>
      <c r="D238" s="474"/>
      <c r="E238" s="474"/>
      <c r="F238" s="475"/>
      <c r="G238" s="476">
        <v>0</v>
      </c>
      <c r="H238" s="477">
        <v>0.1</v>
      </c>
      <c r="I238" s="102">
        <v>0</v>
      </c>
      <c r="J238" s="475"/>
      <c r="K238" s="7"/>
      <c r="L238" s="491">
        <v>226</v>
      </c>
      <c r="M238" s="503" t="s">
        <v>489</v>
      </c>
      <c r="N238" s="242">
        <v>0</v>
      </c>
      <c r="O238" s="504"/>
      <c r="P238" s="505"/>
      <c r="Q238" s="81"/>
      <c r="R238" s="510"/>
      <c r="S238" s="510"/>
      <c r="T238" s="507" t="s">
        <v>489</v>
      </c>
      <c r="AM238">
        <v>0</v>
      </c>
      <c r="AN238">
        <v>0</v>
      </c>
      <c r="AO238">
        <v>0</v>
      </c>
      <c r="AP238">
        <v>0</v>
      </c>
    </row>
    <row r="239" spans="1:42" ht="18" hidden="1" outlineLevel="1" x14ac:dyDescent="0.35">
      <c r="A239" s="13" t="s">
        <v>184</v>
      </c>
      <c r="B239" s="35">
        <v>227</v>
      </c>
      <c r="C239" s="473"/>
      <c r="D239" s="474"/>
      <c r="E239" s="474"/>
      <c r="F239" s="475"/>
      <c r="G239" s="476">
        <v>0</v>
      </c>
      <c r="H239" s="477">
        <v>0.1</v>
      </c>
      <c r="I239" s="102">
        <v>0</v>
      </c>
      <c r="J239" s="475"/>
      <c r="K239" s="7"/>
      <c r="L239" s="491">
        <v>227</v>
      </c>
      <c r="M239" s="503" t="s">
        <v>489</v>
      </c>
      <c r="N239" s="242">
        <v>0</v>
      </c>
      <c r="O239" s="504"/>
      <c r="P239" s="505"/>
      <c r="Q239" s="81"/>
      <c r="R239" s="510"/>
      <c r="S239" s="510"/>
      <c r="T239" s="507" t="s">
        <v>489</v>
      </c>
      <c r="AM239">
        <v>0</v>
      </c>
      <c r="AN239">
        <v>0</v>
      </c>
      <c r="AO239">
        <v>0</v>
      </c>
      <c r="AP239">
        <v>0</v>
      </c>
    </row>
    <row r="240" spans="1:42" ht="18" hidden="1" outlineLevel="1" x14ac:dyDescent="0.35">
      <c r="A240" s="13" t="s">
        <v>184</v>
      </c>
      <c r="B240" s="35">
        <v>228</v>
      </c>
      <c r="C240" s="473"/>
      <c r="D240" s="474"/>
      <c r="E240" s="474"/>
      <c r="F240" s="475"/>
      <c r="G240" s="476">
        <v>0</v>
      </c>
      <c r="H240" s="477">
        <v>0.1</v>
      </c>
      <c r="I240" s="102">
        <v>0</v>
      </c>
      <c r="J240" s="475"/>
      <c r="K240" s="7"/>
      <c r="L240" s="491">
        <v>228</v>
      </c>
      <c r="M240" s="503" t="s">
        <v>489</v>
      </c>
      <c r="N240" s="242">
        <v>0</v>
      </c>
      <c r="O240" s="504"/>
      <c r="P240" s="505"/>
      <c r="Q240" s="81"/>
      <c r="R240" s="510"/>
      <c r="S240" s="510"/>
      <c r="T240" s="507" t="s">
        <v>489</v>
      </c>
      <c r="AM240">
        <v>0</v>
      </c>
      <c r="AN240">
        <v>0</v>
      </c>
      <c r="AO240">
        <v>0</v>
      </c>
      <c r="AP240">
        <v>0</v>
      </c>
    </row>
    <row r="241" spans="1:42" ht="18" hidden="1" outlineLevel="1" x14ac:dyDescent="0.35">
      <c r="A241" s="13" t="s">
        <v>184</v>
      </c>
      <c r="B241" s="35">
        <v>229</v>
      </c>
      <c r="C241" s="473"/>
      <c r="D241" s="474"/>
      <c r="E241" s="474"/>
      <c r="F241" s="475"/>
      <c r="G241" s="476">
        <v>0</v>
      </c>
      <c r="H241" s="477">
        <v>0.1</v>
      </c>
      <c r="I241" s="102">
        <v>0</v>
      </c>
      <c r="J241" s="475"/>
      <c r="K241" s="7"/>
      <c r="L241" s="491">
        <v>229</v>
      </c>
      <c r="M241" s="503" t="s">
        <v>489</v>
      </c>
      <c r="N241" s="242">
        <v>0</v>
      </c>
      <c r="O241" s="504"/>
      <c r="P241" s="505"/>
      <c r="Q241" s="81"/>
      <c r="R241" s="510"/>
      <c r="S241" s="510"/>
      <c r="T241" s="507" t="s">
        <v>489</v>
      </c>
      <c r="AM241">
        <v>0</v>
      </c>
      <c r="AN241">
        <v>0</v>
      </c>
      <c r="AO241">
        <v>0</v>
      </c>
      <c r="AP241">
        <v>0</v>
      </c>
    </row>
    <row r="242" spans="1:42" ht="18" hidden="1" outlineLevel="1" x14ac:dyDescent="0.35">
      <c r="A242" s="13" t="s">
        <v>184</v>
      </c>
      <c r="B242" s="35">
        <v>230</v>
      </c>
      <c r="C242" s="473"/>
      <c r="D242" s="474"/>
      <c r="E242" s="474"/>
      <c r="F242" s="475"/>
      <c r="G242" s="476">
        <v>0</v>
      </c>
      <c r="H242" s="477">
        <v>0.1</v>
      </c>
      <c r="I242" s="102">
        <v>0</v>
      </c>
      <c r="J242" s="475"/>
      <c r="K242" s="7"/>
      <c r="L242" s="491">
        <v>230</v>
      </c>
      <c r="M242" s="503" t="s">
        <v>489</v>
      </c>
      <c r="N242" s="242">
        <v>0</v>
      </c>
      <c r="O242" s="504"/>
      <c r="P242" s="505"/>
      <c r="Q242" s="81"/>
      <c r="R242" s="510"/>
      <c r="S242" s="510"/>
      <c r="T242" s="507" t="s">
        <v>489</v>
      </c>
      <c r="AM242">
        <v>0</v>
      </c>
      <c r="AN242">
        <v>0</v>
      </c>
      <c r="AO242">
        <v>0</v>
      </c>
      <c r="AP242">
        <v>0</v>
      </c>
    </row>
    <row r="243" spans="1:42" ht="18" hidden="1" outlineLevel="1" x14ac:dyDescent="0.35">
      <c r="A243" s="13" t="s">
        <v>184</v>
      </c>
      <c r="B243" s="35">
        <v>231</v>
      </c>
      <c r="C243" s="473"/>
      <c r="D243" s="474"/>
      <c r="E243" s="474"/>
      <c r="F243" s="475"/>
      <c r="G243" s="476">
        <v>0</v>
      </c>
      <c r="H243" s="477">
        <v>0.1</v>
      </c>
      <c r="I243" s="102">
        <v>0</v>
      </c>
      <c r="J243" s="475"/>
      <c r="K243" s="7"/>
      <c r="L243" s="491">
        <v>231</v>
      </c>
      <c r="M243" s="503" t="s">
        <v>489</v>
      </c>
      <c r="N243" s="242">
        <v>0</v>
      </c>
      <c r="O243" s="504"/>
      <c r="P243" s="505"/>
      <c r="Q243" s="81"/>
      <c r="R243" s="510"/>
      <c r="S243" s="510"/>
      <c r="T243" s="507" t="s">
        <v>489</v>
      </c>
      <c r="AM243">
        <v>0</v>
      </c>
      <c r="AN243">
        <v>0</v>
      </c>
      <c r="AO243">
        <v>0</v>
      </c>
      <c r="AP243">
        <v>0</v>
      </c>
    </row>
    <row r="244" spans="1:42" ht="18" hidden="1" outlineLevel="1" x14ac:dyDescent="0.35">
      <c r="A244" s="13" t="s">
        <v>184</v>
      </c>
      <c r="B244" s="35">
        <v>232</v>
      </c>
      <c r="C244" s="473"/>
      <c r="D244" s="474"/>
      <c r="E244" s="474"/>
      <c r="F244" s="475"/>
      <c r="G244" s="476">
        <v>0</v>
      </c>
      <c r="H244" s="477">
        <v>0.1</v>
      </c>
      <c r="I244" s="102">
        <v>0</v>
      </c>
      <c r="J244" s="475"/>
      <c r="K244" s="7"/>
      <c r="L244" s="491">
        <v>232</v>
      </c>
      <c r="M244" s="503" t="s">
        <v>489</v>
      </c>
      <c r="N244" s="242">
        <v>0</v>
      </c>
      <c r="O244" s="504"/>
      <c r="P244" s="505"/>
      <c r="Q244" s="81"/>
      <c r="R244" s="510"/>
      <c r="S244" s="510"/>
      <c r="T244" s="507" t="s">
        <v>489</v>
      </c>
      <c r="AM244">
        <v>0</v>
      </c>
      <c r="AN244">
        <v>0</v>
      </c>
      <c r="AO244">
        <v>0</v>
      </c>
      <c r="AP244">
        <v>0</v>
      </c>
    </row>
    <row r="245" spans="1:42" ht="18" hidden="1" outlineLevel="1" x14ac:dyDescent="0.35">
      <c r="A245" s="13" t="s">
        <v>184</v>
      </c>
      <c r="B245" s="35">
        <v>233</v>
      </c>
      <c r="C245" s="473"/>
      <c r="D245" s="474"/>
      <c r="E245" s="474"/>
      <c r="F245" s="475"/>
      <c r="G245" s="476">
        <v>0</v>
      </c>
      <c r="H245" s="477">
        <v>0.1</v>
      </c>
      <c r="I245" s="102">
        <v>0</v>
      </c>
      <c r="J245" s="475"/>
      <c r="K245" s="7"/>
      <c r="L245" s="491">
        <v>233</v>
      </c>
      <c r="M245" s="503" t="s">
        <v>489</v>
      </c>
      <c r="N245" s="242">
        <v>0</v>
      </c>
      <c r="O245" s="504"/>
      <c r="P245" s="505"/>
      <c r="Q245" s="81"/>
      <c r="R245" s="510"/>
      <c r="S245" s="510"/>
      <c r="T245" s="507" t="s">
        <v>489</v>
      </c>
      <c r="AM245">
        <v>0</v>
      </c>
      <c r="AN245">
        <v>0</v>
      </c>
      <c r="AO245">
        <v>0</v>
      </c>
      <c r="AP245">
        <v>0</v>
      </c>
    </row>
    <row r="246" spans="1:42" ht="18" hidden="1" outlineLevel="1" x14ac:dyDescent="0.35">
      <c r="A246" s="13" t="s">
        <v>184</v>
      </c>
      <c r="B246" s="35">
        <v>234</v>
      </c>
      <c r="C246" s="473"/>
      <c r="D246" s="474"/>
      <c r="E246" s="474"/>
      <c r="F246" s="475"/>
      <c r="G246" s="476">
        <v>0</v>
      </c>
      <c r="H246" s="477">
        <v>0.1</v>
      </c>
      <c r="I246" s="102">
        <v>0</v>
      </c>
      <c r="J246" s="475"/>
      <c r="K246" s="7"/>
      <c r="L246" s="491">
        <v>234</v>
      </c>
      <c r="M246" s="503" t="s">
        <v>489</v>
      </c>
      <c r="N246" s="242">
        <v>0</v>
      </c>
      <c r="O246" s="504"/>
      <c r="P246" s="505"/>
      <c r="Q246" s="81"/>
      <c r="R246" s="510"/>
      <c r="S246" s="510"/>
      <c r="T246" s="507" t="s">
        <v>489</v>
      </c>
      <c r="AM246">
        <v>0</v>
      </c>
      <c r="AN246">
        <v>0</v>
      </c>
      <c r="AO246">
        <v>0</v>
      </c>
      <c r="AP246">
        <v>0</v>
      </c>
    </row>
    <row r="247" spans="1:42" ht="18" hidden="1" outlineLevel="1" x14ac:dyDescent="0.35">
      <c r="A247" s="13" t="s">
        <v>184</v>
      </c>
      <c r="B247" s="35">
        <v>235</v>
      </c>
      <c r="C247" s="473"/>
      <c r="D247" s="474"/>
      <c r="E247" s="474"/>
      <c r="F247" s="475"/>
      <c r="G247" s="476">
        <v>0</v>
      </c>
      <c r="H247" s="477">
        <v>0.1</v>
      </c>
      <c r="I247" s="102">
        <v>0</v>
      </c>
      <c r="J247" s="475"/>
      <c r="K247" s="7"/>
      <c r="L247" s="491">
        <v>235</v>
      </c>
      <c r="M247" s="503" t="s">
        <v>489</v>
      </c>
      <c r="N247" s="242">
        <v>0</v>
      </c>
      <c r="O247" s="504"/>
      <c r="P247" s="505"/>
      <c r="Q247" s="81"/>
      <c r="R247" s="510"/>
      <c r="S247" s="510"/>
      <c r="T247" s="507" t="s">
        <v>489</v>
      </c>
      <c r="AM247">
        <v>0</v>
      </c>
      <c r="AN247">
        <v>0</v>
      </c>
      <c r="AO247">
        <v>0</v>
      </c>
      <c r="AP247">
        <v>0</v>
      </c>
    </row>
    <row r="248" spans="1:42" ht="18" hidden="1" outlineLevel="1" x14ac:dyDescent="0.35">
      <c r="A248" s="13" t="s">
        <v>184</v>
      </c>
      <c r="B248" s="35">
        <v>236</v>
      </c>
      <c r="C248" s="473"/>
      <c r="D248" s="474"/>
      <c r="E248" s="474"/>
      <c r="F248" s="475"/>
      <c r="G248" s="476">
        <v>0</v>
      </c>
      <c r="H248" s="477">
        <v>0.1</v>
      </c>
      <c r="I248" s="102">
        <v>0</v>
      </c>
      <c r="J248" s="475"/>
      <c r="K248" s="7"/>
      <c r="L248" s="491">
        <v>236</v>
      </c>
      <c r="M248" s="503" t="s">
        <v>489</v>
      </c>
      <c r="N248" s="242">
        <v>0</v>
      </c>
      <c r="O248" s="504"/>
      <c r="P248" s="505"/>
      <c r="Q248" s="81"/>
      <c r="R248" s="510"/>
      <c r="S248" s="510"/>
      <c r="T248" s="507" t="s">
        <v>489</v>
      </c>
      <c r="AM248">
        <v>0</v>
      </c>
      <c r="AN248">
        <v>0</v>
      </c>
      <c r="AO248">
        <v>0</v>
      </c>
      <c r="AP248">
        <v>0</v>
      </c>
    </row>
    <row r="249" spans="1:42" ht="18" hidden="1" outlineLevel="1" x14ac:dyDescent="0.35">
      <c r="A249" s="13" t="s">
        <v>184</v>
      </c>
      <c r="B249" s="35">
        <v>237</v>
      </c>
      <c r="C249" s="473"/>
      <c r="D249" s="474"/>
      <c r="E249" s="474"/>
      <c r="F249" s="475"/>
      <c r="G249" s="476">
        <v>0</v>
      </c>
      <c r="H249" s="477">
        <v>0.1</v>
      </c>
      <c r="I249" s="102">
        <v>0</v>
      </c>
      <c r="J249" s="475"/>
      <c r="K249" s="7"/>
      <c r="L249" s="491">
        <v>237</v>
      </c>
      <c r="M249" s="503" t="s">
        <v>489</v>
      </c>
      <c r="N249" s="242">
        <v>0</v>
      </c>
      <c r="O249" s="504"/>
      <c r="P249" s="505"/>
      <c r="Q249" s="81"/>
      <c r="R249" s="510"/>
      <c r="S249" s="510"/>
      <c r="T249" s="507" t="s">
        <v>489</v>
      </c>
      <c r="AM249">
        <v>0</v>
      </c>
      <c r="AN249">
        <v>0</v>
      </c>
      <c r="AO249">
        <v>0</v>
      </c>
      <c r="AP249">
        <v>0</v>
      </c>
    </row>
    <row r="250" spans="1:42" ht="18" hidden="1" outlineLevel="1" x14ac:dyDescent="0.35">
      <c r="A250" s="13" t="s">
        <v>184</v>
      </c>
      <c r="B250" s="35">
        <v>238</v>
      </c>
      <c r="C250" s="473"/>
      <c r="D250" s="474"/>
      <c r="E250" s="474"/>
      <c r="F250" s="475"/>
      <c r="G250" s="476">
        <v>0</v>
      </c>
      <c r="H250" s="477">
        <v>0.1</v>
      </c>
      <c r="I250" s="102">
        <v>0</v>
      </c>
      <c r="J250" s="475"/>
      <c r="K250" s="7"/>
      <c r="L250" s="491">
        <v>238</v>
      </c>
      <c r="M250" s="503" t="s">
        <v>489</v>
      </c>
      <c r="N250" s="242">
        <v>0</v>
      </c>
      <c r="O250" s="504"/>
      <c r="P250" s="505"/>
      <c r="Q250" s="81"/>
      <c r="R250" s="510"/>
      <c r="S250" s="510"/>
      <c r="T250" s="507" t="s">
        <v>489</v>
      </c>
      <c r="AM250">
        <v>0</v>
      </c>
      <c r="AN250">
        <v>0</v>
      </c>
      <c r="AO250">
        <v>0</v>
      </c>
      <c r="AP250">
        <v>0</v>
      </c>
    </row>
    <row r="251" spans="1:42" ht="18" hidden="1" outlineLevel="1" x14ac:dyDescent="0.35">
      <c r="A251" s="13" t="s">
        <v>184</v>
      </c>
      <c r="B251" s="35">
        <v>239</v>
      </c>
      <c r="C251" s="473"/>
      <c r="D251" s="474"/>
      <c r="E251" s="474"/>
      <c r="F251" s="475"/>
      <c r="G251" s="476">
        <v>0</v>
      </c>
      <c r="H251" s="477">
        <v>0.1</v>
      </c>
      <c r="I251" s="102">
        <v>0</v>
      </c>
      <c r="J251" s="475"/>
      <c r="K251" s="7"/>
      <c r="L251" s="491">
        <v>239</v>
      </c>
      <c r="M251" s="503" t="s">
        <v>489</v>
      </c>
      <c r="N251" s="242">
        <v>0</v>
      </c>
      <c r="O251" s="504"/>
      <c r="P251" s="505"/>
      <c r="Q251" s="81"/>
      <c r="R251" s="510"/>
      <c r="S251" s="510"/>
      <c r="T251" s="507" t="s">
        <v>489</v>
      </c>
      <c r="AM251">
        <v>0</v>
      </c>
      <c r="AN251">
        <v>0</v>
      </c>
      <c r="AO251">
        <v>0</v>
      </c>
      <c r="AP251">
        <v>0</v>
      </c>
    </row>
    <row r="252" spans="1:42" ht="18" hidden="1" outlineLevel="1" x14ac:dyDescent="0.35">
      <c r="A252" s="13" t="s">
        <v>184</v>
      </c>
      <c r="B252" s="35">
        <v>240</v>
      </c>
      <c r="C252" s="473"/>
      <c r="D252" s="474"/>
      <c r="E252" s="474"/>
      <c r="F252" s="475"/>
      <c r="G252" s="476">
        <v>0</v>
      </c>
      <c r="H252" s="477">
        <v>0.1</v>
      </c>
      <c r="I252" s="102">
        <v>0</v>
      </c>
      <c r="J252" s="475"/>
      <c r="K252" s="7"/>
      <c r="L252" s="491">
        <v>240</v>
      </c>
      <c r="M252" s="503" t="s">
        <v>489</v>
      </c>
      <c r="N252" s="242">
        <v>0</v>
      </c>
      <c r="O252" s="504"/>
      <c r="P252" s="505"/>
      <c r="Q252" s="81"/>
      <c r="R252" s="510"/>
      <c r="S252" s="510"/>
      <c r="T252" s="507" t="s">
        <v>489</v>
      </c>
      <c r="AM252">
        <v>0</v>
      </c>
      <c r="AN252">
        <v>0</v>
      </c>
      <c r="AO252">
        <v>0</v>
      </c>
      <c r="AP252">
        <v>0</v>
      </c>
    </row>
    <row r="253" spans="1:42" ht="18" hidden="1" outlineLevel="1" x14ac:dyDescent="0.35">
      <c r="A253" s="13" t="s">
        <v>184</v>
      </c>
      <c r="B253" s="35">
        <v>241</v>
      </c>
      <c r="C253" s="473"/>
      <c r="D253" s="474"/>
      <c r="E253" s="474"/>
      <c r="F253" s="475"/>
      <c r="G253" s="476">
        <v>0</v>
      </c>
      <c r="H253" s="477">
        <v>0.1</v>
      </c>
      <c r="I253" s="102">
        <v>0</v>
      </c>
      <c r="J253" s="475"/>
      <c r="K253" s="7"/>
      <c r="L253" s="491">
        <v>241</v>
      </c>
      <c r="M253" s="503" t="s">
        <v>489</v>
      </c>
      <c r="N253" s="242">
        <v>0</v>
      </c>
      <c r="O253" s="504"/>
      <c r="P253" s="505"/>
      <c r="Q253" s="81"/>
      <c r="R253" s="510"/>
      <c r="S253" s="510"/>
      <c r="T253" s="507" t="s">
        <v>489</v>
      </c>
      <c r="AM253">
        <v>0</v>
      </c>
      <c r="AN253">
        <v>0</v>
      </c>
      <c r="AO253">
        <v>0</v>
      </c>
      <c r="AP253">
        <v>0</v>
      </c>
    </row>
    <row r="254" spans="1:42" ht="18" hidden="1" outlineLevel="1" x14ac:dyDescent="0.35">
      <c r="A254" s="13" t="s">
        <v>184</v>
      </c>
      <c r="B254" s="35">
        <v>242</v>
      </c>
      <c r="C254" s="473"/>
      <c r="D254" s="474"/>
      <c r="E254" s="474"/>
      <c r="F254" s="475"/>
      <c r="G254" s="476">
        <v>0</v>
      </c>
      <c r="H254" s="477">
        <v>0.1</v>
      </c>
      <c r="I254" s="102">
        <v>0</v>
      </c>
      <c r="J254" s="475"/>
      <c r="K254" s="7"/>
      <c r="L254" s="491">
        <v>242</v>
      </c>
      <c r="M254" s="503" t="s">
        <v>489</v>
      </c>
      <c r="N254" s="242">
        <v>0</v>
      </c>
      <c r="O254" s="504"/>
      <c r="P254" s="505"/>
      <c r="Q254" s="81"/>
      <c r="R254" s="510"/>
      <c r="S254" s="510"/>
      <c r="T254" s="507" t="s">
        <v>489</v>
      </c>
      <c r="AM254">
        <v>0</v>
      </c>
      <c r="AN254">
        <v>0</v>
      </c>
      <c r="AO254">
        <v>0</v>
      </c>
      <c r="AP254">
        <v>0</v>
      </c>
    </row>
    <row r="255" spans="1:42" ht="18" hidden="1" outlineLevel="1" x14ac:dyDescent="0.35">
      <c r="A255" s="13" t="s">
        <v>184</v>
      </c>
      <c r="B255" s="35">
        <v>243</v>
      </c>
      <c r="C255" s="473"/>
      <c r="D255" s="474"/>
      <c r="E255" s="474"/>
      <c r="F255" s="475"/>
      <c r="G255" s="476">
        <v>0</v>
      </c>
      <c r="H255" s="477">
        <v>0.1</v>
      </c>
      <c r="I255" s="102">
        <v>0</v>
      </c>
      <c r="J255" s="475"/>
      <c r="K255" s="7"/>
      <c r="L255" s="491">
        <v>243</v>
      </c>
      <c r="M255" s="503" t="s">
        <v>489</v>
      </c>
      <c r="N255" s="242">
        <v>0</v>
      </c>
      <c r="O255" s="504"/>
      <c r="P255" s="505"/>
      <c r="Q255" s="81"/>
      <c r="R255" s="510"/>
      <c r="S255" s="510"/>
      <c r="T255" s="507" t="s">
        <v>489</v>
      </c>
      <c r="AM255">
        <v>0</v>
      </c>
      <c r="AN255">
        <v>0</v>
      </c>
      <c r="AO255">
        <v>0</v>
      </c>
      <c r="AP255">
        <v>0</v>
      </c>
    </row>
    <row r="256" spans="1:42" ht="18" hidden="1" outlineLevel="1" x14ac:dyDescent="0.35">
      <c r="A256" s="13" t="s">
        <v>184</v>
      </c>
      <c r="B256" s="35">
        <v>244</v>
      </c>
      <c r="C256" s="473"/>
      <c r="D256" s="474"/>
      <c r="E256" s="474"/>
      <c r="F256" s="475"/>
      <c r="G256" s="476">
        <v>0</v>
      </c>
      <c r="H256" s="477">
        <v>0.1</v>
      </c>
      <c r="I256" s="102">
        <v>0</v>
      </c>
      <c r="J256" s="475"/>
      <c r="K256" s="7"/>
      <c r="L256" s="491">
        <v>244</v>
      </c>
      <c r="M256" s="503" t="s">
        <v>489</v>
      </c>
      <c r="N256" s="242">
        <v>0</v>
      </c>
      <c r="O256" s="504"/>
      <c r="P256" s="505"/>
      <c r="Q256" s="81"/>
      <c r="R256" s="510"/>
      <c r="S256" s="510"/>
      <c r="T256" s="507" t="s">
        <v>489</v>
      </c>
      <c r="AM256">
        <v>0</v>
      </c>
      <c r="AN256">
        <v>0</v>
      </c>
      <c r="AO256">
        <v>0</v>
      </c>
      <c r="AP256">
        <v>0</v>
      </c>
    </row>
    <row r="257" spans="1:42" ht="18" hidden="1" outlineLevel="1" x14ac:dyDescent="0.35">
      <c r="A257" s="13" t="s">
        <v>184</v>
      </c>
      <c r="B257" s="35">
        <v>245</v>
      </c>
      <c r="C257" s="473"/>
      <c r="D257" s="474"/>
      <c r="E257" s="474"/>
      <c r="F257" s="475"/>
      <c r="G257" s="476">
        <v>0</v>
      </c>
      <c r="H257" s="477">
        <v>0.1</v>
      </c>
      <c r="I257" s="102">
        <v>0</v>
      </c>
      <c r="J257" s="475"/>
      <c r="K257" s="7"/>
      <c r="L257" s="491">
        <v>245</v>
      </c>
      <c r="M257" s="503" t="s">
        <v>489</v>
      </c>
      <c r="N257" s="242">
        <v>0</v>
      </c>
      <c r="O257" s="504"/>
      <c r="P257" s="505"/>
      <c r="Q257" s="81"/>
      <c r="R257" s="510"/>
      <c r="S257" s="510"/>
      <c r="T257" s="507" t="s">
        <v>489</v>
      </c>
      <c r="AM257">
        <v>0</v>
      </c>
      <c r="AN257">
        <v>0</v>
      </c>
      <c r="AO257">
        <v>0</v>
      </c>
      <c r="AP257">
        <v>0</v>
      </c>
    </row>
    <row r="258" spans="1:42" ht="18" hidden="1" outlineLevel="1" x14ac:dyDescent="0.35">
      <c r="A258" s="13" t="s">
        <v>184</v>
      </c>
      <c r="B258" s="35">
        <v>246</v>
      </c>
      <c r="C258" s="473"/>
      <c r="D258" s="474"/>
      <c r="E258" s="474"/>
      <c r="F258" s="475"/>
      <c r="G258" s="476">
        <v>0</v>
      </c>
      <c r="H258" s="477">
        <v>0.1</v>
      </c>
      <c r="I258" s="102">
        <v>0</v>
      </c>
      <c r="J258" s="475"/>
      <c r="K258" s="7"/>
      <c r="L258" s="491">
        <v>246</v>
      </c>
      <c r="M258" s="503" t="s">
        <v>489</v>
      </c>
      <c r="N258" s="242">
        <v>0</v>
      </c>
      <c r="O258" s="504"/>
      <c r="P258" s="505"/>
      <c r="Q258" s="81"/>
      <c r="R258" s="510"/>
      <c r="S258" s="510"/>
      <c r="T258" s="507" t="s">
        <v>489</v>
      </c>
      <c r="AM258">
        <v>0</v>
      </c>
      <c r="AN258">
        <v>0</v>
      </c>
      <c r="AO258">
        <v>0</v>
      </c>
      <c r="AP258">
        <v>0</v>
      </c>
    </row>
    <row r="259" spans="1:42" ht="18" hidden="1" outlineLevel="1" x14ac:dyDescent="0.35">
      <c r="A259" s="13" t="s">
        <v>184</v>
      </c>
      <c r="B259" s="35">
        <v>247</v>
      </c>
      <c r="C259" s="473"/>
      <c r="D259" s="474"/>
      <c r="E259" s="474"/>
      <c r="F259" s="475"/>
      <c r="G259" s="476">
        <v>0</v>
      </c>
      <c r="H259" s="477">
        <v>0.1</v>
      </c>
      <c r="I259" s="102">
        <v>0</v>
      </c>
      <c r="J259" s="475"/>
      <c r="K259" s="7"/>
      <c r="L259" s="491">
        <v>247</v>
      </c>
      <c r="M259" s="503" t="s">
        <v>489</v>
      </c>
      <c r="N259" s="242">
        <v>0</v>
      </c>
      <c r="O259" s="504"/>
      <c r="P259" s="505"/>
      <c r="Q259" s="81"/>
      <c r="R259" s="510"/>
      <c r="S259" s="510"/>
      <c r="T259" s="507" t="s">
        <v>489</v>
      </c>
      <c r="AM259">
        <v>0</v>
      </c>
      <c r="AN259">
        <v>0</v>
      </c>
      <c r="AO259">
        <v>0</v>
      </c>
      <c r="AP259">
        <v>0</v>
      </c>
    </row>
    <row r="260" spans="1:42" ht="18" hidden="1" outlineLevel="1" x14ac:dyDescent="0.35">
      <c r="A260" s="13" t="s">
        <v>184</v>
      </c>
      <c r="B260" s="35">
        <v>248</v>
      </c>
      <c r="C260" s="473"/>
      <c r="D260" s="474"/>
      <c r="E260" s="474"/>
      <c r="F260" s="475"/>
      <c r="G260" s="476">
        <v>0</v>
      </c>
      <c r="H260" s="477">
        <v>0.1</v>
      </c>
      <c r="I260" s="102">
        <v>0</v>
      </c>
      <c r="J260" s="475"/>
      <c r="K260" s="7"/>
      <c r="L260" s="491">
        <v>248</v>
      </c>
      <c r="M260" s="503" t="s">
        <v>489</v>
      </c>
      <c r="N260" s="242">
        <v>0</v>
      </c>
      <c r="O260" s="504"/>
      <c r="P260" s="505"/>
      <c r="Q260" s="81"/>
      <c r="R260" s="510"/>
      <c r="S260" s="510"/>
      <c r="T260" s="507" t="s">
        <v>489</v>
      </c>
      <c r="AM260">
        <v>0</v>
      </c>
      <c r="AN260">
        <v>0</v>
      </c>
      <c r="AO260">
        <v>0</v>
      </c>
      <c r="AP260">
        <v>0</v>
      </c>
    </row>
    <row r="261" spans="1:42" ht="18" hidden="1" outlineLevel="1" x14ac:dyDescent="0.35">
      <c r="A261" s="13" t="s">
        <v>184</v>
      </c>
      <c r="B261" s="35">
        <v>249</v>
      </c>
      <c r="C261" s="473"/>
      <c r="D261" s="474"/>
      <c r="E261" s="474"/>
      <c r="F261" s="475"/>
      <c r="G261" s="476">
        <v>0</v>
      </c>
      <c r="H261" s="477">
        <v>0.1</v>
      </c>
      <c r="I261" s="102">
        <v>0</v>
      </c>
      <c r="J261" s="475"/>
      <c r="K261" s="7"/>
      <c r="L261" s="491">
        <v>249</v>
      </c>
      <c r="M261" s="503" t="s">
        <v>489</v>
      </c>
      <c r="N261" s="242">
        <v>0</v>
      </c>
      <c r="O261" s="504"/>
      <c r="P261" s="505"/>
      <c r="Q261" s="81"/>
      <c r="R261" s="510"/>
      <c r="S261" s="510"/>
      <c r="T261" s="507" t="s">
        <v>489</v>
      </c>
      <c r="AM261">
        <v>0</v>
      </c>
      <c r="AN261">
        <v>0</v>
      </c>
      <c r="AO261">
        <v>0</v>
      </c>
      <c r="AP261">
        <v>0</v>
      </c>
    </row>
    <row r="262" spans="1:42" ht="18" hidden="1" outlineLevel="1" x14ac:dyDescent="0.35">
      <c r="A262" s="13" t="s">
        <v>184</v>
      </c>
      <c r="B262" s="35">
        <v>250</v>
      </c>
      <c r="C262" s="473"/>
      <c r="D262" s="474"/>
      <c r="E262" s="474"/>
      <c r="F262" s="475"/>
      <c r="G262" s="476">
        <v>0</v>
      </c>
      <c r="H262" s="477">
        <v>0.1</v>
      </c>
      <c r="I262" s="102">
        <v>0</v>
      </c>
      <c r="J262" s="475"/>
      <c r="K262" s="7"/>
      <c r="L262" s="491">
        <v>250</v>
      </c>
      <c r="M262" s="503" t="s">
        <v>489</v>
      </c>
      <c r="N262" s="242">
        <v>0</v>
      </c>
      <c r="O262" s="504"/>
      <c r="P262" s="505"/>
      <c r="Q262" s="81"/>
      <c r="R262" s="510"/>
      <c r="S262" s="510"/>
      <c r="T262" s="507" t="s">
        <v>489</v>
      </c>
      <c r="AM262">
        <v>0</v>
      </c>
      <c r="AN262">
        <v>0</v>
      </c>
      <c r="AO262">
        <v>0</v>
      </c>
      <c r="AP262">
        <v>0</v>
      </c>
    </row>
    <row r="263" spans="1:42" ht="18" hidden="1" outlineLevel="1" x14ac:dyDescent="0.35">
      <c r="A263" s="13" t="s">
        <v>184</v>
      </c>
      <c r="B263" s="35">
        <v>251</v>
      </c>
      <c r="C263" s="473"/>
      <c r="D263" s="474"/>
      <c r="E263" s="474"/>
      <c r="F263" s="475"/>
      <c r="G263" s="476">
        <v>0</v>
      </c>
      <c r="H263" s="477">
        <v>0.1</v>
      </c>
      <c r="I263" s="102">
        <v>0</v>
      </c>
      <c r="J263" s="475"/>
      <c r="K263" s="7"/>
      <c r="L263" s="491">
        <v>251</v>
      </c>
      <c r="M263" s="503" t="s">
        <v>489</v>
      </c>
      <c r="N263" s="242">
        <v>0</v>
      </c>
      <c r="O263" s="504"/>
      <c r="P263" s="505"/>
      <c r="Q263" s="81"/>
      <c r="R263" s="510"/>
      <c r="S263" s="510"/>
      <c r="T263" s="507" t="s">
        <v>489</v>
      </c>
      <c r="AM263">
        <v>0</v>
      </c>
      <c r="AN263">
        <v>0</v>
      </c>
      <c r="AO263">
        <v>0</v>
      </c>
      <c r="AP263">
        <v>0</v>
      </c>
    </row>
    <row r="264" spans="1:42" ht="18" hidden="1" outlineLevel="1" x14ac:dyDescent="0.35">
      <c r="A264" s="13" t="s">
        <v>184</v>
      </c>
      <c r="B264" s="35">
        <v>252</v>
      </c>
      <c r="C264" s="473"/>
      <c r="D264" s="474"/>
      <c r="E264" s="474"/>
      <c r="F264" s="475"/>
      <c r="G264" s="476">
        <v>0</v>
      </c>
      <c r="H264" s="477">
        <v>0.1</v>
      </c>
      <c r="I264" s="102">
        <v>0</v>
      </c>
      <c r="J264" s="475"/>
      <c r="K264" s="7"/>
      <c r="L264" s="491">
        <v>252</v>
      </c>
      <c r="M264" s="503" t="s">
        <v>489</v>
      </c>
      <c r="N264" s="242">
        <v>0</v>
      </c>
      <c r="O264" s="504"/>
      <c r="P264" s="505"/>
      <c r="Q264" s="81"/>
      <c r="R264" s="510"/>
      <c r="S264" s="510"/>
      <c r="T264" s="507" t="s">
        <v>489</v>
      </c>
      <c r="AM264">
        <v>0</v>
      </c>
      <c r="AN264">
        <v>0</v>
      </c>
      <c r="AO264">
        <v>0</v>
      </c>
      <c r="AP264">
        <v>0</v>
      </c>
    </row>
    <row r="265" spans="1:42" ht="18" hidden="1" outlineLevel="1" x14ac:dyDescent="0.35">
      <c r="A265" s="13" t="s">
        <v>184</v>
      </c>
      <c r="B265" s="35">
        <v>253</v>
      </c>
      <c r="C265" s="473"/>
      <c r="D265" s="474"/>
      <c r="E265" s="474"/>
      <c r="F265" s="475"/>
      <c r="G265" s="476">
        <v>0</v>
      </c>
      <c r="H265" s="477">
        <v>0.1</v>
      </c>
      <c r="I265" s="102">
        <v>0</v>
      </c>
      <c r="J265" s="475"/>
      <c r="K265" s="7"/>
      <c r="L265" s="491">
        <v>253</v>
      </c>
      <c r="M265" s="503" t="s">
        <v>489</v>
      </c>
      <c r="N265" s="242">
        <v>0</v>
      </c>
      <c r="O265" s="504"/>
      <c r="P265" s="505"/>
      <c r="Q265" s="81"/>
      <c r="R265" s="510"/>
      <c r="S265" s="510"/>
      <c r="T265" s="507" t="s">
        <v>489</v>
      </c>
      <c r="AM265">
        <v>0</v>
      </c>
      <c r="AN265">
        <v>0</v>
      </c>
      <c r="AO265">
        <v>0</v>
      </c>
      <c r="AP265">
        <v>0</v>
      </c>
    </row>
    <row r="266" spans="1:42" ht="18" hidden="1" outlineLevel="1" x14ac:dyDescent="0.35">
      <c r="A266" s="13" t="s">
        <v>184</v>
      </c>
      <c r="B266" s="35">
        <v>254</v>
      </c>
      <c r="C266" s="473"/>
      <c r="D266" s="474"/>
      <c r="E266" s="474"/>
      <c r="F266" s="475"/>
      <c r="G266" s="476">
        <v>0</v>
      </c>
      <c r="H266" s="477">
        <v>0.1</v>
      </c>
      <c r="I266" s="102">
        <v>0</v>
      </c>
      <c r="J266" s="475"/>
      <c r="K266" s="7"/>
      <c r="L266" s="491">
        <v>254</v>
      </c>
      <c r="M266" s="503" t="s">
        <v>489</v>
      </c>
      <c r="N266" s="242">
        <v>0</v>
      </c>
      <c r="O266" s="504"/>
      <c r="P266" s="505"/>
      <c r="Q266" s="81"/>
      <c r="R266" s="510"/>
      <c r="S266" s="510"/>
      <c r="T266" s="507" t="s">
        <v>489</v>
      </c>
      <c r="AM266">
        <v>0</v>
      </c>
      <c r="AN266">
        <v>0</v>
      </c>
      <c r="AO266">
        <v>0</v>
      </c>
      <c r="AP266">
        <v>0</v>
      </c>
    </row>
    <row r="267" spans="1:42" ht="18" hidden="1" outlineLevel="1" x14ac:dyDescent="0.35">
      <c r="A267" s="13" t="s">
        <v>184</v>
      </c>
      <c r="B267" s="35">
        <v>255</v>
      </c>
      <c r="C267" s="473"/>
      <c r="D267" s="474"/>
      <c r="E267" s="474"/>
      <c r="F267" s="475"/>
      <c r="G267" s="476">
        <v>0</v>
      </c>
      <c r="H267" s="477">
        <v>0.1</v>
      </c>
      <c r="I267" s="102">
        <v>0</v>
      </c>
      <c r="J267" s="475"/>
      <c r="K267" s="7"/>
      <c r="L267" s="491">
        <v>255</v>
      </c>
      <c r="M267" s="503" t="s">
        <v>489</v>
      </c>
      <c r="N267" s="242">
        <v>0</v>
      </c>
      <c r="O267" s="504"/>
      <c r="P267" s="505"/>
      <c r="Q267" s="81"/>
      <c r="R267" s="510"/>
      <c r="S267" s="510"/>
      <c r="T267" s="507" t="s">
        <v>489</v>
      </c>
      <c r="AM267">
        <v>0</v>
      </c>
      <c r="AN267">
        <v>0</v>
      </c>
      <c r="AO267">
        <v>0</v>
      </c>
      <c r="AP267">
        <v>0</v>
      </c>
    </row>
    <row r="268" spans="1:42" ht="18" hidden="1" outlineLevel="1" x14ac:dyDescent="0.35">
      <c r="A268" s="13" t="s">
        <v>184</v>
      </c>
      <c r="B268" s="35">
        <v>256</v>
      </c>
      <c r="C268" s="473"/>
      <c r="D268" s="474"/>
      <c r="E268" s="474"/>
      <c r="F268" s="475"/>
      <c r="G268" s="476">
        <v>0</v>
      </c>
      <c r="H268" s="477">
        <v>0.1</v>
      </c>
      <c r="I268" s="102">
        <v>0</v>
      </c>
      <c r="J268" s="475"/>
      <c r="K268" s="7"/>
      <c r="L268" s="491">
        <v>256</v>
      </c>
      <c r="M268" s="503" t="s">
        <v>489</v>
      </c>
      <c r="N268" s="242">
        <v>0</v>
      </c>
      <c r="O268" s="504"/>
      <c r="P268" s="505"/>
      <c r="Q268" s="81"/>
      <c r="R268" s="510"/>
      <c r="S268" s="510"/>
      <c r="T268" s="507" t="s">
        <v>489</v>
      </c>
      <c r="AM268">
        <v>0</v>
      </c>
      <c r="AN268">
        <v>0</v>
      </c>
      <c r="AO268">
        <v>0</v>
      </c>
      <c r="AP268">
        <v>0</v>
      </c>
    </row>
    <row r="269" spans="1:42" ht="18" hidden="1" outlineLevel="1" x14ac:dyDescent="0.35">
      <c r="A269" s="13" t="s">
        <v>184</v>
      </c>
      <c r="B269" s="35">
        <v>257</v>
      </c>
      <c r="C269" s="473"/>
      <c r="D269" s="474"/>
      <c r="E269" s="474"/>
      <c r="F269" s="475"/>
      <c r="G269" s="476">
        <v>0</v>
      </c>
      <c r="H269" s="477">
        <v>0.1</v>
      </c>
      <c r="I269" s="102">
        <v>0</v>
      </c>
      <c r="J269" s="475"/>
      <c r="K269" s="7"/>
      <c r="L269" s="491">
        <v>257</v>
      </c>
      <c r="M269" s="503" t="s">
        <v>489</v>
      </c>
      <c r="N269" s="242">
        <v>0</v>
      </c>
      <c r="O269" s="504"/>
      <c r="P269" s="505"/>
      <c r="Q269" s="81"/>
      <c r="R269" s="510"/>
      <c r="S269" s="510"/>
      <c r="T269" s="507" t="s">
        <v>489</v>
      </c>
      <c r="AM269">
        <v>0</v>
      </c>
      <c r="AN269">
        <v>0</v>
      </c>
      <c r="AO269">
        <v>0</v>
      </c>
      <c r="AP269">
        <v>0</v>
      </c>
    </row>
    <row r="270" spans="1:42" ht="18" hidden="1" outlineLevel="1" x14ac:dyDescent="0.35">
      <c r="A270" s="13" t="s">
        <v>184</v>
      </c>
      <c r="B270" s="35">
        <v>258</v>
      </c>
      <c r="C270" s="473"/>
      <c r="D270" s="474"/>
      <c r="E270" s="474"/>
      <c r="F270" s="475"/>
      <c r="G270" s="476">
        <v>0</v>
      </c>
      <c r="H270" s="477">
        <v>0.1</v>
      </c>
      <c r="I270" s="102">
        <v>0</v>
      </c>
      <c r="J270" s="475"/>
      <c r="K270" s="7"/>
      <c r="L270" s="491">
        <v>258</v>
      </c>
      <c r="M270" s="503" t="s">
        <v>489</v>
      </c>
      <c r="N270" s="242">
        <v>0</v>
      </c>
      <c r="O270" s="504"/>
      <c r="P270" s="505"/>
      <c r="Q270" s="81"/>
      <c r="R270" s="510"/>
      <c r="S270" s="510"/>
      <c r="T270" s="507" t="s">
        <v>489</v>
      </c>
      <c r="AM270">
        <v>0</v>
      </c>
      <c r="AN270">
        <v>0</v>
      </c>
      <c r="AO270">
        <v>0</v>
      </c>
      <c r="AP270">
        <v>0</v>
      </c>
    </row>
    <row r="271" spans="1:42" ht="18" hidden="1" outlineLevel="1" x14ac:dyDescent="0.35">
      <c r="A271" s="13" t="s">
        <v>184</v>
      </c>
      <c r="B271" s="35">
        <v>259</v>
      </c>
      <c r="C271" s="473"/>
      <c r="D271" s="474"/>
      <c r="E271" s="474"/>
      <c r="F271" s="475"/>
      <c r="G271" s="476">
        <v>0</v>
      </c>
      <c r="H271" s="477">
        <v>0.1</v>
      </c>
      <c r="I271" s="102">
        <v>0</v>
      </c>
      <c r="J271" s="475"/>
      <c r="K271" s="7"/>
      <c r="L271" s="491">
        <v>259</v>
      </c>
      <c r="M271" s="503" t="s">
        <v>489</v>
      </c>
      <c r="N271" s="242">
        <v>0</v>
      </c>
      <c r="O271" s="504"/>
      <c r="P271" s="505"/>
      <c r="Q271" s="81"/>
      <c r="R271" s="510"/>
      <c r="S271" s="510"/>
      <c r="T271" s="507" t="s">
        <v>489</v>
      </c>
      <c r="AM271">
        <v>0</v>
      </c>
      <c r="AN271">
        <v>0</v>
      </c>
      <c r="AO271">
        <v>0</v>
      </c>
      <c r="AP271">
        <v>0</v>
      </c>
    </row>
    <row r="272" spans="1:42" ht="18" hidden="1" outlineLevel="1" x14ac:dyDescent="0.35">
      <c r="A272" s="13" t="s">
        <v>184</v>
      </c>
      <c r="B272" s="35">
        <v>260</v>
      </c>
      <c r="C272" s="473"/>
      <c r="D272" s="474"/>
      <c r="E272" s="474"/>
      <c r="F272" s="475"/>
      <c r="G272" s="476">
        <v>0</v>
      </c>
      <c r="H272" s="477">
        <v>0.1</v>
      </c>
      <c r="I272" s="102">
        <v>0</v>
      </c>
      <c r="J272" s="475"/>
      <c r="K272" s="7"/>
      <c r="L272" s="491">
        <v>260</v>
      </c>
      <c r="M272" s="503" t="s">
        <v>489</v>
      </c>
      <c r="N272" s="242">
        <v>0</v>
      </c>
      <c r="O272" s="504"/>
      <c r="P272" s="505"/>
      <c r="Q272" s="81"/>
      <c r="R272" s="510"/>
      <c r="S272" s="510"/>
      <c r="T272" s="507" t="s">
        <v>489</v>
      </c>
      <c r="AM272">
        <v>0</v>
      </c>
      <c r="AN272">
        <v>0</v>
      </c>
      <c r="AO272">
        <v>0</v>
      </c>
      <c r="AP272">
        <v>0</v>
      </c>
    </row>
    <row r="273" spans="1:42" ht="18" hidden="1" outlineLevel="1" x14ac:dyDescent="0.35">
      <c r="A273" s="13" t="s">
        <v>184</v>
      </c>
      <c r="B273" s="35">
        <v>261</v>
      </c>
      <c r="C273" s="473"/>
      <c r="D273" s="474"/>
      <c r="E273" s="474"/>
      <c r="F273" s="475"/>
      <c r="G273" s="476">
        <v>0</v>
      </c>
      <c r="H273" s="477">
        <v>0.1</v>
      </c>
      <c r="I273" s="102">
        <v>0</v>
      </c>
      <c r="J273" s="475"/>
      <c r="K273" s="7"/>
      <c r="L273" s="491">
        <v>261</v>
      </c>
      <c r="M273" s="503" t="s">
        <v>489</v>
      </c>
      <c r="N273" s="242">
        <v>0</v>
      </c>
      <c r="O273" s="504"/>
      <c r="P273" s="505"/>
      <c r="Q273" s="81"/>
      <c r="R273" s="510"/>
      <c r="S273" s="510"/>
      <c r="T273" s="507" t="s">
        <v>489</v>
      </c>
      <c r="AM273">
        <v>0</v>
      </c>
      <c r="AN273">
        <v>0</v>
      </c>
      <c r="AO273">
        <v>0</v>
      </c>
      <c r="AP273">
        <v>0</v>
      </c>
    </row>
    <row r="274" spans="1:42" ht="18" hidden="1" outlineLevel="1" x14ac:dyDescent="0.35">
      <c r="A274" s="13" t="s">
        <v>184</v>
      </c>
      <c r="B274" s="35">
        <v>262</v>
      </c>
      <c r="C274" s="473"/>
      <c r="D274" s="474"/>
      <c r="E274" s="474"/>
      <c r="F274" s="475"/>
      <c r="G274" s="476">
        <v>0</v>
      </c>
      <c r="H274" s="477">
        <v>0.1</v>
      </c>
      <c r="I274" s="102">
        <v>0</v>
      </c>
      <c r="J274" s="475"/>
      <c r="K274" s="7"/>
      <c r="L274" s="491">
        <v>262</v>
      </c>
      <c r="M274" s="503" t="s">
        <v>489</v>
      </c>
      <c r="N274" s="242">
        <v>0</v>
      </c>
      <c r="O274" s="504"/>
      <c r="P274" s="505"/>
      <c r="Q274" s="81"/>
      <c r="R274" s="510"/>
      <c r="S274" s="510"/>
      <c r="T274" s="507" t="s">
        <v>489</v>
      </c>
      <c r="AM274">
        <v>0</v>
      </c>
      <c r="AN274">
        <v>0</v>
      </c>
      <c r="AO274">
        <v>0</v>
      </c>
      <c r="AP274">
        <v>0</v>
      </c>
    </row>
    <row r="275" spans="1:42" ht="18" hidden="1" outlineLevel="1" x14ac:dyDescent="0.35">
      <c r="A275" s="13" t="s">
        <v>184</v>
      </c>
      <c r="B275" s="35">
        <v>263</v>
      </c>
      <c r="C275" s="473"/>
      <c r="D275" s="474"/>
      <c r="E275" s="474"/>
      <c r="F275" s="475"/>
      <c r="G275" s="476">
        <v>0</v>
      </c>
      <c r="H275" s="477">
        <v>0.1</v>
      </c>
      <c r="I275" s="102">
        <v>0</v>
      </c>
      <c r="J275" s="475"/>
      <c r="K275" s="7"/>
      <c r="L275" s="491">
        <v>263</v>
      </c>
      <c r="M275" s="503" t="s">
        <v>489</v>
      </c>
      <c r="N275" s="242">
        <v>0</v>
      </c>
      <c r="O275" s="504"/>
      <c r="P275" s="505"/>
      <c r="Q275" s="81"/>
      <c r="R275" s="510"/>
      <c r="S275" s="510"/>
      <c r="T275" s="507" t="s">
        <v>489</v>
      </c>
      <c r="AM275">
        <v>0</v>
      </c>
      <c r="AN275">
        <v>0</v>
      </c>
      <c r="AO275">
        <v>0</v>
      </c>
      <c r="AP275">
        <v>0</v>
      </c>
    </row>
    <row r="276" spans="1:42" ht="18" hidden="1" outlineLevel="1" x14ac:dyDescent="0.35">
      <c r="A276" s="13" t="s">
        <v>184</v>
      </c>
      <c r="B276" s="35">
        <v>264</v>
      </c>
      <c r="C276" s="473"/>
      <c r="D276" s="474"/>
      <c r="E276" s="474"/>
      <c r="F276" s="475"/>
      <c r="G276" s="476">
        <v>0</v>
      </c>
      <c r="H276" s="477">
        <v>0.1</v>
      </c>
      <c r="I276" s="102">
        <v>0</v>
      </c>
      <c r="J276" s="475"/>
      <c r="K276" s="7"/>
      <c r="L276" s="491">
        <v>264</v>
      </c>
      <c r="M276" s="503" t="s">
        <v>489</v>
      </c>
      <c r="N276" s="242">
        <v>0</v>
      </c>
      <c r="O276" s="504"/>
      <c r="P276" s="505"/>
      <c r="Q276" s="81"/>
      <c r="R276" s="510"/>
      <c r="S276" s="510"/>
      <c r="T276" s="507" t="s">
        <v>489</v>
      </c>
      <c r="AM276">
        <v>0</v>
      </c>
      <c r="AN276">
        <v>0</v>
      </c>
      <c r="AO276">
        <v>0</v>
      </c>
      <c r="AP276">
        <v>0</v>
      </c>
    </row>
    <row r="277" spans="1:42" ht="18" hidden="1" outlineLevel="1" x14ac:dyDescent="0.35">
      <c r="A277" s="13" t="s">
        <v>184</v>
      </c>
      <c r="B277" s="35">
        <v>265</v>
      </c>
      <c r="C277" s="473"/>
      <c r="D277" s="474"/>
      <c r="E277" s="474"/>
      <c r="F277" s="475"/>
      <c r="G277" s="476">
        <v>0</v>
      </c>
      <c r="H277" s="477">
        <v>0.1</v>
      </c>
      <c r="I277" s="102">
        <v>0</v>
      </c>
      <c r="J277" s="475"/>
      <c r="K277" s="7"/>
      <c r="L277" s="491">
        <v>265</v>
      </c>
      <c r="M277" s="503" t="s">
        <v>489</v>
      </c>
      <c r="N277" s="242">
        <v>0</v>
      </c>
      <c r="O277" s="504"/>
      <c r="P277" s="505"/>
      <c r="Q277" s="81"/>
      <c r="R277" s="510"/>
      <c r="S277" s="510"/>
      <c r="T277" s="507" t="s">
        <v>489</v>
      </c>
      <c r="AM277">
        <v>0</v>
      </c>
      <c r="AN277">
        <v>0</v>
      </c>
      <c r="AO277">
        <v>0</v>
      </c>
      <c r="AP277">
        <v>0</v>
      </c>
    </row>
    <row r="278" spans="1:42" ht="18" hidden="1" outlineLevel="1" x14ac:dyDescent="0.35">
      <c r="A278" s="13" t="s">
        <v>184</v>
      </c>
      <c r="B278" s="35">
        <v>266</v>
      </c>
      <c r="C278" s="473"/>
      <c r="D278" s="474"/>
      <c r="E278" s="474"/>
      <c r="F278" s="475"/>
      <c r="G278" s="476">
        <v>0</v>
      </c>
      <c r="H278" s="477">
        <v>0.1</v>
      </c>
      <c r="I278" s="102">
        <v>0</v>
      </c>
      <c r="J278" s="475"/>
      <c r="K278" s="7"/>
      <c r="L278" s="491">
        <v>266</v>
      </c>
      <c r="M278" s="503" t="s">
        <v>489</v>
      </c>
      <c r="N278" s="242">
        <v>0</v>
      </c>
      <c r="O278" s="504"/>
      <c r="P278" s="505"/>
      <c r="Q278" s="81"/>
      <c r="R278" s="510"/>
      <c r="S278" s="510"/>
      <c r="T278" s="507" t="s">
        <v>489</v>
      </c>
      <c r="AM278">
        <v>0</v>
      </c>
      <c r="AN278">
        <v>0</v>
      </c>
      <c r="AO278">
        <v>0</v>
      </c>
      <c r="AP278">
        <v>0</v>
      </c>
    </row>
    <row r="279" spans="1:42" ht="18" hidden="1" outlineLevel="1" x14ac:dyDescent="0.35">
      <c r="A279" s="13" t="s">
        <v>184</v>
      </c>
      <c r="B279" s="35">
        <v>267</v>
      </c>
      <c r="C279" s="473"/>
      <c r="D279" s="474"/>
      <c r="E279" s="474"/>
      <c r="F279" s="475"/>
      <c r="G279" s="476">
        <v>0</v>
      </c>
      <c r="H279" s="477">
        <v>0.1</v>
      </c>
      <c r="I279" s="102">
        <v>0</v>
      </c>
      <c r="J279" s="475"/>
      <c r="K279" s="7"/>
      <c r="L279" s="491">
        <v>267</v>
      </c>
      <c r="M279" s="503" t="s">
        <v>489</v>
      </c>
      <c r="N279" s="242">
        <v>0</v>
      </c>
      <c r="O279" s="504"/>
      <c r="P279" s="505"/>
      <c r="Q279" s="81"/>
      <c r="R279" s="510"/>
      <c r="S279" s="510"/>
      <c r="T279" s="507" t="s">
        <v>489</v>
      </c>
      <c r="AM279">
        <v>0</v>
      </c>
      <c r="AN279">
        <v>0</v>
      </c>
      <c r="AO279">
        <v>0</v>
      </c>
      <c r="AP279">
        <v>0</v>
      </c>
    </row>
    <row r="280" spans="1:42" ht="18" hidden="1" outlineLevel="1" x14ac:dyDescent="0.35">
      <c r="A280" s="13" t="s">
        <v>184</v>
      </c>
      <c r="B280" s="35">
        <v>268</v>
      </c>
      <c r="C280" s="473"/>
      <c r="D280" s="474"/>
      <c r="E280" s="474"/>
      <c r="F280" s="475"/>
      <c r="G280" s="476">
        <v>0</v>
      </c>
      <c r="H280" s="477">
        <v>0.1</v>
      </c>
      <c r="I280" s="102">
        <v>0</v>
      </c>
      <c r="J280" s="475"/>
      <c r="K280" s="7"/>
      <c r="L280" s="491">
        <v>268</v>
      </c>
      <c r="M280" s="503" t="s">
        <v>489</v>
      </c>
      <c r="N280" s="242">
        <v>0</v>
      </c>
      <c r="O280" s="504"/>
      <c r="P280" s="505"/>
      <c r="Q280" s="81"/>
      <c r="R280" s="510"/>
      <c r="S280" s="510"/>
      <c r="T280" s="507" t="s">
        <v>489</v>
      </c>
      <c r="AM280">
        <v>0</v>
      </c>
      <c r="AN280">
        <v>0</v>
      </c>
      <c r="AO280">
        <v>0</v>
      </c>
      <c r="AP280">
        <v>0</v>
      </c>
    </row>
    <row r="281" spans="1:42" ht="18" hidden="1" outlineLevel="1" x14ac:dyDescent="0.35">
      <c r="A281" s="13" t="s">
        <v>184</v>
      </c>
      <c r="B281" s="35">
        <v>269</v>
      </c>
      <c r="C281" s="473"/>
      <c r="D281" s="474"/>
      <c r="E281" s="474"/>
      <c r="F281" s="475"/>
      <c r="G281" s="476">
        <v>0</v>
      </c>
      <c r="H281" s="477">
        <v>0.1</v>
      </c>
      <c r="I281" s="102">
        <v>0</v>
      </c>
      <c r="J281" s="475"/>
      <c r="K281" s="7"/>
      <c r="L281" s="491">
        <v>269</v>
      </c>
      <c r="M281" s="503" t="s">
        <v>489</v>
      </c>
      <c r="N281" s="242">
        <v>0</v>
      </c>
      <c r="O281" s="504"/>
      <c r="P281" s="505"/>
      <c r="Q281" s="81"/>
      <c r="R281" s="510"/>
      <c r="S281" s="510"/>
      <c r="T281" s="507" t="s">
        <v>489</v>
      </c>
      <c r="AM281">
        <v>0</v>
      </c>
      <c r="AN281">
        <v>0</v>
      </c>
      <c r="AO281">
        <v>0</v>
      </c>
      <c r="AP281">
        <v>0</v>
      </c>
    </row>
    <row r="282" spans="1:42" ht="18" hidden="1" outlineLevel="1" x14ac:dyDescent="0.35">
      <c r="A282" s="13" t="s">
        <v>184</v>
      </c>
      <c r="B282" s="35">
        <v>270</v>
      </c>
      <c r="C282" s="473"/>
      <c r="D282" s="474"/>
      <c r="E282" s="474"/>
      <c r="F282" s="475"/>
      <c r="G282" s="476">
        <v>0</v>
      </c>
      <c r="H282" s="477">
        <v>0.1</v>
      </c>
      <c r="I282" s="102">
        <v>0</v>
      </c>
      <c r="J282" s="475"/>
      <c r="K282" s="7"/>
      <c r="L282" s="491">
        <v>270</v>
      </c>
      <c r="M282" s="503" t="s">
        <v>489</v>
      </c>
      <c r="N282" s="242">
        <v>0</v>
      </c>
      <c r="O282" s="504"/>
      <c r="P282" s="505"/>
      <c r="Q282" s="81"/>
      <c r="R282" s="510"/>
      <c r="S282" s="510"/>
      <c r="T282" s="507" t="s">
        <v>489</v>
      </c>
      <c r="AM282">
        <v>0</v>
      </c>
      <c r="AN282">
        <v>0</v>
      </c>
      <c r="AO282">
        <v>0</v>
      </c>
      <c r="AP282">
        <v>0</v>
      </c>
    </row>
    <row r="283" spans="1:42" ht="18" hidden="1" outlineLevel="1" x14ac:dyDescent="0.35">
      <c r="A283" s="13" t="s">
        <v>184</v>
      </c>
      <c r="B283" s="35">
        <v>271</v>
      </c>
      <c r="C283" s="473"/>
      <c r="D283" s="474"/>
      <c r="E283" s="474"/>
      <c r="F283" s="475"/>
      <c r="G283" s="476">
        <v>0</v>
      </c>
      <c r="H283" s="477">
        <v>0.1</v>
      </c>
      <c r="I283" s="102">
        <v>0</v>
      </c>
      <c r="J283" s="475"/>
      <c r="K283" s="7"/>
      <c r="L283" s="491">
        <v>271</v>
      </c>
      <c r="M283" s="503" t="s">
        <v>489</v>
      </c>
      <c r="N283" s="242">
        <v>0</v>
      </c>
      <c r="O283" s="504"/>
      <c r="P283" s="505"/>
      <c r="Q283" s="81"/>
      <c r="R283" s="510"/>
      <c r="S283" s="510"/>
      <c r="T283" s="507" t="s">
        <v>489</v>
      </c>
      <c r="AM283">
        <v>0</v>
      </c>
      <c r="AN283">
        <v>0</v>
      </c>
      <c r="AO283">
        <v>0</v>
      </c>
      <c r="AP283">
        <v>0</v>
      </c>
    </row>
    <row r="284" spans="1:42" ht="18" hidden="1" outlineLevel="1" x14ac:dyDescent="0.35">
      <c r="A284" s="13" t="s">
        <v>184</v>
      </c>
      <c r="B284" s="35">
        <v>272</v>
      </c>
      <c r="C284" s="473"/>
      <c r="D284" s="474"/>
      <c r="E284" s="474"/>
      <c r="F284" s="475"/>
      <c r="G284" s="476">
        <v>0</v>
      </c>
      <c r="H284" s="477">
        <v>0.1</v>
      </c>
      <c r="I284" s="102">
        <v>0</v>
      </c>
      <c r="J284" s="475"/>
      <c r="K284" s="7"/>
      <c r="L284" s="491">
        <v>272</v>
      </c>
      <c r="M284" s="503" t="s">
        <v>489</v>
      </c>
      <c r="N284" s="242">
        <v>0</v>
      </c>
      <c r="O284" s="504"/>
      <c r="P284" s="505"/>
      <c r="Q284" s="81"/>
      <c r="R284" s="510"/>
      <c r="S284" s="510"/>
      <c r="T284" s="507" t="s">
        <v>489</v>
      </c>
      <c r="AM284">
        <v>0</v>
      </c>
      <c r="AN284">
        <v>0</v>
      </c>
      <c r="AO284">
        <v>0</v>
      </c>
      <c r="AP284">
        <v>0</v>
      </c>
    </row>
    <row r="285" spans="1:42" ht="18" hidden="1" outlineLevel="1" x14ac:dyDescent="0.35">
      <c r="A285" s="13" t="s">
        <v>184</v>
      </c>
      <c r="B285" s="35">
        <v>273</v>
      </c>
      <c r="C285" s="473"/>
      <c r="D285" s="474"/>
      <c r="E285" s="474"/>
      <c r="F285" s="475"/>
      <c r="G285" s="476">
        <v>0</v>
      </c>
      <c r="H285" s="477">
        <v>0.1</v>
      </c>
      <c r="I285" s="102">
        <v>0</v>
      </c>
      <c r="J285" s="475"/>
      <c r="K285" s="7"/>
      <c r="L285" s="491">
        <v>273</v>
      </c>
      <c r="M285" s="503" t="s">
        <v>489</v>
      </c>
      <c r="N285" s="242">
        <v>0</v>
      </c>
      <c r="O285" s="504"/>
      <c r="P285" s="505"/>
      <c r="Q285" s="81"/>
      <c r="R285" s="510"/>
      <c r="S285" s="510"/>
      <c r="T285" s="507" t="s">
        <v>489</v>
      </c>
      <c r="AM285">
        <v>0</v>
      </c>
      <c r="AN285">
        <v>0</v>
      </c>
      <c r="AO285">
        <v>0</v>
      </c>
      <c r="AP285">
        <v>0</v>
      </c>
    </row>
    <row r="286" spans="1:42" ht="18" hidden="1" outlineLevel="1" x14ac:dyDescent="0.35">
      <c r="A286" s="13" t="s">
        <v>184</v>
      </c>
      <c r="B286" s="35">
        <v>274</v>
      </c>
      <c r="C286" s="473"/>
      <c r="D286" s="474"/>
      <c r="E286" s="474"/>
      <c r="F286" s="475"/>
      <c r="G286" s="476">
        <v>0</v>
      </c>
      <c r="H286" s="477">
        <v>0.1</v>
      </c>
      <c r="I286" s="102">
        <v>0</v>
      </c>
      <c r="J286" s="475"/>
      <c r="K286" s="7"/>
      <c r="L286" s="491">
        <v>274</v>
      </c>
      <c r="M286" s="503" t="s">
        <v>489</v>
      </c>
      <c r="N286" s="242">
        <v>0</v>
      </c>
      <c r="O286" s="504"/>
      <c r="P286" s="505"/>
      <c r="Q286" s="81"/>
      <c r="R286" s="510"/>
      <c r="S286" s="510"/>
      <c r="T286" s="507" t="s">
        <v>489</v>
      </c>
      <c r="AM286">
        <v>0</v>
      </c>
      <c r="AN286">
        <v>0</v>
      </c>
      <c r="AO286">
        <v>0</v>
      </c>
      <c r="AP286">
        <v>0</v>
      </c>
    </row>
    <row r="287" spans="1:42" ht="18" hidden="1" outlineLevel="1" x14ac:dyDescent="0.35">
      <c r="A287" s="13" t="s">
        <v>184</v>
      </c>
      <c r="B287" s="35">
        <v>275</v>
      </c>
      <c r="C287" s="473"/>
      <c r="D287" s="474"/>
      <c r="E287" s="474"/>
      <c r="F287" s="475"/>
      <c r="G287" s="476">
        <v>0</v>
      </c>
      <c r="H287" s="477">
        <v>0.1</v>
      </c>
      <c r="I287" s="102">
        <v>0</v>
      </c>
      <c r="J287" s="475"/>
      <c r="K287" s="7"/>
      <c r="L287" s="491">
        <v>275</v>
      </c>
      <c r="M287" s="503" t="s">
        <v>489</v>
      </c>
      <c r="N287" s="242">
        <v>0</v>
      </c>
      <c r="O287" s="504"/>
      <c r="P287" s="505"/>
      <c r="Q287" s="81"/>
      <c r="R287" s="510"/>
      <c r="S287" s="510"/>
      <c r="T287" s="507" t="s">
        <v>489</v>
      </c>
      <c r="AM287">
        <v>0</v>
      </c>
      <c r="AN287">
        <v>0</v>
      </c>
      <c r="AO287">
        <v>0</v>
      </c>
      <c r="AP287">
        <v>0</v>
      </c>
    </row>
    <row r="288" spans="1:42" ht="18" hidden="1" outlineLevel="1" x14ac:dyDescent="0.35">
      <c r="A288" s="13" t="s">
        <v>184</v>
      </c>
      <c r="B288" s="35">
        <v>276</v>
      </c>
      <c r="C288" s="473"/>
      <c r="D288" s="474"/>
      <c r="E288" s="474"/>
      <c r="F288" s="475"/>
      <c r="G288" s="476">
        <v>0</v>
      </c>
      <c r="H288" s="477">
        <v>0.1</v>
      </c>
      <c r="I288" s="102">
        <v>0</v>
      </c>
      <c r="J288" s="475"/>
      <c r="K288" s="7"/>
      <c r="L288" s="491">
        <v>276</v>
      </c>
      <c r="M288" s="503" t="s">
        <v>489</v>
      </c>
      <c r="N288" s="242">
        <v>0</v>
      </c>
      <c r="O288" s="504"/>
      <c r="P288" s="505"/>
      <c r="Q288" s="81"/>
      <c r="R288" s="510"/>
      <c r="S288" s="510"/>
      <c r="T288" s="507" t="s">
        <v>489</v>
      </c>
      <c r="AM288">
        <v>0</v>
      </c>
      <c r="AN288">
        <v>0</v>
      </c>
      <c r="AO288">
        <v>0</v>
      </c>
      <c r="AP288">
        <v>0</v>
      </c>
    </row>
    <row r="289" spans="1:42" ht="18" hidden="1" outlineLevel="1" x14ac:dyDescent="0.35">
      <c r="A289" s="13" t="s">
        <v>184</v>
      </c>
      <c r="B289" s="35">
        <v>277</v>
      </c>
      <c r="C289" s="473"/>
      <c r="D289" s="474"/>
      <c r="E289" s="474"/>
      <c r="F289" s="475"/>
      <c r="G289" s="476">
        <v>0</v>
      </c>
      <c r="H289" s="477">
        <v>0.1</v>
      </c>
      <c r="I289" s="102">
        <v>0</v>
      </c>
      <c r="J289" s="475"/>
      <c r="K289" s="7"/>
      <c r="L289" s="491">
        <v>277</v>
      </c>
      <c r="M289" s="503" t="s">
        <v>489</v>
      </c>
      <c r="N289" s="242">
        <v>0</v>
      </c>
      <c r="O289" s="504"/>
      <c r="P289" s="505"/>
      <c r="Q289" s="81"/>
      <c r="R289" s="510"/>
      <c r="S289" s="510"/>
      <c r="T289" s="507" t="s">
        <v>489</v>
      </c>
      <c r="AM289">
        <v>0</v>
      </c>
      <c r="AN289">
        <v>0</v>
      </c>
      <c r="AO289">
        <v>0</v>
      </c>
      <c r="AP289">
        <v>0</v>
      </c>
    </row>
    <row r="290" spans="1:42" ht="18" hidden="1" outlineLevel="1" x14ac:dyDescent="0.35">
      <c r="A290" s="13" t="s">
        <v>184</v>
      </c>
      <c r="B290" s="35">
        <v>278</v>
      </c>
      <c r="C290" s="473"/>
      <c r="D290" s="474"/>
      <c r="E290" s="474"/>
      <c r="F290" s="475"/>
      <c r="G290" s="476">
        <v>0</v>
      </c>
      <c r="H290" s="477">
        <v>0.1</v>
      </c>
      <c r="I290" s="102">
        <v>0</v>
      </c>
      <c r="J290" s="475"/>
      <c r="K290" s="7"/>
      <c r="L290" s="491">
        <v>278</v>
      </c>
      <c r="M290" s="503" t="s">
        <v>489</v>
      </c>
      <c r="N290" s="242">
        <v>0</v>
      </c>
      <c r="O290" s="504"/>
      <c r="P290" s="505"/>
      <c r="Q290" s="81"/>
      <c r="R290" s="510"/>
      <c r="S290" s="510"/>
      <c r="T290" s="507" t="s">
        <v>489</v>
      </c>
      <c r="AM290">
        <v>0</v>
      </c>
      <c r="AN290">
        <v>0</v>
      </c>
      <c r="AO290">
        <v>0</v>
      </c>
      <c r="AP290">
        <v>0</v>
      </c>
    </row>
    <row r="291" spans="1:42" ht="18" hidden="1" outlineLevel="1" x14ac:dyDescent="0.35">
      <c r="A291" s="13" t="s">
        <v>184</v>
      </c>
      <c r="B291" s="35">
        <v>279</v>
      </c>
      <c r="C291" s="473"/>
      <c r="D291" s="474"/>
      <c r="E291" s="474"/>
      <c r="F291" s="475"/>
      <c r="G291" s="476">
        <v>0</v>
      </c>
      <c r="H291" s="477">
        <v>0.1</v>
      </c>
      <c r="I291" s="102">
        <v>0</v>
      </c>
      <c r="J291" s="475"/>
      <c r="K291" s="7"/>
      <c r="L291" s="491">
        <v>279</v>
      </c>
      <c r="M291" s="503" t="s">
        <v>489</v>
      </c>
      <c r="N291" s="242">
        <v>0</v>
      </c>
      <c r="O291" s="504"/>
      <c r="P291" s="505"/>
      <c r="Q291" s="81"/>
      <c r="R291" s="510"/>
      <c r="S291" s="510"/>
      <c r="T291" s="507" t="s">
        <v>489</v>
      </c>
      <c r="AM291">
        <v>0</v>
      </c>
      <c r="AN291">
        <v>0</v>
      </c>
      <c r="AO291">
        <v>0</v>
      </c>
      <c r="AP291">
        <v>0</v>
      </c>
    </row>
    <row r="292" spans="1:42" ht="18" hidden="1" outlineLevel="1" x14ac:dyDescent="0.35">
      <c r="A292" s="13" t="s">
        <v>184</v>
      </c>
      <c r="B292" s="35">
        <v>280</v>
      </c>
      <c r="C292" s="473"/>
      <c r="D292" s="474"/>
      <c r="E292" s="474"/>
      <c r="F292" s="475"/>
      <c r="G292" s="476">
        <v>0</v>
      </c>
      <c r="H292" s="477">
        <v>0.1</v>
      </c>
      <c r="I292" s="102">
        <v>0</v>
      </c>
      <c r="J292" s="475"/>
      <c r="K292" s="7"/>
      <c r="L292" s="491">
        <v>280</v>
      </c>
      <c r="M292" s="503" t="s">
        <v>489</v>
      </c>
      <c r="N292" s="242">
        <v>0</v>
      </c>
      <c r="O292" s="504"/>
      <c r="P292" s="505"/>
      <c r="Q292" s="81"/>
      <c r="R292" s="510"/>
      <c r="S292" s="510"/>
      <c r="T292" s="507" t="s">
        <v>489</v>
      </c>
      <c r="AM292">
        <v>0</v>
      </c>
      <c r="AN292">
        <v>0</v>
      </c>
      <c r="AO292">
        <v>0</v>
      </c>
      <c r="AP292">
        <v>0</v>
      </c>
    </row>
    <row r="293" spans="1:42" ht="18" hidden="1" outlineLevel="1" x14ac:dyDescent="0.35">
      <c r="A293" s="13" t="s">
        <v>184</v>
      </c>
      <c r="B293" s="35">
        <v>281</v>
      </c>
      <c r="C293" s="473"/>
      <c r="D293" s="474"/>
      <c r="E293" s="474"/>
      <c r="F293" s="475"/>
      <c r="G293" s="476">
        <v>0</v>
      </c>
      <c r="H293" s="477">
        <v>0.1</v>
      </c>
      <c r="I293" s="102">
        <v>0</v>
      </c>
      <c r="J293" s="475"/>
      <c r="K293" s="7"/>
      <c r="L293" s="491">
        <v>281</v>
      </c>
      <c r="M293" s="503" t="s">
        <v>489</v>
      </c>
      <c r="N293" s="242">
        <v>0</v>
      </c>
      <c r="O293" s="504"/>
      <c r="P293" s="505"/>
      <c r="Q293" s="81"/>
      <c r="R293" s="510"/>
      <c r="S293" s="510"/>
      <c r="T293" s="507" t="s">
        <v>489</v>
      </c>
      <c r="AM293">
        <v>0</v>
      </c>
      <c r="AN293">
        <v>0</v>
      </c>
      <c r="AO293">
        <v>0</v>
      </c>
      <c r="AP293">
        <v>0</v>
      </c>
    </row>
    <row r="294" spans="1:42" ht="18" hidden="1" outlineLevel="1" x14ac:dyDescent="0.35">
      <c r="A294" s="13" t="s">
        <v>184</v>
      </c>
      <c r="B294" s="35">
        <v>282</v>
      </c>
      <c r="C294" s="473"/>
      <c r="D294" s="474"/>
      <c r="E294" s="474"/>
      <c r="F294" s="475"/>
      <c r="G294" s="476">
        <v>0</v>
      </c>
      <c r="H294" s="477">
        <v>0.1</v>
      </c>
      <c r="I294" s="102">
        <v>0</v>
      </c>
      <c r="J294" s="475"/>
      <c r="K294" s="7"/>
      <c r="L294" s="491">
        <v>282</v>
      </c>
      <c r="M294" s="503" t="s">
        <v>489</v>
      </c>
      <c r="N294" s="242">
        <v>0</v>
      </c>
      <c r="O294" s="504"/>
      <c r="P294" s="505"/>
      <c r="Q294" s="81"/>
      <c r="R294" s="510"/>
      <c r="S294" s="510"/>
      <c r="T294" s="507" t="s">
        <v>489</v>
      </c>
      <c r="AM294">
        <v>0</v>
      </c>
      <c r="AN294">
        <v>0</v>
      </c>
      <c r="AO294">
        <v>0</v>
      </c>
      <c r="AP294">
        <v>0</v>
      </c>
    </row>
    <row r="295" spans="1:42" ht="18" hidden="1" outlineLevel="1" x14ac:dyDescent="0.35">
      <c r="A295" s="13" t="s">
        <v>184</v>
      </c>
      <c r="B295" s="35">
        <v>283</v>
      </c>
      <c r="C295" s="473"/>
      <c r="D295" s="474"/>
      <c r="E295" s="474"/>
      <c r="F295" s="475"/>
      <c r="G295" s="476">
        <v>0</v>
      </c>
      <c r="H295" s="477">
        <v>0.1</v>
      </c>
      <c r="I295" s="102">
        <v>0</v>
      </c>
      <c r="J295" s="475"/>
      <c r="K295" s="7"/>
      <c r="L295" s="491">
        <v>283</v>
      </c>
      <c r="M295" s="503" t="s">
        <v>489</v>
      </c>
      <c r="N295" s="242">
        <v>0</v>
      </c>
      <c r="O295" s="504"/>
      <c r="P295" s="505"/>
      <c r="Q295" s="81"/>
      <c r="R295" s="510"/>
      <c r="S295" s="510"/>
      <c r="T295" s="507" t="s">
        <v>489</v>
      </c>
      <c r="AM295">
        <v>0</v>
      </c>
      <c r="AN295">
        <v>0</v>
      </c>
      <c r="AO295">
        <v>0</v>
      </c>
      <c r="AP295">
        <v>0</v>
      </c>
    </row>
    <row r="296" spans="1:42" ht="18" hidden="1" outlineLevel="1" x14ac:dyDescent="0.35">
      <c r="A296" s="13" t="s">
        <v>184</v>
      </c>
      <c r="B296" s="35">
        <v>284</v>
      </c>
      <c r="C296" s="473"/>
      <c r="D296" s="474"/>
      <c r="E296" s="474"/>
      <c r="F296" s="475"/>
      <c r="G296" s="476">
        <v>0</v>
      </c>
      <c r="H296" s="477">
        <v>0.1</v>
      </c>
      <c r="I296" s="102">
        <v>0</v>
      </c>
      <c r="J296" s="475"/>
      <c r="K296" s="7"/>
      <c r="L296" s="491">
        <v>284</v>
      </c>
      <c r="M296" s="503" t="s">
        <v>489</v>
      </c>
      <c r="N296" s="242">
        <v>0</v>
      </c>
      <c r="O296" s="504"/>
      <c r="P296" s="505"/>
      <c r="Q296" s="81"/>
      <c r="R296" s="510"/>
      <c r="S296" s="510"/>
      <c r="T296" s="507" t="s">
        <v>489</v>
      </c>
      <c r="AM296">
        <v>0</v>
      </c>
      <c r="AN296">
        <v>0</v>
      </c>
      <c r="AO296">
        <v>0</v>
      </c>
      <c r="AP296">
        <v>0</v>
      </c>
    </row>
    <row r="297" spans="1:42" ht="18" hidden="1" outlineLevel="1" x14ac:dyDescent="0.35">
      <c r="A297" s="13" t="s">
        <v>184</v>
      </c>
      <c r="B297" s="35">
        <v>285</v>
      </c>
      <c r="C297" s="473"/>
      <c r="D297" s="474"/>
      <c r="E297" s="474"/>
      <c r="F297" s="475"/>
      <c r="G297" s="476">
        <v>0</v>
      </c>
      <c r="H297" s="477">
        <v>0.1</v>
      </c>
      <c r="I297" s="102">
        <v>0</v>
      </c>
      <c r="J297" s="475"/>
      <c r="K297" s="7"/>
      <c r="L297" s="491">
        <v>285</v>
      </c>
      <c r="M297" s="503" t="s">
        <v>489</v>
      </c>
      <c r="N297" s="242">
        <v>0</v>
      </c>
      <c r="O297" s="504"/>
      <c r="P297" s="505"/>
      <c r="Q297" s="81"/>
      <c r="R297" s="510"/>
      <c r="S297" s="510"/>
      <c r="T297" s="507" t="s">
        <v>489</v>
      </c>
      <c r="AM297">
        <v>0</v>
      </c>
      <c r="AN297">
        <v>0</v>
      </c>
      <c r="AO297">
        <v>0</v>
      </c>
      <c r="AP297">
        <v>0</v>
      </c>
    </row>
    <row r="298" spans="1:42" ht="18" hidden="1" outlineLevel="1" x14ac:dyDescent="0.35">
      <c r="A298" s="13" t="s">
        <v>184</v>
      </c>
      <c r="B298" s="35">
        <v>286</v>
      </c>
      <c r="C298" s="473"/>
      <c r="D298" s="474"/>
      <c r="E298" s="474"/>
      <c r="F298" s="475"/>
      <c r="G298" s="476">
        <v>0</v>
      </c>
      <c r="H298" s="477">
        <v>0.1</v>
      </c>
      <c r="I298" s="102">
        <v>0</v>
      </c>
      <c r="J298" s="475"/>
      <c r="K298" s="7"/>
      <c r="L298" s="491">
        <v>286</v>
      </c>
      <c r="M298" s="503" t="s">
        <v>489</v>
      </c>
      <c r="N298" s="242">
        <v>0</v>
      </c>
      <c r="O298" s="504"/>
      <c r="P298" s="505"/>
      <c r="Q298" s="81"/>
      <c r="R298" s="510"/>
      <c r="S298" s="510"/>
      <c r="T298" s="507" t="s">
        <v>489</v>
      </c>
      <c r="AM298">
        <v>0</v>
      </c>
      <c r="AN298">
        <v>0</v>
      </c>
      <c r="AO298">
        <v>0</v>
      </c>
      <c r="AP298">
        <v>0</v>
      </c>
    </row>
    <row r="299" spans="1:42" ht="18" hidden="1" outlineLevel="1" x14ac:dyDescent="0.35">
      <c r="A299" s="13" t="s">
        <v>184</v>
      </c>
      <c r="B299" s="35">
        <v>287</v>
      </c>
      <c r="C299" s="473"/>
      <c r="D299" s="474"/>
      <c r="E299" s="474"/>
      <c r="F299" s="475"/>
      <c r="G299" s="476">
        <v>0</v>
      </c>
      <c r="H299" s="477">
        <v>0.1</v>
      </c>
      <c r="I299" s="102">
        <v>0</v>
      </c>
      <c r="J299" s="475"/>
      <c r="K299" s="7"/>
      <c r="L299" s="491">
        <v>287</v>
      </c>
      <c r="M299" s="503" t="s">
        <v>489</v>
      </c>
      <c r="N299" s="242">
        <v>0</v>
      </c>
      <c r="O299" s="504"/>
      <c r="P299" s="505"/>
      <c r="Q299" s="81"/>
      <c r="R299" s="510"/>
      <c r="S299" s="510"/>
      <c r="T299" s="507" t="s">
        <v>489</v>
      </c>
      <c r="AM299">
        <v>0</v>
      </c>
      <c r="AN299">
        <v>0</v>
      </c>
      <c r="AO299">
        <v>0</v>
      </c>
      <c r="AP299">
        <v>0</v>
      </c>
    </row>
    <row r="300" spans="1:42" ht="18" hidden="1" outlineLevel="1" x14ac:dyDescent="0.35">
      <c r="A300" s="13" t="s">
        <v>184</v>
      </c>
      <c r="B300" s="35">
        <v>288</v>
      </c>
      <c r="C300" s="473"/>
      <c r="D300" s="474"/>
      <c r="E300" s="474"/>
      <c r="F300" s="475"/>
      <c r="G300" s="476">
        <v>0</v>
      </c>
      <c r="H300" s="477">
        <v>0.1</v>
      </c>
      <c r="I300" s="102">
        <v>0</v>
      </c>
      <c r="J300" s="475"/>
      <c r="K300" s="7"/>
      <c r="L300" s="491">
        <v>288</v>
      </c>
      <c r="M300" s="503" t="s">
        <v>489</v>
      </c>
      <c r="N300" s="242">
        <v>0</v>
      </c>
      <c r="O300" s="504"/>
      <c r="P300" s="505"/>
      <c r="Q300" s="81"/>
      <c r="R300" s="510"/>
      <c r="S300" s="510"/>
      <c r="T300" s="507" t="s">
        <v>489</v>
      </c>
      <c r="AM300">
        <v>0</v>
      </c>
      <c r="AN300">
        <v>0</v>
      </c>
      <c r="AO300">
        <v>0</v>
      </c>
      <c r="AP300">
        <v>0</v>
      </c>
    </row>
    <row r="301" spans="1:42" ht="18" hidden="1" outlineLevel="1" x14ac:dyDescent="0.35">
      <c r="A301" s="13" t="s">
        <v>184</v>
      </c>
      <c r="B301" s="35">
        <v>289</v>
      </c>
      <c r="C301" s="473"/>
      <c r="D301" s="474"/>
      <c r="E301" s="474"/>
      <c r="F301" s="475"/>
      <c r="G301" s="476">
        <v>0</v>
      </c>
      <c r="H301" s="477">
        <v>0.1</v>
      </c>
      <c r="I301" s="102">
        <v>0</v>
      </c>
      <c r="J301" s="475"/>
      <c r="K301" s="7"/>
      <c r="L301" s="491">
        <v>289</v>
      </c>
      <c r="M301" s="503" t="s">
        <v>489</v>
      </c>
      <c r="N301" s="242">
        <v>0</v>
      </c>
      <c r="O301" s="504"/>
      <c r="P301" s="505"/>
      <c r="Q301" s="81"/>
      <c r="R301" s="510"/>
      <c r="S301" s="510"/>
      <c r="T301" s="507" t="s">
        <v>489</v>
      </c>
      <c r="AM301">
        <v>0</v>
      </c>
      <c r="AN301">
        <v>0</v>
      </c>
      <c r="AO301">
        <v>0</v>
      </c>
      <c r="AP301">
        <v>0</v>
      </c>
    </row>
    <row r="302" spans="1:42" ht="18" hidden="1" outlineLevel="1" x14ac:dyDescent="0.35">
      <c r="A302" s="13" t="s">
        <v>184</v>
      </c>
      <c r="B302" s="35">
        <v>290</v>
      </c>
      <c r="C302" s="473"/>
      <c r="D302" s="474"/>
      <c r="E302" s="474"/>
      <c r="F302" s="475"/>
      <c r="G302" s="476">
        <v>0</v>
      </c>
      <c r="H302" s="477">
        <v>0.1</v>
      </c>
      <c r="I302" s="102">
        <v>0</v>
      </c>
      <c r="J302" s="475"/>
      <c r="K302" s="7"/>
      <c r="L302" s="491">
        <v>290</v>
      </c>
      <c r="M302" s="503" t="s">
        <v>489</v>
      </c>
      <c r="N302" s="242">
        <v>0</v>
      </c>
      <c r="O302" s="504"/>
      <c r="P302" s="505"/>
      <c r="Q302" s="81"/>
      <c r="R302" s="510"/>
      <c r="S302" s="510"/>
      <c r="T302" s="507" t="s">
        <v>489</v>
      </c>
      <c r="AM302">
        <v>0</v>
      </c>
      <c r="AN302">
        <v>0</v>
      </c>
      <c r="AO302">
        <v>0</v>
      </c>
      <c r="AP302">
        <v>0</v>
      </c>
    </row>
    <row r="303" spans="1:42" ht="18" hidden="1" outlineLevel="1" x14ac:dyDescent="0.35">
      <c r="A303" s="13" t="s">
        <v>184</v>
      </c>
      <c r="B303" s="35">
        <v>291</v>
      </c>
      <c r="C303" s="473"/>
      <c r="D303" s="474"/>
      <c r="E303" s="474"/>
      <c r="F303" s="475"/>
      <c r="G303" s="476">
        <v>0</v>
      </c>
      <c r="H303" s="477">
        <v>0.1</v>
      </c>
      <c r="I303" s="102">
        <v>0</v>
      </c>
      <c r="J303" s="475"/>
      <c r="K303" s="7"/>
      <c r="L303" s="491">
        <v>291</v>
      </c>
      <c r="M303" s="503" t="s">
        <v>489</v>
      </c>
      <c r="N303" s="242">
        <v>0</v>
      </c>
      <c r="O303" s="504"/>
      <c r="P303" s="505"/>
      <c r="Q303" s="81"/>
      <c r="R303" s="510"/>
      <c r="S303" s="510"/>
      <c r="T303" s="507" t="s">
        <v>489</v>
      </c>
      <c r="AM303">
        <v>0</v>
      </c>
      <c r="AN303">
        <v>0</v>
      </c>
      <c r="AO303">
        <v>0</v>
      </c>
      <c r="AP303">
        <v>0</v>
      </c>
    </row>
    <row r="304" spans="1:42" ht="18" hidden="1" outlineLevel="1" x14ac:dyDescent="0.35">
      <c r="A304" s="13" t="s">
        <v>184</v>
      </c>
      <c r="B304" s="35">
        <v>292</v>
      </c>
      <c r="C304" s="473"/>
      <c r="D304" s="474"/>
      <c r="E304" s="474"/>
      <c r="F304" s="475"/>
      <c r="G304" s="476">
        <v>0</v>
      </c>
      <c r="H304" s="477">
        <v>0.1</v>
      </c>
      <c r="I304" s="102">
        <v>0</v>
      </c>
      <c r="J304" s="475"/>
      <c r="K304" s="7"/>
      <c r="L304" s="491">
        <v>292</v>
      </c>
      <c r="M304" s="503" t="s">
        <v>489</v>
      </c>
      <c r="N304" s="242">
        <v>0</v>
      </c>
      <c r="O304" s="504"/>
      <c r="P304" s="505"/>
      <c r="Q304" s="81"/>
      <c r="R304" s="510"/>
      <c r="S304" s="510"/>
      <c r="T304" s="507" t="s">
        <v>489</v>
      </c>
      <c r="AM304">
        <v>0</v>
      </c>
      <c r="AN304">
        <v>0</v>
      </c>
      <c r="AO304">
        <v>0</v>
      </c>
      <c r="AP304">
        <v>0</v>
      </c>
    </row>
    <row r="305" spans="1:42" ht="18" hidden="1" outlineLevel="1" x14ac:dyDescent="0.35">
      <c r="A305" s="13" t="s">
        <v>184</v>
      </c>
      <c r="B305" s="35">
        <v>293</v>
      </c>
      <c r="C305" s="473"/>
      <c r="D305" s="474"/>
      <c r="E305" s="474"/>
      <c r="F305" s="475"/>
      <c r="G305" s="476">
        <v>0</v>
      </c>
      <c r="H305" s="477">
        <v>0.1</v>
      </c>
      <c r="I305" s="102">
        <v>0</v>
      </c>
      <c r="J305" s="475"/>
      <c r="K305" s="7"/>
      <c r="L305" s="491">
        <v>293</v>
      </c>
      <c r="M305" s="503" t="s">
        <v>489</v>
      </c>
      <c r="N305" s="242">
        <v>0</v>
      </c>
      <c r="O305" s="504"/>
      <c r="P305" s="505"/>
      <c r="Q305" s="81"/>
      <c r="R305" s="510"/>
      <c r="S305" s="510"/>
      <c r="T305" s="507" t="s">
        <v>489</v>
      </c>
      <c r="AM305">
        <v>0</v>
      </c>
      <c r="AN305">
        <v>0</v>
      </c>
      <c r="AO305">
        <v>0</v>
      </c>
      <c r="AP305">
        <v>0</v>
      </c>
    </row>
    <row r="306" spans="1:42" ht="18" hidden="1" outlineLevel="1" x14ac:dyDescent="0.35">
      <c r="A306" s="13" t="s">
        <v>184</v>
      </c>
      <c r="B306" s="35">
        <v>294</v>
      </c>
      <c r="C306" s="473"/>
      <c r="D306" s="474"/>
      <c r="E306" s="474"/>
      <c r="F306" s="475"/>
      <c r="G306" s="476">
        <v>0</v>
      </c>
      <c r="H306" s="477">
        <v>0.1</v>
      </c>
      <c r="I306" s="102">
        <v>0</v>
      </c>
      <c r="J306" s="475"/>
      <c r="K306" s="7"/>
      <c r="L306" s="491">
        <v>294</v>
      </c>
      <c r="M306" s="503" t="s">
        <v>489</v>
      </c>
      <c r="N306" s="242">
        <v>0</v>
      </c>
      <c r="O306" s="504"/>
      <c r="P306" s="505"/>
      <c r="Q306" s="81"/>
      <c r="R306" s="510"/>
      <c r="S306" s="510"/>
      <c r="T306" s="507" t="s">
        <v>489</v>
      </c>
      <c r="AM306">
        <v>0</v>
      </c>
      <c r="AN306">
        <v>0</v>
      </c>
      <c r="AO306">
        <v>0</v>
      </c>
      <c r="AP306">
        <v>0</v>
      </c>
    </row>
    <row r="307" spans="1:42" ht="18" hidden="1" outlineLevel="1" x14ac:dyDescent="0.35">
      <c r="A307" s="13" t="s">
        <v>184</v>
      </c>
      <c r="B307" s="35">
        <v>295</v>
      </c>
      <c r="C307" s="473"/>
      <c r="D307" s="474"/>
      <c r="E307" s="474"/>
      <c r="F307" s="475"/>
      <c r="G307" s="476">
        <v>0</v>
      </c>
      <c r="H307" s="477">
        <v>0.1</v>
      </c>
      <c r="I307" s="102">
        <v>0</v>
      </c>
      <c r="J307" s="475"/>
      <c r="K307" s="7"/>
      <c r="L307" s="491">
        <v>295</v>
      </c>
      <c r="M307" s="503" t="s">
        <v>489</v>
      </c>
      <c r="N307" s="242">
        <v>0</v>
      </c>
      <c r="O307" s="504"/>
      <c r="P307" s="505"/>
      <c r="Q307" s="81"/>
      <c r="R307" s="510"/>
      <c r="S307" s="510"/>
      <c r="T307" s="507" t="s">
        <v>489</v>
      </c>
      <c r="AM307">
        <v>0</v>
      </c>
      <c r="AN307">
        <v>0</v>
      </c>
      <c r="AO307">
        <v>0</v>
      </c>
      <c r="AP307">
        <v>0</v>
      </c>
    </row>
    <row r="308" spans="1:42" ht="18" hidden="1" outlineLevel="1" x14ac:dyDescent="0.35">
      <c r="A308" s="13" t="s">
        <v>184</v>
      </c>
      <c r="B308" s="35">
        <v>296</v>
      </c>
      <c r="C308" s="473"/>
      <c r="D308" s="474"/>
      <c r="E308" s="474"/>
      <c r="F308" s="475"/>
      <c r="G308" s="476">
        <v>0</v>
      </c>
      <c r="H308" s="477">
        <v>0.1</v>
      </c>
      <c r="I308" s="102">
        <v>0</v>
      </c>
      <c r="J308" s="475"/>
      <c r="K308" s="7"/>
      <c r="L308" s="491">
        <v>296</v>
      </c>
      <c r="M308" s="503" t="s">
        <v>489</v>
      </c>
      <c r="N308" s="242">
        <v>0</v>
      </c>
      <c r="O308" s="504"/>
      <c r="P308" s="505"/>
      <c r="Q308" s="81"/>
      <c r="R308" s="510"/>
      <c r="S308" s="510"/>
      <c r="T308" s="507" t="s">
        <v>489</v>
      </c>
      <c r="AM308">
        <v>0</v>
      </c>
      <c r="AN308">
        <v>0</v>
      </c>
      <c r="AO308">
        <v>0</v>
      </c>
      <c r="AP308">
        <v>0</v>
      </c>
    </row>
    <row r="309" spans="1:42" ht="18" hidden="1" outlineLevel="1" x14ac:dyDescent="0.35">
      <c r="A309" s="13" t="s">
        <v>184</v>
      </c>
      <c r="B309" s="35">
        <v>297</v>
      </c>
      <c r="C309" s="473"/>
      <c r="D309" s="474"/>
      <c r="E309" s="474"/>
      <c r="F309" s="475"/>
      <c r="G309" s="476">
        <v>0</v>
      </c>
      <c r="H309" s="477">
        <v>0.1</v>
      </c>
      <c r="I309" s="102">
        <v>0</v>
      </c>
      <c r="J309" s="475"/>
      <c r="K309" s="7"/>
      <c r="L309" s="491">
        <v>297</v>
      </c>
      <c r="M309" s="503" t="s">
        <v>489</v>
      </c>
      <c r="N309" s="242">
        <v>0</v>
      </c>
      <c r="O309" s="504"/>
      <c r="P309" s="505"/>
      <c r="Q309" s="81"/>
      <c r="R309" s="510"/>
      <c r="S309" s="510"/>
      <c r="T309" s="507" t="s">
        <v>489</v>
      </c>
      <c r="AM309">
        <v>0</v>
      </c>
      <c r="AN309">
        <v>0</v>
      </c>
      <c r="AO309">
        <v>0</v>
      </c>
      <c r="AP309">
        <v>0</v>
      </c>
    </row>
    <row r="310" spans="1:42" ht="18" hidden="1" outlineLevel="1" x14ac:dyDescent="0.35">
      <c r="A310" s="13" t="s">
        <v>184</v>
      </c>
      <c r="B310" s="35">
        <v>298</v>
      </c>
      <c r="C310" s="473"/>
      <c r="D310" s="474"/>
      <c r="E310" s="474"/>
      <c r="F310" s="475"/>
      <c r="G310" s="476">
        <v>0</v>
      </c>
      <c r="H310" s="477">
        <v>0.1</v>
      </c>
      <c r="I310" s="102">
        <v>0</v>
      </c>
      <c r="J310" s="475"/>
      <c r="K310" s="7"/>
      <c r="L310" s="491">
        <v>298</v>
      </c>
      <c r="M310" s="503" t="s">
        <v>489</v>
      </c>
      <c r="N310" s="242">
        <v>0</v>
      </c>
      <c r="O310" s="504"/>
      <c r="P310" s="505"/>
      <c r="Q310" s="81"/>
      <c r="R310" s="510"/>
      <c r="S310" s="510"/>
      <c r="T310" s="507" t="s">
        <v>489</v>
      </c>
      <c r="AM310">
        <v>0</v>
      </c>
      <c r="AN310">
        <v>0</v>
      </c>
      <c r="AO310">
        <v>0</v>
      </c>
      <c r="AP310">
        <v>0</v>
      </c>
    </row>
    <row r="311" spans="1:42" ht="18" hidden="1" outlineLevel="1" x14ac:dyDescent="0.35">
      <c r="A311" s="13" t="s">
        <v>184</v>
      </c>
      <c r="B311" s="35">
        <v>299</v>
      </c>
      <c r="C311" s="473"/>
      <c r="D311" s="474"/>
      <c r="E311" s="474"/>
      <c r="F311" s="475"/>
      <c r="G311" s="476">
        <v>0</v>
      </c>
      <c r="H311" s="477">
        <v>0.1</v>
      </c>
      <c r="I311" s="102">
        <v>0</v>
      </c>
      <c r="J311" s="475"/>
      <c r="K311" s="7"/>
      <c r="L311" s="491">
        <v>299</v>
      </c>
      <c r="M311" s="503" t="s">
        <v>489</v>
      </c>
      <c r="N311" s="242">
        <v>0</v>
      </c>
      <c r="O311" s="504"/>
      <c r="P311" s="505"/>
      <c r="Q311" s="81"/>
      <c r="R311" s="510"/>
      <c r="S311" s="510"/>
      <c r="T311" s="507" t="s">
        <v>489</v>
      </c>
      <c r="AM311">
        <v>0</v>
      </c>
      <c r="AN311">
        <v>0</v>
      </c>
      <c r="AO311">
        <v>0</v>
      </c>
      <c r="AP311">
        <v>0</v>
      </c>
    </row>
    <row r="312" spans="1:42" ht="18" hidden="1" outlineLevel="1" x14ac:dyDescent="0.35">
      <c r="A312" s="13" t="s">
        <v>184</v>
      </c>
      <c r="B312" s="35">
        <v>300</v>
      </c>
      <c r="C312" s="473"/>
      <c r="D312" s="474"/>
      <c r="E312" s="474"/>
      <c r="F312" s="475"/>
      <c r="G312" s="476">
        <v>0</v>
      </c>
      <c r="H312" s="477">
        <v>0.1</v>
      </c>
      <c r="I312" s="102">
        <v>0</v>
      </c>
      <c r="J312" s="475"/>
      <c r="K312" s="7"/>
      <c r="L312" s="491">
        <v>300</v>
      </c>
      <c r="M312" s="503" t="s">
        <v>489</v>
      </c>
      <c r="N312" s="242">
        <v>0</v>
      </c>
      <c r="O312" s="504"/>
      <c r="P312" s="505"/>
      <c r="Q312" s="81"/>
      <c r="R312" s="510"/>
      <c r="S312" s="510"/>
      <c r="T312" s="507" t="s">
        <v>489</v>
      </c>
      <c r="AM312">
        <v>0</v>
      </c>
      <c r="AN312">
        <v>0</v>
      </c>
      <c r="AO312">
        <v>0</v>
      </c>
      <c r="AP312">
        <v>0</v>
      </c>
    </row>
    <row r="313" spans="1:42" ht="18" hidden="1" outlineLevel="1" x14ac:dyDescent="0.35">
      <c r="A313" s="13" t="s">
        <v>184</v>
      </c>
      <c r="B313" s="35">
        <v>301</v>
      </c>
      <c r="C313" s="473"/>
      <c r="D313" s="474"/>
      <c r="E313" s="474"/>
      <c r="F313" s="475"/>
      <c r="G313" s="476">
        <v>0</v>
      </c>
      <c r="H313" s="477">
        <v>0.1</v>
      </c>
      <c r="I313" s="102">
        <v>0</v>
      </c>
      <c r="J313" s="475"/>
      <c r="K313" s="7"/>
      <c r="L313" s="491">
        <v>301</v>
      </c>
      <c r="M313" s="503" t="s">
        <v>489</v>
      </c>
      <c r="N313" s="242">
        <v>0</v>
      </c>
      <c r="O313" s="504"/>
      <c r="P313" s="505"/>
      <c r="Q313" s="81"/>
      <c r="R313" s="510"/>
      <c r="S313" s="510"/>
      <c r="T313" s="507" t="s">
        <v>489</v>
      </c>
      <c r="AM313">
        <v>0</v>
      </c>
      <c r="AN313">
        <v>0</v>
      </c>
      <c r="AO313">
        <v>0</v>
      </c>
      <c r="AP313">
        <v>0</v>
      </c>
    </row>
    <row r="314" spans="1:42" ht="18" hidden="1" outlineLevel="1" x14ac:dyDescent="0.35">
      <c r="A314" s="13" t="s">
        <v>184</v>
      </c>
      <c r="B314" s="35">
        <v>302</v>
      </c>
      <c r="C314" s="473"/>
      <c r="D314" s="474"/>
      <c r="E314" s="474"/>
      <c r="F314" s="475"/>
      <c r="G314" s="476">
        <v>0</v>
      </c>
      <c r="H314" s="477">
        <v>0.1</v>
      </c>
      <c r="I314" s="102">
        <v>0</v>
      </c>
      <c r="J314" s="475"/>
      <c r="K314" s="7"/>
      <c r="L314" s="491">
        <v>302</v>
      </c>
      <c r="M314" s="503" t="s">
        <v>489</v>
      </c>
      <c r="N314" s="242">
        <v>0</v>
      </c>
      <c r="O314" s="504"/>
      <c r="P314" s="505"/>
      <c r="Q314" s="81"/>
      <c r="R314" s="510"/>
      <c r="S314" s="510"/>
      <c r="T314" s="507" t="s">
        <v>489</v>
      </c>
      <c r="AM314">
        <v>0</v>
      </c>
      <c r="AN314">
        <v>0</v>
      </c>
      <c r="AO314">
        <v>0</v>
      </c>
      <c r="AP314">
        <v>0</v>
      </c>
    </row>
    <row r="315" spans="1:42" ht="18" hidden="1" outlineLevel="1" x14ac:dyDescent="0.35">
      <c r="A315" s="13" t="s">
        <v>184</v>
      </c>
      <c r="B315" s="35">
        <v>303</v>
      </c>
      <c r="C315" s="473"/>
      <c r="D315" s="474"/>
      <c r="E315" s="474"/>
      <c r="F315" s="475"/>
      <c r="G315" s="476">
        <v>0</v>
      </c>
      <c r="H315" s="477">
        <v>0.1</v>
      </c>
      <c r="I315" s="102">
        <v>0</v>
      </c>
      <c r="J315" s="475"/>
      <c r="K315" s="7"/>
      <c r="L315" s="491">
        <v>303</v>
      </c>
      <c r="M315" s="503" t="s">
        <v>489</v>
      </c>
      <c r="N315" s="242">
        <v>0</v>
      </c>
      <c r="O315" s="504"/>
      <c r="P315" s="505"/>
      <c r="Q315" s="81"/>
      <c r="R315" s="510"/>
      <c r="S315" s="510"/>
      <c r="T315" s="507" t="s">
        <v>489</v>
      </c>
      <c r="AM315">
        <v>0</v>
      </c>
      <c r="AN315">
        <v>0</v>
      </c>
      <c r="AO315">
        <v>0</v>
      </c>
      <c r="AP315">
        <v>0</v>
      </c>
    </row>
    <row r="316" spans="1:42" ht="18" hidden="1" outlineLevel="1" x14ac:dyDescent="0.35">
      <c r="A316" s="13" t="s">
        <v>184</v>
      </c>
      <c r="B316" s="35">
        <v>304</v>
      </c>
      <c r="C316" s="473"/>
      <c r="D316" s="474"/>
      <c r="E316" s="474"/>
      <c r="F316" s="475"/>
      <c r="G316" s="476">
        <v>0</v>
      </c>
      <c r="H316" s="477">
        <v>0.1</v>
      </c>
      <c r="I316" s="102">
        <v>0</v>
      </c>
      <c r="J316" s="475"/>
      <c r="K316" s="7"/>
      <c r="L316" s="491">
        <v>304</v>
      </c>
      <c r="M316" s="503" t="s">
        <v>489</v>
      </c>
      <c r="N316" s="242">
        <v>0</v>
      </c>
      <c r="O316" s="504"/>
      <c r="P316" s="505"/>
      <c r="Q316" s="81"/>
      <c r="R316" s="510"/>
      <c r="S316" s="510"/>
      <c r="T316" s="507" t="s">
        <v>489</v>
      </c>
      <c r="AM316">
        <v>0</v>
      </c>
      <c r="AN316">
        <v>0</v>
      </c>
      <c r="AO316">
        <v>0</v>
      </c>
      <c r="AP316">
        <v>0</v>
      </c>
    </row>
    <row r="317" spans="1:42" ht="18" hidden="1" outlineLevel="1" x14ac:dyDescent="0.35">
      <c r="A317" s="13" t="s">
        <v>184</v>
      </c>
      <c r="B317" s="35">
        <v>305</v>
      </c>
      <c r="C317" s="473"/>
      <c r="D317" s="474"/>
      <c r="E317" s="474"/>
      <c r="F317" s="475"/>
      <c r="G317" s="476">
        <v>0</v>
      </c>
      <c r="H317" s="477">
        <v>0.1</v>
      </c>
      <c r="I317" s="102">
        <v>0</v>
      </c>
      <c r="J317" s="475"/>
      <c r="K317" s="7"/>
      <c r="L317" s="491">
        <v>305</v>
      </c>
      <c r="M317" s="503" t="s">
        <v>489</v>
      </c>
      <c r="N317" s="242">
        <v>0</v>
      </c>
      <c r="O317" s="504"/>
      <c r="P317" s="505"/>
      <c r="Q317" s="81"/>
      <c r="R317" s="510"/>
      <c r="S317" s="510"/>
      <c r="T317" s="507" t="s">
        <v>489</v>
      </c>
      <c r="AM317">
        <v>0</v>
      </c>
      <c r="AN317">
        <v>0</v>
      </c>
      <c r="AO317">
        <v>0</v>
      </c>
      <c r="AP317">
        <v>0</v>
      </c>
    </row>
    <row r="318" spans="1:42" ht="18" hidden="1" outlineLevel="1" x14ac:dyDescent="0.35">
      <c r="A318" s="13" t="s">
        <v>184</v>
      </c>
      <c r="B318" s="35">
        <v>306</v>
      </c>
      <c r="C318" s="473"/>
      <c r="D318" s="474"/>
      <c r="E318" s="474"/>
      <c r="F318" s="475"/>
      <c r="G318" s="476">
        <v>0</v>
      </c>
      <c r="H318" s="477">
        <v>0.1</v>
      </c>
      <c r="I318" s="102">
        <v>0</v>
      </c>
      <c r="J318" s="475"/>
      <c r="K318" s="7"/>
      <c r="L318" s="491">
        <v>306</v>
      </c>
      <c r="M318" s="503" t="s">
        <v>489</v>
      </c>
      <c r="N318" s="242">
        <v>0</v>
      </c>
      <c r="O318" s="504"/>
      <c r="P318" s="505"/>
      <c r="Q318" s="81"/>
      <c r="R318" s="510"/>
      <c r="S318" s="510"/>
      <c r="T318" s="507" t="s">
        <v>489</v>
      </c>
      <c r="AM318">
        <v>0</v>
      </c>
      <c r="AN318">
        <v>0</v>
      </c>
      <c r="AO318">
        <v>0</v>
      </c>
      <c r="AP318">
        <v>0</v>
      </c>
    </row>
    <row r="319" spans="1:42" ht="18" hidden="1" outlineLevel="1" x14ac:dyDescent="0.35">
      <c r="A319" s="13" t="s">
        <v>184</v>
      </c>
      <c r="B319" s="35">
        <v>307</v>
      </c>
      <c r="C319" s="473"/>
      <c r="D319" s="474"/>
      <c r="E319" s="474"/>
      <c r="F319" s="475"/>
      <c r="G319" s="476">
        <v>0</v>
      </c>
      <c r="H319" s="477">
        <v>0.1</v>
      </c>
      <c r="I319" s="102">
        <v>0</v>
      </c>
      <c r="J319" s="475"/>
      <c r="K319" s="7"/>
      <c r="L319" s="491">
        <v>307</v>
      </c>
      <c r="M319" s="503" t="s">
        <v>489</v>
      </c>
      <c r="N319" s="242">
        <v>0</v>
      </c>
      <c r="O319" s="504"/>
      <c r="P319" s="505"/>
      <c r="Q319" s="81"/>
      <c r="R319" s="510"/>
      <c r="S319" s="510"/>
      <c r="T319" s="507" t="s">
        <v>489</v>
      </c>
      <c r="AM319">
        <v>0</v>
      </c>
      <c r="AN319">
        <v>0</v>
      </c>
      <c r="AO319">
        <v>0</v>
      </c>
      <c r="AP319">
        <v>0</v>
      </c>
    </row>
    <row r="320" spans="1:42" ht="18" hidden="1" outlineLevel="1" x14ac:dyDescent="0.35">
      <c r="A320" s="13" t="s">
        <v>184</v>
      </c>
      <c r="B320" s="35">
        <v>308</v>
      </c>
      <c r="C320" s="473"/>
      <c r="D320" s="474"/>
      <c r="E320" s="474"/>
      <c r="F320" s="475"/>
      <c r="G320" s="476">
        <v>0</v>
      </c>
      <c r="H320" s="477">
        <v>0.1</v>
      </c>
      <c r="I320" s="102">
        <v>0</v>
      </c>
      <c r="J320" s="475"/>
      <c r="K320" s="7"/>
      <c r="L320" s="491">
        <v>308</v>
      </c>
      <c r="M320" s="503" t="s">
        <v>489</v>
      </c>
      <c r="N320" s="242">
        <v>0</v>
      </c>
      <c r="O320" s="504"/>
      <c r="P320" s="505"/>
      <c r="Q320" s="81"/>
      <c r="R320" s="510"/>
      <c r="S320" s="510"/>
      <c r="T320" s="507" t="s">
        <v>489</v>
      </c>
      <c r="AM320">
        <v>0</v>
      </c>
      <c r="AN320">
        <v>0</v>
      </c>
      <c r="AO320">
        <v>0</v>
      </c>
      <c r="AP320">
        <v>0</v>
      </c>
    </row>
    <row r="321" spans="1:42" ht="18" hidden="1" outlineLevel="1" x14ac:dyDescent="0.35">
      <c r="A321" s="13" t="s">
        <v>184</v>
      </c>
      <c r="B321" s="35">
        <v>309</v>
      </c>
      <c r="C321" s="473"/>
      <c r="D321" s="474"/>
      <c r="E321" s="474"/>
      <c r="F321" s="475"/>
      <c r="G321" s="476">
        <v>0</v>
      </c>
      <c r="H321" s="477">
        <v>0.1</v>
      </c>
      <c r="I321" s="102">
        <v>0</v>
      </c>
      <c r="J321" s="475"/>
      <c r="K321" s="7"/>
      <c r="L321" s="491">
        <v>309</v>
      </c>
      <c r="M321" s="503" t="s">
        <v>489</v>
      </c>
      <c r="N321" s="242">
        <v>0</v>
      </c>
      <c r="O321" s="504"/>
      <c r="P321" s="505"/>
      <c r="Q321" s="81"/>
      <c r="R321" s="510"/>
      <c r="S321" s="510"/>
      <c r="T321" s="507" t="s">
        <v>489</v>
      </c>
      <c r="AM321">
        <v>0</v>
      </c>
      <c r="AN321">
        <v>0</v>
      </c>
      <c r="AO321">
        <v>0</v>
      </c>
      <c r="AP321">
        <v>0</v>
      </c>
    </row>
    <row r="322" spans="1:42" ht="18" hidden="1" outlineLevel="1" x14ac:dyDescent="0.35">
      <c r="A322" s="13" t="s">
        <v>184</v>
      </c>
      <c r="B322" s="35">
        <v>310</v>
      </c>
      <c r="C322" s="473"/>
      <c r="D322" s="474"/>
      <c r="E322" s="474"/>
      <c r="F322" s="475"/>
      <c r="G322" s="476">
        <v>0</v>
      </c>
      <c r="H322" s="477">
        <v>0.1</v>
      </c>
      <c r="I322" s="102">
        <v>0</v>
      </c>
      <c r="J322" s="475"/>
      <c r="K322" s="7"/>
      <c r="L322" s="491">
        <v>310</v>
      </c>
      <c r="M322" s="503" t="s">
        <v>489</v>
      </c>
      <c r="N322" s="242">
        <v>0</v>
      </c>
      <c r="O322" s="504"/>
      <c r="P322" s="505"/>
      <c r="Q322" s="81"/>
      <c r="R322" s="510"/>
      <c r="S322" s="510"/>
      <c r="T322" s="507" t="s">
        <v>489</v>
      </c>
      <c r="AM322">
        <v>0</v>
      </c>
      <c r="AN322">
        <v>0</v>
      </c>
      <c r="AO322">
        <v>0</v>
      </c>
      <c r="AP322">
        <v>0</v>
      </c>
    </row>
    <row r="323" spans="1:42" ht="18" hidden="1" outlineLevel="1" x14ac:dyDescent="0.35">
      <c r="A323" s="13" t="s">
        <v>184</v>
      </c>
      <c r="B323" s="35">
        <v>311</v>
      </c>
      <c r="C323" s="473"/>
      <c r="D323" s="474"/>
      <c r="E323" s="474"/>
      <c r="F323" s="475"/>
      <c r="G323" s="476">
        <v>0</v>
      </c>
      <c r="H323" s="477">
        <v>0.1</v>
      </c>
      <c r="I323" s="102">
        <v>0</v>
      </c>
      <c r="J323" s="475"/>
      <c r="K323" s="7"/>
      <c r="L323" s="491">
        <v>311</v>
      </c>
      <c r="M323" s="503" t="s">
        <v>489</v>
      </c>
      <c r="N323" s="242">
        <v>0</v>
      </c>
      <c r="O323" s="504"/>
      <c r="P323" s="505"/>
      <c r="Q323" s="81"/>
      <c r="R323" s="510"/>
      <c r="S323" s="510"/>
      <c r="T323" s="507" t="s">
        <v>489</v>
      </c>
      <c r="AM323">
        <v>0</v>
      </c>
      <c r="AN323">
        <v>0</v>
      </c>
      <c r="AO323">
        <v>0</v>
      </c>
      <c r="AP323">
        <v>0</v>
      </c>
    </row>
    <row r="324" spans="1:42" ht="18" hidden="1" outlineLevel="1" x14ac:dyDescent="0.35">
      <c r="A324" s="13" t="s">
        <v>184</v>
      </c>
      <c r="B324" s="35">
        <v>312</v>
      </c>
      <c r="C324" s="473"/>
      <c r="D324" s="474"/>
      <c r="E324" s="474"/>
      <c r="F324" s="475"/>
      <c r="G324" s="476">
        <v>0</v>
      </c>
      <c r="H324" s="477">
        <v>0.1</v>
      </c>
      <c r="I324" s="102">
        <v>0</v>
      </c>
      <c r="J324" s="475"/>
      <c r="K324" s="7"/>
      <c r="L324" s="491">
        <v>312</v>
      </c>
      <c r="M324" s="503" t="s">
        <v>489</v>
      </c>
      <c r="N324" s="242">
        <v>0</v>
      </c>
      <c r="O324" s="504"/>
      <c r="P324" s="505"/>
      <c r="Q324" s="81"/>
      <c r="R324" s="510"/>
      <c r="S324" s="510"/>
      <c r="T324" s="507" t="s">
        <v>489</v>
      </c>
      <c r="AM324">
        <v>0</v>
      </c>
      <c r="AN324">
        <v>0</v>
      </c>
      <c r="AO324">
        <v>0</v>
      </c>
      <c r="AP324">
        <v>0</v>
      </c>
    </row>
    <row r="325" spans="1:42" ht="18" hidden="1" outlineLevel="1" x14ac:dyDescent="0.35">
      <c r="A325" s="13" t="s">
        <v>184</v>
      </c>
      <c r="B325" s="35">
        <v>313</v>
      </c>
      <c r="C325" s="473"/>
      <c r="D325" s="474"/>
      <c r="E325" s="474"/>
      <c r="F325" s="475"/>
      <c r="G325" s="476">
        <v>0</v>
      </c>
      <c r="H325" s="477">
        <v>0.1</v>
      </c>
      <c r="I325" s="102">
        <v>0</v>
      </c>
      <c r="J325" s="475"/>
      <c r="K325" s="7"/>
      <c r="L325" s="491">
        <v>313</v>
      </c>
      <c r="M325" s="503" t="s">
        <v>489</v>
      </c>
      <c r="N325" s="242">
        <v>0</v>
      </c>
      <c r="O325" s="504"/>
      <c r="P325" s="505"/>
      <c r="Q325" s="81"/>
      <c r="R325" s="510"/>
      <c r="S325" s="510"/>
      <c r="T325" s="507" t="s">
        <v>489</v>
      </c>
      <c r="AM325">
        <v>0</v>
      </c>
      <c r="AN325">
        <v>0</v>
      </c>
      <c r="AO325">
        <v>0</v>
      </c>
      <c r="AP325">
        <v>0</v>
      </c>
    </row>
    <row r="326" spans="1:42" ht="18" hidden="1" outlineLevel="1" x14ac:dyDescent="0.35">
      <c r="A326" s="13" t="s">
        <v>184</v>
      </c>
      <c r="B326" s="35">
        <v>314</v>
      </c>
      <c r="C326" s="473"/>
      <c r="D326" s="474"/>
      <c r="E326" s="474"/>
      <c r="F326" s="475"/>
      <c r="G326" s="476">
        <v>0</v>
      </c>
      <c r="H326" s="477">
        <v>0.1</v>
      </c>
      <c r="I326" s="102">
        <v>0</v>
      </c>
      <c r="J326" s="475"/>
      <c r="K326" s="7"/>
      <c r="L326" s="491">
        <v>314</v>
      </c>
      <c r="M326" s="503" t="s">
        <v>489</v>
      </c>
      <c r="N326" s="242">
        <v>0</v>
      </c>
      <c r="O326" s="504"/>
      <c r="P326" s="505"/>
      <c r="Q326" s="81"/>
      <c r="R326" s="510"/>
      <c r="S326" s="510"/>
      <c r="T326" s="507" t="s">
        <v>489</v>
      </c>
      <c r="AM326">
        <v>0</v>
      </c>
      <c r="AN326">
        <v>0</v>
      </c>
      <c r="AO326">
        <v>0</v>
      </c>
      <c r="AP326">
        <v>0</v>
      </c>
    </row>
    <row r="327" spans="1:42" ht="18" hidden="1" outlineLevel="1" x14ac:dyDescent="0.35">
      <c r="A327" s="13" t="s">
        <v>184</v>
      </c>
      <c r="B327" s="35">
        <v>315</v>
      </c>
      <c r="C327" s="473"/>
      <c r="D327" s="474"/>
      <c r="E327" s="474"/>
      <c r="F327" s="475"/>
      <c r="G327" s="476">
        <v>0</v>
      </c>
      <c r="H327" s="477">
        <v>0.1</v>
      </c>
      <c r="I327" s="102">
        <v>0</v>
      </c>
      <c r="J327" s="475"/>
      <c r="K327" s="7"/>
      <c r="L327" s="491">
        <v>315</v>
      </c>
      <c r="M327" s="503" t="s">
        <v>489</v>
      </c>
      <c r="N327" s="242">
        <v>0</v>
      </c>
      <c r="O327" s="504"/>
      <c r="P327" s="505"/>
      <c r="Q327" s="81"/>
      <c r="R327" s="510"/>
      <c r="S327" s="510"/>
      <c r="T327" s="507" t="s">
        <v>489</v>
      </c>
      <c r="AM327">
        <v>0</v>
      </c>
      <c r="AN327">
        <v>0</v>
      </c>
      <c r="AO327">
        <v>0</v>
      </c>
      <c r="AP327">
        <v>0</v>
      </c>
    </row>
    <row r="328" spans="1:42" ht="18" hidden="1" outlineLevel="1" x14ac:dyDescent="0.35">
      <c r="A328" s="13" t="s">
        <v>184</v>
      </c>
      <c r="B328" s="35">
        <v>316</v>
      </c>
      <c r="C328" s="473"/>
      <c r="D328" s="474"/>
      <c r="E328" s="474"/>
      <c r="F328" s="475"/>
      <c r="G328" s="476">
        <v>0</v>
      </c>
      <c r="H328" s="477">
        <v>0.1</v>
      </c>
      <c r="I328" s="102">
        <v>0</v>
      </c>
      <c r="J328" s="475"/>
      <c r="K328" s="7"/>
      <c r="L328" s="491">
        <v>316</v>
      </c>
      <c r="M328" s="503" t="s">
        <v>489</v>
      </c>
      <c r="N328" s="242">
        <v>0</v>
      </c>
      <c r="O328" s="504"/>
      <c r="P328" s="505"/>
      <c r="Q328" s="81"/>
      <c r="R328" s="510"/>
      <c r="S328" s="510"/>
      <c r="T328" s="507" t="s">
        <v>489</v>
      </c>
      <c r="AM328">
        <v>0</v>
      </c>
      <c r="AN328">
        <v>0</v>
      </c>
      <c r="AO328">
        <v>0</v>
      </c>
      <c r="AP328">
        <v>0</v>
      </c>
    </row>
    <row r="329" spans="1:42" ht="18" hidden="1" outlineLevel="1" x14ac:dyDescent="0.35">
      <c r="A329" s="13" t="s">
        <v>184</v>
      </c>
      <c r="B329" s="35">
        <v>317</v>
      </c>
      <c r="C329" s="473"/>
      <c r="D329" s="474"/>
      <c r="E329" s="474"/>
      <c r="F329" s="475"/>
      <c r="G329" s="476">
        <v>0</v>
      </c>
      <c r="H329" s="477">
        <v>0.1</v>
      </c>
      <c r="I329" s="102">
        <v>0</v>
      </c>
      <c r="J329" s="475"/>
      <c r="K329" s="7"/>
      <c r="L329" s="491">
        <v>317</v>
      </c>
      <c r="M329" s="503" t="s">
        <v>489</v>
      </c>
      <c r="N329" s="242">
        <v>0</v>
      </c>
      <c r="O329" s="504"/>
      <c r="P329" s="505"/>
      <c r="Q329" s="81"/>
      <c r="R329" s="510"/>
      <c r="S329" s="510"/>
      <c r="T329" s="507" t="s">
        <v>489</v>
      </c>
      <c r="AM329">
        <v>0</v>
      </c>
      <c r="AN329">
        <v>0</v>
      </c>
      <c r="AO329">
        <v>0</v>
      </c>
      <c r="AP329">
        <v>0</v>
      </c>
    </row>
    <row r="330" spans="1:42" ht="18" hidden="1" outlineLevel="1" x14ac:dyDescent="0.35">
      <c r="A330" s="13" t="s">
        <v>184</v>
      </c>
      <c r="B330" s="35">
        <v>318</v>
      </c>
      <c r="C330" s="473"/>
      <c r="D330" s="474"/>
      <c r="E330" s="474"/>
      <c r="F330" s="475"/>
      <c r="G330" s="476">
        <v>0</v>
      </c>
      <c r="H330" s="477">
        <v>0.1</v>
      </c>
      <c r="I330" s="102">
        <v>0</v>
      </c>
      <c r="J330" s="475"/>
      <c r="K330" s="7"/>
      <c r="L330" s="491">
        <v>318</v>
      </c>
      <c r="M330" s="503" t="s">
        <v>489</v>
      </c>
      <c r="N330" s="242">
        <v>0</v>
      </c>
      <c r="O330" s="504"/>
      <c r="P330" s="505"/>
      <c r="Q330" s="81"/>
      <c r="R330" s="510"/>
      <c r="S330" s="510"/>
      <c r="T330" s="507" t="s">
        <v>489</v>
      </c>
      <c r="AM330">
        <v>0</v>
      </c>
      <c r="AN330">
        <v>0</v>
      </c>
      <c r="AO330">
        <v>0</v>
      </c>
      <c r="AP330">
        <v>0</v>
      </c>
    </row>
    <row r="331" spans="1:42" ht="18" hidden="1" outlineLevel="1" x14ac:dyDescent="0.35">
      <c r="A331" s="13" t="s">
        <v>184</v>
      </c>
      <c r="B331" s="35">
        <v>319</v>
      </c>
      <c r="C331" s="473"/>
      <c r="D331" s="474"/>
      <c r="E331" s="474"/>
      <c r="F331" s="475"/>
      <c r="G331" s="476">
        <v>0</v>
      </c>
      <c r="H331" s="477">
        <v>0.1</v>
      </c>
      <c r="I331" s="102">
        <v>0</v>
      </c>
      <c r="J331" s="475"/>
      <c r="K331" s="7"/>
      <c r="L331" s="491">
        <v>319</v>
      </c>
      <c r="M331" s="503" t="s">
        <v>489</v>
      </c>
      <c r="N331" s="242">
        <v>0</v>
      </c>
      <c r="O331" s="504"/>
      <c r="P331" s="505"/>
      <c r="Q331" s="81"/>
      <c r="R331" s="510"/>
      <c r="S331" s="510"/>
      <c r="T331" s="507" t="s">
        <v>489</v>
      </c>
      <c r="AM331">
        <v>0</v>
      </c>
      <c r="AN331">
        <v>0</v>
      </c>
      <c r="AO331">
        <v>0</v>
      </c>
      <c r="AP331">
        <v>0</v>
      </c>
    </row>
    <row r="332" spans="1:42" ht="18" hidden="1" outlineLevel="1" x14ac:dyDescent="0.35">
      <c r="A332" s="13" t="s">
        <v>184</v>
      </c>
      <c r="B332" s="35">
        <v>320</v>
      </c>
      <c r="C332" s="473"/>
      <c r="D332" s="474"/>
      <c r="E332" s="474"/>
      <c r="F332" s="475"/>
      <c r="G332" s="476">
        <v>0</v>
      </c>
      <c r="H332" s="477">
        <v>0.1</v>
      </c>
      <c r="I332" s="102">
        <v>0</v>
      </c>
      <c r="J332" s="475"/>
      <c r="K332" s="7"/>
      <c r="L332" s="491">
        <v>320</v>
      </c>
      <c r="M332" s="503" t="s">
        <v>489</v>
      </c>
      <c r="N332" s="242">
        <v>0</v>
      </c>
      <c r="O332" s="504"/>
      <c r="P332" s="505"/>
      <c r="Q332" s="81"/>
      <c r="R332" s="510"/>
      <c r="S332" s="510"/>
      <c r="T332" s="507" t="s">
        <v>489</v>
      </c>
      <c r="AM332">
        <v>0</v>
      </c>
      <c r="AN332">
        <v>0</v>
      </c>
      <c r="AO332">
        <v>0</v>
      </c>
      <c r="AP332">
        <v>0</v>
      </c>
    </row>
    <row r="333" spans="1:42" ht="18" hidden="1" outlineLevel="1" x14ac:dyDescent="0.35">
      <c r="A333" s="13" t="s">
        <v>184</v>
      </c>
      <c r="B333" s="35">
        <v>321</v>
      </c>
      <c r="C333" s="473"/>
      <c r="D333" s="474"/>
      <c r="E333" s="474"/>
      <c r="F333" s="475"/>
      <c r="G333" s="476">
        <v>0</v>
      </c>
      <c r="H333" s="477">
        <v>0.1</v>
      </c>
      <c r="I333" s="102">
        <v>0</v>
      </c>
      <c r="J333" s="475"/>
      <c r="K333" s="7"/>
      <c r="L333" s="491">
        <v>321</v>
      </c>
      <c r="M333" s="503" t="s">
        <v>489</v>
      </c>
      <c r="N333" s="242">
        <v>0</v>
      </c>
      <c r="O333" s="504"/>
      <c r="P333" s="505"/>
      <c r="Q333" s="81"/>
      <c r="R333" s="510"/>
      <c r="S333" s="510"/>
      <c r="T333" s="507" t="s">
        <v>489</v>
      </c>
      <c r="AM333">
        <v>0</v>
      </c>
      <c r="AN333">
        <v>0</v>
      </c>
      <c r="AO333">
        <v>0</v>
      </c>
      <c r="AP333">
        <v>0</v>
      </c>
    </row>
    <row r="334" spans="1:42" ht="18" hidden="1" outlineLevel="1" x14ac:dyDescent="0.35">
      <c r="A334" s="13" t="s">
        <v>184</v>
      </c>
      <c r="B334" s="35">
        <v>322</v>
      </c>
      <c r="C334" s="473"/>
      <c r="D334" s="474"/>
      <c r="E334" s="474"/>
      <c r="F334" s="475"/>
      <c r="G334" s="476">
        <v>0</v>
      </c>
      <c r="H334" s="477">
        <v>0.1</v>
      </c>
      <c r="I334" s="102">
        <v>0</v>
      </c>
      <c r="J334" s="475"/>
      <c r="K334" s="7"/>
      <c r="L334" s="491">
        <v>322</v>
      </c>
      <c r="M334" s="503" t="s">
        <v>489</v>
      </c>
      <c r="N334" s="242">
        <v>0</v>
      </c>
      <c r="O334" s="504"/>
      <c r="P334" s="505"/>
      <c r="Q334" s="81"/>
      <c r="R334" s="510"/>
      <c r="S334" s="510"/>
      <c r="T334" s="507" t="s">
        <v>489</v>
      </c>
      <c r="AM334">
        <v>0</v>
      </c>
      <c r="AN334">
        <v>0</v>
      </c>
      <c r="AO334">
        <v>0</v>
      </c>
      <c r="AP334">
        <v>0</v>
      </c>
    </row>
    <row r="335" spans="1:42" ht="18" hidden="1" outlineLevel="1" x14ac:dyDescent="0.35">
      <c r="A335" s="13" t="s">
        <v>184</v>
      </c>
      <c r="B335" s="35">
        <v>323</v>
      </c>
      <c r="C335" s="473"/>
      <c r="D335" s="474"/>
      <c r="E335" s="474"/>
      <c r="F335" s="475"/>
      <c r="G335" s="476">
        <v>0</v>
      </c>
      <c r="H335" s="477">
        <v>0.1</v>
      </c>
      <c r="I335" s="102">
        <v>0</v>
      </c>
      <c r="J335" s="475"/>
      <c r="K335" s="7"/>
      <c r="L335" s="491">
        <v>323</v>
      </c>
      <c r="M335" s="503" t="s">
        <v>489</v>
      </c>
      <c r="N335" s="242">
        <v>0</v>
      </c>
      <c r="O335" s="504"/>
      <c r="P335" s="505"/>
      <c r="Q335" s="81"/>
      <c r="R335" s="510"/>
      <c r="S335" s="510"/>
      <c r="T335" s="507" t="s">
        <v>489</v>
      </c>
      <c r="AM335">
        <v>0</v>
      </c>
      <c r="AN335">
        <v>0</v>
      </c>
      <c r="AO335">
        <v>0</v>
      </c>
      <c r="AP335">
        <v>0</v>
      </c>
    </row>
    <row r="336" spans="1:42" ht="18" hidden="1" outlineLevel="1" x14ac:dyDescent="0.35">
      <c r="A336" s="13" t="s">
        <v>184</v>
      </c>
      <c r="B336" s="35">
        <v>324</v>
      </c>
      <c r="C336" s="473"/>
      <c r="D336" s="474"/>
      <c r="E336" s="474"/>
      <c r="F336" s="475"/>
      <c r="G336" s="476">
        <v>0</v>
      </c>
      <c r="H336" s="477">
        <v>0.1</v>
      </c>
      <c r="I336" s="102">
        <v>0</v>
      </c>
      <c r="J336" s="475"/>
      <c r="K336" s="7"/>
      <c r="L336" s="491">
        <v>324</v>
      </c>
      <c r="M336" s="503" t="s">
        <v>489</v>
      </c>
      <c r="N336" s="242">
        <v>0</v>
      </c>
      <c r="O336" s="504"/>
      <c r="P336" s="505"/>
      <c r="Q336" s="81"/>
      <c r="R336" s="510"/>
      <c r="S336" s="510"/>
      <c r="T336" s="507" t="s">
        <v>489</v>
      </c>
      <c r="AM336">
        <v>0</v>
      </c>
      <c r="AN336">
        <v>0</v>
      </c>
      <c r="AO336">
        <v>0</v>
      </c>
      <c r="AP336">
        <v>0</v>
      </c>
    </row>
    <row r="337" spans="1:42" ht="18" hidden="1" outlineLevel="1" x14ac:dyDescent="0.35">
      <c r="A337" s="13" t="s">
        <v>184</v>
      </c>
      <c r="B337" s="35">
        <v>325</v>
      </c>
      <c r="C337" s="473"/>
      <c r="D337" s="474"/>
      <c r="E337" s="474"/>
      <c r="F337" s="475"/>
      <c r="G337" s="476">
        <v>0</v>
      </c>
      <c r="H337" s="477">
        <v>0.1</v>
      </c>
      <c r="I337" s="102">
        <v>0</v>
      </c>
      <c r="J337" s="475"/>
      <c r="K337" s="7"/>
      <c r="L337" s="491">
        <v>325</v>
      </c>
      <c r="M337" s="503" t="s">
        <v>489</v>
      </c>
      <c r="N337" s="242">
        <v>0</v>
      </c>
      <c r="O337" s="504"/>
      <c r="P337" s="505"/>
      <c r="Q337" s="81"/>
      <c r="R337" s="510"/>
      <c r="S337" s="510"/>
      <c r="T337" s="507" t="s">
        <v>489</v>
      </c>
      <c r="AM337">
        <v>0</v>
      </c>
      <c r="AN337">
        <v>0</v>
      </c>
      <c r="AO337">
        <v>0</v>
      </c>
      <c r="AP337">
        <v>0</v>
      </c>
    </row>
    <row r="338" spans="1:42" ht="18" hidden="1" outlineLevel="1" x14ac:dyDescent="0.35">
      <c r="A338" s="13" t="s">
        <v>184</v>
      </c>
      <c r="B338" s="35">
        <v>326</v>
      </c>
      <c r="C338" s="473"/>
      <c r="D338" s="474"/>
      <c r="E338" s="474"/>
      <c r="F338" s="475"/>
      <c r="G338" s="476">
        <v>0</v>
      </c>
      <c r="H338" s="477">
        <v>0.1</v>
      </c>
      <c r="I338" s="102">
        <v>0</v>
      </c>
      <c r="J338" s="475"/>
      <c r="K338" s="7"/>
      <c r="L338" s="491">
        <v>326</v>
      </c>
      <c r="M338" s="503" t="s">
        <v>489</v>
      </c>
      <c r="N338" s="242">
        <v>0</v>
      </c>
      <c r="O338" s="504"/>
      <c r="P338" s="505"/>
      <c r="Q338" s="81"/>
      <c r="R338" s="510"/>
      <c r="S338" s="510"/>
      <c r="T338" s="507" t="s">
        <v>489</v>
      </c>
      <c r="AM338">
        <v>0</v>
      </c>
      <c r="AN338">
        <v>0</v>
      </c>
      <c r="AO338">
        <v>0</v>
      </c>
      <c r="AP338">
        <v>0</v>
      </c>
    </row>
    <row r="339" spans="1:42" ht="18" hidden="1" outlineLevel="1" x14ac:dyDescent="0.35">
      <c r="A339" s="13" t="s">
        <v>184</v>
      </c>
      <c r="B339" s="35">
        <v>327</v>
      </c>
      <c r="C339" s="473"/>
      <c r="D339" s="474"/>
      <c r="E339" s="474"/>
      <c r="F339" s="475"/>
      <c r="G339" s="476">
        <v>0</v>
      </c>
      <c r="H339" s="477">
        <v>0.1</v>
      </c>
      <c r="I339" s="102">
        <v>0</v>
      </c>
      <c r="J339" s="475"/>
      <c r="K339" s="7"/>
      <c r="L339" s="491">
        <v>327</v>
      </c>
      <c r="M339" s="503" t="s">
        <v>489</v>
      </c>
      <c r="N339" s="242">
        <v>0</v>
      </c>
      <c r="O339" s="504"/>
      <c r="P339" s="505"/>
      <c r="Q339" s="81"/>
      <c r="R339" s="510"/>
      <c r="S339" s="510"/>
      <c r="T339" s="507" t="s">
        <v>489</v>
      </c>
      <c r="AM339">
        <v>0</v>
      </c>
      <c r="AN339">
        <v>0</v>
      </c>
      <c r="AO339">
        <v>0</v>
      </c>
      <c r="AP339">
        <v>0</v>
      </c>
    </row>
    <row r="340" spans="1:42" ht="18" hidden="1" outlineLevel="1" x14ac:dyDescent="0.35">
      <c r="A340" s="13" t="s">
        <v>184</v>
      </c>
      <c r="B340" s="35">
        <v>328</v>
      </c>
      <c r="C340" s="473"/>
      <c r="D340" s="474"/>
      <c r="E340" s="474"/>
      <c r="F340" s="475"/>
      <c r="G340" s="476">
        <v>0</v>
      </c>
      <c r="H340" s="477">
        <v>0.1</v>
      </c>
      <c r="I340" s="102">
        <v>0</v>
      </c>
      <c r="J340" s="475"/>
      <c r="K340" s="7"/>
      <c r="L340" s="491">
        <v>328</v>
      </c>
      <c r="M340" s="503" t="s">
        <v>489</v>
      </c>
      <c r="N340" s="242">
        <v>0</v>
      </c>
      <c r="O340" s="504"/>
      <c r="P340" s="505"/>
      <c r="Q340" s="81"/>
      <c r="R340" s="510"/>
      <c r="S340" s="510"/>
      <c r="T340" s="507" t="s">
        <v>489</v>
      </c>
      <c r="AM340">
        <v>0</v>
      </c>
      <c r="AN340">
        <v>0</v>
      </c>
      <c r="AO340">
        <v>0</v>
      </c>
      <c r="AP340">
        <v>0</v>
      </c>
    </row>
    <row r="341" spans="1:42" ht="18" hidden="1" outlineLevel="1" x14ac:dyDescent="0.35">
      <c r="A341" s="13" t="s">
        <v>184</v>
      </c>
      <c r="B341" s="35">
        <v>329</v>
      </c>
      <c r="C341" s="473"/>
      <c r="D341" s="474"/>
      <c r="E341" s="474"/>
      <c r="F341" s="475"/>
      <c r="G341" s="476">
        <v>0</v>
      </c>
      <c r="H341" s="477">
        <v>0.1</v>
      </c>
      <c r="I341" s="102">
        <v>0</v>
      </c>
      <c r="J341" s="475"/>
      <c r="K341" s="7"/>
      <c r="L341" s="491">
        <v>329</v>
      </c>
      <c r="M341" s="503" t="s">
        <v>489</v>
      </c>
      <c r="N341" s="242">
        <v>0</v>
      </c>
      <c r="O341" s="504"/>
      <c r="P341" s="505"/>
      <c r="Q341" s="81"/>
      <c r="R341" s="510"/>
      <c r="S341" s="510"/>
      <c r="T341" s="507" t="s">
        <v>489</v>
      </c>
      <c r="AM341">
        <v>0</v>
      </c>
      <c r="AN341">
        <v>0</v>
      </c>
      <c r="AO341">
        <v>0</v>
      </c>
      <c r="AP341">
        <v>0</v>
      </c>
    </row>
    <row r="342" spans="1:42" ht="18" hidden="1" outlineLevel="1" x14ac:dyDescent="0.35">
      <c r="A342" s="13" t="s">
        <v>184</v>
      </c>
      <c r="B342" s="35">
        <v>330</v>
      </c>
      <c r="C342" s="473"/>
      <c r="D342" s="474"/>
      <c r="E342" s="474"/>
      <c r="F342" s="475"/>
      <c r="G342" s="476">
        <v>0</v>
      </c>
      <c r="H342" s="477">
        <v>0.1</v>
      </c>
      <c r="I342" s="102">
        <v>0</v>
      </c>
      <c r="J342" s="475"/>
      <c r="K342" s="7"/>
      <c r="L342" s="491">
        <v>330</v>
      </c>
      <c r="M342" s="503" t="s">
        <v>489</v>
      </c>
      <c r="N342" s="242">
        <v>0</v>
      </c>
      <c r="O342" s="504"/>
      <c r="P342" s="505"/>
      <c r="Q342" s="81"/>
      <c r="R342" s="510"/>
      <c r="S342" s="510"/>
      <c r="T342" s="507" t="s">
        <v>489</v>
      </c>
      <c r="AM342">
        <v>0</v>
      </c>
      <c r="AN342">
        <v>0</v>
      </c>
      <c r="AO342">
        <v>0</v>
      </c>
      <c r="AP342">
        <v>0</v>
      </c>
    </row>
    <row r="343" spans="1:42" ht="18" hidden="1" outlineLevel="1" x14ac:dyDescent="0.35">
      <c r="A343" s="13" t="s">
        <v>184</v>
      </c>
      <c r="B343" s="35">
        <v>331</v>
      </c>
      <c r="C343" s="473"/>
      <c r="D343" s="474"/>
      <c r="E343" s="474"/>
      <c r="F343" s="475"/>
      <c r="G343" s="476">
        <v>0</v>
      </c>
      <c r="H343" s="477">
        <v>0.1</v>
      </c>
      <c r="I343" s="102">
        <v>0</v>
      </c>
      <c r="J343" s="475"/>
      <c r="K343" s="7"/>
      <c r="L343" s="491">
        <v>331</v>
      </c>
      <c r="M343" s="503" t="s">
        <v>489</v>
      </c>
      <c r="N343" s="242">
        <v>0</v>
      </c>
      <c r="O343" s="504"/>
      <c r="P343" s="505"/>
      <c r="Q343" s="81"/>
      <c r="R343" s="510"/>
      <c r="S343" s="510"/>
      <c r="T343" s="507" t="s">
        <v>489</v>
      </c>
      <c r="AM343">
        <v>0</v>
      </c>
      <c r="AN343">
        <v>0</v>
      </c>
      <c r="AO343">
        <v>0</v>
      </c>
      <c r="AP343">
        <v>0</v>
      </c>
    </row>
    <row r="344" spans="1:42" ht="18" hidden="1" outlineLevel="1" x14ac:dyDescent="0.35">
      <c r="A344" s="13" t="s">
        <v>184</v>
      </c>
      <c r="B344" s="35">
        <v>332</v>
      </c>
      <c r="C344" s="473"/>
      <c r="D344" s="474"/>
      <c r="E344" s="474"/>
      <c r="F344" s="475"/>
      <c r="G344" s="476">
        <v>0</v>
      </c>
      <c r="H344" s="477">
        <v>0.1</v>
      </c>
      <c r="I344" s="102">
        <v>0</v>
      </c>
      <c r="J344" s="475"/>
      <c r="K344" s="7"/>
      <c r="L344" s="491">
        <v>332</v>
      </c>
      <c r="M344" s="503" t="s">
        <v>489</v>
      </c>
      <c r="N344" s="242">
        <v>0</v>
      </c>
      <c r="O344" s="504"/>
      <c r="P344" s="505"/>
      <c r="Q344" s="81"/>
      <c r="R344" s="510"/>
      <c r="S344" s="510"/>
      <c r="T344" s="507" t="s">
        <v>489</v>
      </c>
      <c r="AM344">
        <v>0</v>
      </c>
      <c r="AN344">
        <v>0</v>
      </c>
      <c r="AO344">
        <v>0</v>
      </c>
      <c r="AP344">
        <v>0</v>
      </c>
    </row>
    <row r="345" spans="1:42" ht="18" hidden="1" outlineLevel="1" x14ac:dyDescent="0.35">
      <c r="A345" s="13" t="s">
        <v>184</v>
      </c>
      <c r="B345" s="35">
        <v>333</v>
      </c>
      <c r="C345" s="473"/>
      <c r="D345" s="474"/>
      <c r="E345" s="474"/>
      <c r="F345" s="475"/>
      <c r="G345" s="476">
        <v>0</v>
      </c>
      <c r="H345" s="477">
        <v>0.1</v>
      </c>
      <c r="I345" s="102">
        <v>0</v>
      </c>
      <c r="J345" s="475"/>
      <c r="K345" s="7"/>
      <c r="L345" s="491">
        <v>333</v>
      </c>
      <c r="M345" s="503" t="s">
        <v>489</v>
      </c>
      <c r="N345" s="242">
        <v>0</v>
      </c>
      <c r="O345" s="504"/>
      <c r="P345" s="505"/>
      <c r="Q345" s="81"/>
      <c r="R345" s="510"/>
      <c r="S345" s="510"/>
      <c r="T345" s="507" t="s">
        <v>489</v>
      </c>
      <c r="AM345">
        <v>0</v>
      </c>
      <c r="AN345">
        <v>0</v>
      </c>
      <c r="AO345">
        <v>0</v>
      </c>
      <c r="AP345">
        <v>0</v>
      </c>
    </row>
    <row r="346" spans="1:42" ht="18" hidden="1" outlineLevel="1" x14ac:dyDescent="0.35">
      <c r="A346" s="13" t="s">
        <v>184</v>
      </c>
      <c r="B346" s="35">
        <v>334</v>
      </c>
      <c r="C346" s="473"/>
      <c r="D346" s="474"/>
      <c r="E346" s="474"/>
      <c r="F346" s="475"/>
      <c r="G346" s="476">
        <v>0</v>
      </c>
      <c r="H346" s="477">
        <v>0.1</v>
      </c>
      <c r="I346" s="102">
        <v>0</v>
      </c>
      <c r="J346" s="475"/>
      <c r="K346" s="7"/>
      <c r="L346" s="491">
        <v>334</v>
      </c>
      <c r="M346" s="503" t="s">
        <v>489</v>
      </c>
      <c r="N346" s="242">
        <v>0</v>
      </c>
      <c r="O346" s="504"/>
      <c r="P346" s="505"/>
      <c r="Q346" s="81"/>
      <c r="R346" s="510"/>
      <c r="S346" s="510"/>
      <c r="T346" s="507" t="s">
        <v>489</v>
      </c>
      <c r="AM346">
        <v>0</v>
      </c>
      <c r="AN346">
        <v>0</v>
      </c>
      <c r="AO346">
        <v>0</v>
      </c>
      <c r="AP346">
        <v>0</v>
      </c>
    </row>
    <row r="347" spans="1:42" ht="18" hidden="1" outlineLevel="1" x14ac:dyDescent="0.35">
      <c r="A347" s="13" t="s">
        <v>184</v>
      </c>
      <c r="B347" s="35">
        <v>335</v>
      </c>
      <c r="C347" s="473"/>
      <c r="D347" s="474"/>
      <c r="E347" s="474"/>
      <c r="F347" s="475"/>
      <c r="G347" s="476">
        <v>0</v>
      </c>
      <c r="H347" s="477">
        <v>0.1</v>
      </c>
      <c r="I347" s="102">
        <v>0</v>
      </c>
      <c r="J347" s="475"/>
      <c r="K347" s="7"/>
      <c r="L347" s="491">
        <v>335</v>
      </c>
      <c r="M347" s="503" t="s">
        <v>489</v>
      </c>
      <c r="N347" s="242">
        <v>0</v>
      </c>
      <c r="O347" s="504"/>
      <c r="P347" s="505"/>
      <c r="Q347" s="81"/>
      <c r="R347" s="510"/>
      <c r="S347" s="510"/>
      <c r="T347" s="507" t="s">
        <v>489</v>
      </c>
      <c r="AM347">
        <v>0</v>
      </c>
      <c r="AN347">
        <v>0</v>
      </c>
      <c r="AO347">
        <v>0</v>
      </c>
      <c r="AP347">
        <v>0</v>
      </c>
    </row>
    <row r="348" spans="1:42" ht="18" hidden="1" outlineLevel="1" x14ac:dyDescent="0.35">
      <c r="A348" s="13" t="s">
        <v>184</v>
      </c>
      <c r="B348" s="35">
        <v>336</v>
      </c>
      <c r="C348" s="473"/>
      <c r="D348" s="474"/>
      <c r="E348" s="474"/>
      <c r="F348" s="475"/>
      <c r="G348" s="476">
        <v>0</v>
      </c>
      <c r="H348" s="477">
        <v>0.1</v>
      </c>
      <c r="I348" s="102">
        <v>0</v>
      </c>
      <c r="J348" s="475"/>
      <c r="K348" s="7"/>
      <c r="L348" s="491">
        <v>336</v>
      </c>
      <c r="M348" s="503" t="s">
        <v>489</v>
      </c>
      <c r="N348" s="242">
        <v>0</v>
      </c>
      <c r="O348" s="504"/>
      <c r="P348" s="505"/>
      <c r="Q348" s="81"/>
      <c r="R348" s="510"/>
      <c r="S348" s="510"/>
      <c r="T348" s="507" t="s">
        <v>489</v>
      </c>
      <c r="AM348">
        <v>0</v>
      </c>
      <c r="AN348">
        <v>0</v>
      </c>
      <c r="AO348">
        <v>0</v>
      </c>
      <c r="AP348">
        <v>0</v>
      </c>
    </row>
    <row r="349" spans="1:42" ht="18" hidden="1" outlineLevel="1" x14ac:dyDescent="0.35">
      <c r="A349" s="13" t="s">
        <v>184</v>
      </c>
      <c r="B349" s="35">
        <v>337</v>
      </c>
      <c r="C349" s="473"/>
      <c r="D349" s="474"/>
      <c r="E349" s="474"/>
      <c r="F349" s="475"/>
      <c r="G349" s="476">
        <v>0</v>
      </c>
      <c r="H349" s="477">
        <v>0.1</v>
      </c>
      <c r="I349" s="102">
        <v>0</v>
      </c>
      <c r="J349" s="475"/>
      <c r="K349" s="7"/>
      <c r="L349" s="491">
        <v>337</v>
      </c>
      <c r="M349" s="503" t="s">
        <v>489</v>
      </c>
      <c r="N349" s="242">
        <v>0</v>
      </c>
      <c r="O349" s="504"/>
      <c r="P349" s="505"/>
      <c r="Q349" s="81"/>
      <c r="R349" s="510"/>
      <c r="S349" s="510"/>
      <c r="T349" s="507" t="s">
        <v>489</v>
      </c>
      <c r="AM349">
        <v>0</v>
      </c>
      <c r="AN349">
        <v>0</v>
      </c>
      <c r="AO349">
        <v>0</v>
      </c>
      <c r="AP349">
        <v>0</v>
      </c>
    </row>
    <row r="350" spans="1:42" ht="18" hidden="1" outlineLevel="1" x14ac:dyDescent="0.35">
      <c r="A350" s="13" t="s">
        <v>184</v>
      </c>
      <c r="B350" s="35">
        <v>338</v>
      </c>
      <c r="C350" s="473"/>
      <c r="D350" s="474"/>
      <c r="E350" s="474"/>
      <c r="F350" s="475"/>
      <c r="G350" s="476">
        <v>0</v>
      </c>
      <c r="H350" s="477">
        <v>0.1</v>
      </c>
      <c r="I350" s="102">
        <v>0</v>
      </c>
      <c r="J350" s="475"/>
      <c r="K350" s="7"/>
      <c r="L350" s="491">
        <v>338</v>
      </c>
      <c r="M350" s="503" t="s">
        <v>489</v>
      </c>
      <c r="N350" s="242">
        <v>0</v>
      </c>
      <c r="O350" s="504"/>
      <c r="P350" s="505"/>
      <c r="Q350" s="81"/>
      <c r="R350" s="510"/>
      <c r="S350" s="510"/>
      <c r="T350" s="507" t="s">
        <v>489</v>
      </c>
      <c r="AM350">
        <v>0</v>
      </c>
      <c r="AN350">
        <v>0</v>
      </c>
      <c r="AO350">
        <v>0</v>
      </c>
      <c r="AP350">
        <v>0</v>
      </c>
    </row>
    <row r="351" spans="1:42" ht="18" hidden="1" outlineLevel="1" x14ac:dyDescent="0.35">
      <c r="A351" s="13" t="s">
        <v>184</v>
      </c>
      <c r="B351" s="35">
        <v>339</v>
      </c>
      <c r="C351" s="473"/>
      <c r="D351" s="474"/>
      <c r="E351" s="474"/>
      <c r="F351" s="475"/>
      <c r="G351" s="476">
        <v>0</v>
      </c>
      <c r="H351" s="477">
        <v>0.1</v>
      </c>
      <c r="I351" s="102">
        <v>0</v>
      </c>
      <c r="J351" s="475"/>
      <c r="K351" s="7"/>
      <c r="L351" s="491">
        <v>339</v>
      </c>
      <c r="M351" s="503" t="s">
        <v>489</v>
      </c>
      <c r="N351" s="242">
        <v>0</v>
      </c>
      <c r="O351" s="504"/>
      <c r="P351" s="505"/>
      <c r="Q351" s="81"/>
      <c r="R351" s="510"/>
      <c r="S351" s="510"/>
      <c r="T351" s="507" t="s">
        <v>489</v>
      </c>
      <c r="AM351">
        <v>0</v>
      </c>
      <c r="AN351">
        <v>0</v>
      </c>
      <c r="AO351">
        <v>0</v>
      </c>
      <c r="AP351">
        <v>0</v>
      </c>
    </row>
    <row r="352" spans="1:42" ht="18" hidden="1" outlineLevel="1" x14ac:dyDescent="0.35">
      <c r="A352" s="13" t="s">
        <v>184</v>
      </c>
      <c r="B352" s="35">
        <v>340</v>
      </c>
      <c r="C352" s="473"/>
      <c r="D352" s="474"/>
      <c r="E352" s="474"/>
      <c r="F352" s="475"/>
      <c r="G352" s="476">
        <v>0</v>
      </c>
      <c r="H352" s="477">
        <v>0.1</v>
      </c>
      <c r="I352" s="102">
        <v>0</v>
      </c>
      <c r="J352" s="475"/>
      <c r="K352" s="7"/>
      <c r="L352" s="491">
        <v>340</v>
      </c>
      <c r="M352" s="503" t="s">
        <v>489</v>
      </c>
      <c r="N352" s="242">
        <v>0</v>
      </c>
      <c r="O352" s="504"/>
      <c r="P352" s="505"/>
      <c r="Q352" s="81"/>
      <c r="R352" s="510"/>
      <c r="S352" s="510"/>
      <c r="T352" s="507" t="s">
        <v>489</v>
      </c>
      <c r="AM352">
        <v>0</v>
      </c>
      <c r="AN352">
        <v>0</v>
      </c>
      <c r="AO352">
        <v>0</v>
      </c>
      <c r="AP352">
        <v>0</v>
      </c>
    </row>
    <row r="353" spans="1:42" ht="18" hidden="1" outlineLevel="1" x14ac:dyDescent="0.35">
      <c r="A353" s="13" t="s">
        <v>184</v>
      </c>
      <c r="B353" s="35">
        <v>341</v>
      </c>
      <c r="C353" s="473"/>
      <c r="D353" s="474"/>
      <c r="E353" s="474"/>
      <c r="F353" s="475"/>
      <c r="G353" s="476">
        <v>0</v>
      </c>
      <c r="H353" s="477">
        <v>0.1</v>
      </c>
      <c r="I353" s="102">
        <v>0</v>
      </c>
      <c r="J353" s="475"/>
      <c r="K353" s="7"/>
      <c r="L353" s="491">
        <v>341</v>
      </c>
      <c r="M353" s="503" t="s">
        <v>489</v>
      </c>
      <c r="N353" s="242">
        <v>0</v>
      </c>
      <c r="O353" s="504"/>
      <c r="P353" s="505"/>
      <c r="Q353" s="81"/>
      <c r="R353" s="510"/>
      <c r="S353" s="510"/>
      <c r="T353" s="507" t="s">
        <v>489</v>
      </c>
      <c r="AM353">
        <v>0</v>
      </c>
      <c r="AN353">
        <v>0</v>
      </c>
      <c r="AO353">
        <v>0</v>
      </c>
      <c r="AP353">
        <v>0</v>
      </c>
    </row>
    <row r="354" spans="1:42" ht="18" hidden="1" outlineLevel="1" x14ac:dyDescent="0.35">
      <c r="A354" s="13" t="s">
        <v>184</v>
      </c>
      <c r="B354" s="35">
        <v>342</v>
      </c>
      <c r="C354" s="473"/>
      <c r="D354" s="474"/>
      <c r="E354" s="474"/>
      <c r="F354" s="475"/>
      <c r="G354" s="476">
        <v>0</v>
      </c>
      <c r="H354" s="477">
        <v>0.1</v>
      </c>
      <c r="I354" s="102">
        <v>0</v>
      </c>
      <c r="J354" s="475"/>
      <c r="K354" s="7"/>
      <c r="L354" s="491">
        <v>342</v>
      </c>
      <c r="M354" s="503" t="s">
        <v>489</v>
      </c>
      <c r="N354" s="242">
        <v>0</v>
      </c>
      <c r="O354" s="504"/>
      <c r="P354" s="505"/>
      <c r="Q354" s="81"/>
      <c r="R354" s="510"/>
      <c r="S354" s="510"/>
      <c r="T354" s="507" t="s">
        <v>489</v>
      </c>
      <c r="AM354">
        <v>0</v>
      </c>
      <c r="AN354">
        <v>0</v>
      </c>
      <c r="AO354">
        <v>0</v>
      </c>
      <c r="AP354">
        <v>0</v>
      </c>
    </row>
    <row r="355" spans="1:42" ht="18" hidden="1" outlineLevel="1" x14ac:dyDescent="0.35">
      <c r="A355" s="13" t="s">
        <v>184</v>
      </c>
      <c r="B355" s="35">
        <v>343</v>
      </c>
      <c r="C355" s="473"/>
      <c r="D355" s="474"/>
      <c r="E355" s="474"/>
      <c r="F355" s="475"/>
      <c r="G355" s="476">
        <v>0</v>
      </c>
      <c r="H355" s="477">
        <v>0.1</v>
      </c>
      <c r="I355" s="102">
        <v>0</v>
      </c>
      <c r="J355" s="475"/>
      <c r="K355" s="7"/>
      <c r="L355" s="491">
        <v>343</v>
      </c>
      <c r="M355" s="503" t="s">
        <v>489</v>
      </c>
      <c r="N355" s="242">
        <v>0</v>
      </c>
      <c r="O355" s="504"/>
      <c r="P355" s="505"/>
      <c r="Q355" s="81"/>
      <c r="R355" s="510"/>
      <c r="S355" s="510"/>
      <c r="T355" s="507" t="s">
        <v>489</v>
      </c>
      <c r="AM355">
        <v>0</v>
      </c>
      <c r="AN355">
        <v>0</v>
      </c>
      <c r="AO355">
        <v>0</v>
      </c>
      <c r="AP355">
        <v>0</v>
      </c>
    </row>
    <row r="356" spans="1:42" ht="18" hidden="1" outlineLevel="1" x14ac:dyDescent="0.35">
      <c r="A356" s="13" t="s">
        <v>184</v>
      </c>
      <c r="B356" s="35">
        <v>344</v>
      </c>
      <c r="C356" s="473"/>
      <c r="D356" s="474"/>
      <c r="E356" s="474"/>
      <c r="F356" s="475"/>
      <c r="G356" s="476">
        <v>0</v>
      </c>
      <c r="H356" s="477">
        <v>0.1</v>
      </c>
      <c r="I356" s="102">
        <v>0</v>
      </c>
      <c r="J356" s="475"/>
      <c r="K356" s="7"/>
      <c r="L356" s="491">
        <v>344</v>
      </c>
      <c r="M356" s="503" t="s">
        <v>489</v>
      </c>
      <c r="N356" s="242">
        <v>0</v>
      </c>
      <c r="O356" s="504"/>
      <c r="P356" s="505"/>
      <c r="Q356" s="81"/>
      <c r="R356" s="510"/>
      <c r="S356" s="510"/>
      <c r="T356" s="507" t="s">
        <v>489</v>
      </c>
      <c r="AM356">
        <v>0</v>
      </c>
      <c r="AN356">
        <v>0</v>
      </c>
      <c r="AO356">
        <v>0</v>
      </c>
      <c r="AP356">
        <v>0</v>
      </c>
    </row>
    <row r="357" spans="1:42" ht="18" hidden="1" outlineLevel="1" x14ac:dyDescent="0.35">
      <c r="A357" s="13" t="s">
        <v>184</v>
      </c>
      <c r="B357" s="35">
        <v>345</v>
      </c>
      <c r="C357" s="473"/>
      <c r="D357" s="474"/>
      <c r="E357" s="474"/>
      <c r="F357" s="475"/>
      <c r="G357" s="476">
        <v>0</v>
      </c>
      <c r="H357" s="477">
        <v>0.1</v>
      </c>
      <c r="I357" s="102">
        <v>0</v>
      </c>
      <c r="J357" s="475"/>
      <c r="K357" s="7"/>
      <c r="L357" s="491">
        <v>345</v>
      </c>
      <c r="M357" s="503" t="s">
        <v>489</v>
      </c>
      <c r="N357" s="242">
        <v>0</v>
      </c>
      <c r="O357" s="504"/>
      <c r="P357" s="505"/>
      <c r="Q357" s="81"/>
      <c r="R357" s="510"/>
      <c r="S357" s="510"/>
      <c r="T357" s="507" t="s">
        <v>489</v>
      </c>
      <c r="AM357">
        <v>0</v>
      </c>
      <c r="AN357">
        <v>0</v>
      </c>
      <c r="AO357">
        <v>0</v>
      </c>
      <c r="AP357">
        <v>0</v>
      </c>
    </row>
    <row r="358" spans="1:42" ht="18" hidden="1" outlineLevel="1" x14ac:dyDescent="0.35">
      <c r="A358" s="13" t="s">
        <v>184</v>
      </c>
      <c r="B358" s="35">
        <v>346</v>
      </c>
      <c r="C358" s="473"/>
      <c r="D358" s="474"/>
      <c r="E358" s="474"/>
      <c r="F358" s="475"/>
      <c r="G358" s="476">
        <v>0</v>
      </c>
      <c r="H358" s="477">
        <v>0.1</v>
      </c>
      <c r="I358" s="102">
        <v>0</v>
      </c>
      <c r="J358" s="475"/>
      <c r="K358" s="7"/>
      <c r="L358" s="491">
        <v>346</v>
      </c>
      <c r="M358" s="503" t="s">
        <v>489</v>
      </c>
      <c r="N358" s="242">
        <v>0</v>
      </c>
      <c r="O358" s="504"/>
      <c r="P358" s="505"/>
      <c r="Q358" s="81"/>
      <c r="R358" s="510"/>
      <c r="S358" s="510"/>
      <c r="T358" s="507" t="s">
        <v>489</v>
      </c>
      <c r="AM358">
        <v>0</v>
      </c>
      <c r="AN358">
        <v>0</v>
      </c>
      <c r="AO358">
        <v>0</v>
      </c>
      <c r="AP358">
        <v>0</v>
      </c>
    </row>
    <row r="359" spans="1:42" ht="18" hidden="1" outlineLevel="1" x14ac:dyDescent="0.35">
      <c r="A359" s="13" t="s">
        <v>184</v>
      </c>
      <c r="B359" s="35">
        <v>347</v>
      </c>
      <c r="C359" s="473"/>
      <c r="D359" s="474"/>
      <c r="E359" s="474"/>
      <c r="F359" s="475"/>
      <c r="G359" s="476">
        <v>0</v>
      </c>
      <c r="H359" s="477">
        <v>0.1</v>
      </c>
      <c r="I359" s="102">
        <v>0</v>
      </c>
      <c r="J359" s="475"/>
      <c r="K359" s="7"/>
      <c r="L359" s="491">
        <v>347</v>
      </c>
      <c r="M359" s="503" t="s">
        <v>489</v>
      </c>
      <c r="N359" s="242">
        <v>0</v>
      </c>
      <c r="O359" s="504"/>
      <c r="P359" s="505"/>
      <c r="Q359" s="81"/>
      <c r="R359" s="510"/>
      <c r="S359" s="510"/>
      <c r="T359" s="507" t="s">
        <v>489</v>
      </c>
      <c r="AM359">
        <v>0</v>
      </c>
      <c r="AN359">
        <v>0</v>
      </c>
      <c r="AO359">
        <v>0</v>
      </c>
      <c r="AP359">
        <v>0</v>
      </c>
    </row>
    <row r="360" spans="1:42" ht="18" hidden="1" outlineLevel="1" x14ac:dyDescent="0.35">
      <c r="A360" s="13" t="s">
        <v>184</v>
      </c>
      <c r="B360" s="35">
        <v>348</v>
      </c>
      <c r="C360" s="473"/>
      <c r="D360" s="474"/>
      <c r="E360" s="474"/>
      <c r="F360" s="475"/>
      <c r="G360" s="476">
        <v>0</v>
      </c>
      <c r="H360" s="477">
        <v>0.1</v>
      </c>
      <c r="I360" s="102">
        <v>0</v>
      </c>
      <c r="J360" s="475"/>
      <c r="K360" s="7"/>
      <c r="L360" s="491">
        <v>348</v>
      </c>
      <c r="M360" s="503" t="s">
        <v>489</v>
      </c>
      <c r="N360" s="242">
        <v>0</v>
      </c>
      <c r="O360" s="504"/>
      <c r="P360" s="505"/>
      <c r="Q360" s="81"/>
      <c r="R360" s="510"/>
      <c r="S360" s="510"/>
      <c r="T360" s="507" t="s">
        <v>489</v>
      </c>
      <c r="AM360">
        <v>0</v>
      </c>
      <c r="AN360">
        <v>0</v>
      </c>
      <c r="AO360">
        <v>0</v>
      </c>
      <c r="AP360">
        <v>0</v>
      </c>
    </row>
    <row r="361" spans="1:42" ht="18" hidden="1" outlineLevel="1" x14ac:dyDescent="0.35">
      <c r="A361" s="13" t="s">
        <v>184</v>
      </c>
      <c r="B361" s="35">
        <v>349</v>
      </c>
      <c r="C361" s="473"/>
      <c r="D361" s="474"/>
      <c r="E361" s="474"/>
      <c r="F361" s="475"/>
      <c r="G361" s="476">
        <v>0</v>
      </c>
      <c r="H361" s="477">
        <v>0.1</v>
      </c>
      <c r="I361" s="102">
        <v>0</v>
      </c>
      <c r="J361" s="475"/>
      <c r="K361" s="7"/>
      <c r="L361" s="491">
        <v>349</v>
      </c>
      <c r="M361" s="503" t="s">
        <v>489</v>
      </c>
      <c r="N361" s="242">
        <v>0</v>
      </c>
      <c r="O361" s="504"/>
      <c r="P361" s="505"/>
      <c r="Q361" s="81"/>
      <c r="R361" s="510"/>
      <c r="S361" s="510"/>
      <c r="T361" s="507" t="s">
        <v>489</v>
      </c>
      <c r="AM361">
        <v>0</v>
      </c>
      <c r="AN361">
        <v>0</v>
      </c>
      <c r="AO361">
        <v>0</v>
      </c>
      <c r="AP361">
        <v>0</v>
      </c>
    </row>
    <row r="362" spans="1:42" ht="18" hidden="1" outlineLevel="1" x14ac:dyDescent="0.35">
      <c r="A362" s="13" t="s">
        <v>184</v>
      </c>
      <c r="B362" s="35">
        <v>350</v>
      </c>
      <c r="C362" s="473"/>
      <c r="D362" s="474"/>
      <c r="E362" s="474"/>
      <c r="F362" s="475"/>
      <c r="G362" s="476">
        <v>0</v>
      </c>
      <c r="H362" s="477">
        <v>0.1</v>
      </c>
      <c r="I362" s="102">
        <v>0</v>
      </c>
      <c r="J362" s="475"/>
      <c r="K362" s="7"/>
      <c r="L362" s="491">
        <v>350</v>
      </c>
      <c r="M362" s="503" t="s">
        <v>489</v>
      </c>
      <c r="N362" s="242">
        <v>0</v>
      </c>
      <c r="O362" s="504"/>
      <c r="P362" s="505"/>
      <c r="Q362" s="81"/>
      <c r="R362" s="510"/>
      <c r="S362" s="510"/>
      <c r="T362" s="507" t="s">
        <v>489</v>
      </c>
      <c r="AM362">
        <v>0</v>
      </c>
      <c r="AN362">
        <v>0</v>
      </c>
      <c r="AO362">
        <v>0</v>
      </c>
      <c r="AP362">
        <v>0</v>
      </c>
    </row>
    <row r="363" spans="1:42" ht="18" hidden="1" outlineLevel="1" x14ac:dyDescent="0.35">
      <c r="A363" s="13" t="s">
        <v>184</v>
      </c>
      <c r="B363" s="35">
        <v>351</v>
      </c>
      <c r="C363" s="473"/>
      <c r="D363" s="474"/>
      <c r="E363" s="474"/>
      <c r="F363" s="475"/>
      <c r="G363" s="476">
        <v>0</v>
      </c>
      <c r="H363" s="477">
        <v>0.1</v>
      </c>
      <c r="I363" s="102">
        <v>0</v>
      </c>
      <c r="J363" s="475"/>
      <c r="K363" s="7"/>
      <c r="L363" s="491">
        <v>351</v>
      </c>
      <c r="M363" s="503" t="s">
        <v>489</v>
      </c>
      <c r="N363" s="242">
        <v>0</v>
      </c>
      <c r="O363" s="504"/>
      <c r="P363" s="505"/>
      <c r="Q363" s="81"/>
      <c r="R363" s="510"/>
      <c r="S363" s="510"/>
      <c r="T363" s="507" t="s">
        <v>489</v>
      </c>
      <c r="AM363">
        <v>0</v>
      </c>
      <c r="AN363">
        <v>0</v>
      </c>
      <c r="AO363">
        <v>0</v>
      </c>
      <c r="AP363">
        <v>0</v>
      </c>
    </row>
    <row r="364" spans="1:42" ht="18" hidden="1" outlineLevel="1" x14ac:dyDescent="0.35">
      <c r="A364" s="13" t="s">
        <v>184</v>
      </c>
      <c r="B364" s="35">
        <v>352</v>
      </c>
      <c r="C364" s="473"/>
      <c r="D364" s="474"/>
      <c r="E364" s="474"/>
      <c r="F364" s="475"/>
      <c r="G364" s="476">
        <v>0</v>
      </c>
      <c r="H364" s="477">
        <v>0.1</v>
      </c>
      <c r="I364" s="102">
        <v>0</v>
      </c>
      <c r="J364" s="475"/>
      <c r="K364" s="7"/>
      <c r="L364" s="491">
        <v>352</v>
      </c>
      <c r="M364" s="503" t="s">
        <v>489</v>
      </c>
      <c r="N364" s="242">
        <v>0</v>
      </c>
      <c r="O364" s="504"/>
      <c r="P364" s="505"/>
      <c r="Q364" s="81"/>
      <c r="R364" s="510"/>
      <c r="S364" s="510"/>
      <c r="T364" s="507" t="s">
        <v>489</v>
      </c>
      <c r="AM364">
        <v>0</v>
      </c>
      <c r="AN364">
        <v>0</v>
      </c>
      <c r="AO364">
        <v>0</v>
      </c>
      <c r="AP364">
        <v>0</v>
      </c>
    </row>
    <row r="365" spans="1:42" ht="18" hidden="1" outlineLevel="1" x14ac:dyDescent="0.35">
      <c r="A365" s="13" t="s">
        <v>184</v>
      </c>
      <c r="B365" s="35">
        <v>353</v>
      </c>
      <c r="C365" s="473"/>
      <c r="D365" s="474"/>
      <c r="E365" s="474"/>
      <c r="F365" s="475"/>
      <c r="G365" s="476">
        <v>0</v>
      </c>
      <c r="H365" s="477">
        <v>0.1</v>
      </c>
      <c r="I365" s="102">
        <v>0</v>
      </c>
      <c r="J365" s="475"/>
      <c r="K365" s="7"/>
      <c r="L365" s="491">
        <v>353</v>
      </c>
      <c r="M365" s="503" t="s">
        <v>489</v>
      </c>
      <c r="N365" s="242">
        <v>0</v>
      </c>
      <c r="O365" s="504"/>
      <c r="P365" s="505"/>
      <c r="Q365" s="81"/>
      <c r="R365" s="510"/>
      <c r="S365" s="510"/>
      <c r="T365" s="507" t="s">
        <v>489</v>
      </c>
      <c r="AM365">
        <v>0</v>
      </c>
      <c r="AN365">
        <v>0</v>
      </c>
      <c r="AO365">
        <v>0</v>
      </c>
      <c r="AP365">
        <v>0</v>
      </c>
    </row>
    <row r="366" spans="1:42" ht="18" hidden="1" outlineLevel="1" x14ac:dyDescent="0.35">
      <c r="A366" s="13" t="s">
        <v>184</v>
      </c>
      <c r="B366" s="35">
        <v>354</v>
      </c>
      <c r="C366" s="473"/>
      <c r="D366" s="474"/>
      <c r="E366" s="474"/>
      <c r="F366" s="475"/>
      <c r="G366" s="476">
        <v>0</v>
      </c>
      <c r="H366" s="477">
        <v>0.1</v>
      </c>
      <c r="I366" s="102">
        <v>0</v>
      </c>
      <c r="J366" s="475"/>
      <c r="K366" s="7"/>
      <c r="L366" s="491">
        <v>354</v>
      </c>
      <c r="M366" s="503" t="s">
        <v>489</v>
      </c>
      <c r="N366" s="242">
        <v>0</v>
      </c>
      <c r="O366" s="504"/>
      <c r="P366" s="505"/>
      <c r="Q366" s="81"/>
      <c r="R366" s="510"/>
      <c r="S366" s="510"/>
      <c r="T366" s="507" t="s">
        <v>489</v>
      </c>
      <c r="AM366">
        <v>0</v>
      </c>
      <c r="AN366">
        <v>0</v>
      </c>
      <c r="AO366">
        <v>0</v>
      </c>
      <c r="AP366">
        <v>0</v>
      </c>
    </row>
    <row r="367" spans="1:42" ht="18" hidden="1" outlineLevel="1" x14ac:dyDescent="0.35">
      <c r="A367" s="13" t="s">
        <v>184</v>
      </c>
      <c r="B367" s="35">
        <v>355</v>
      </c>
      <c r="C367" s="473"/>
      <c r="D367" s="474"/>
      <c r="E367" s="474"/>
      <c r="F367" s="475"/>
      <c r="G367" s="476">
        <v>0</v>
      </c>
      <c r="H367" s="477">
        <v>0.1</v>
      </c>
      <c r="I367" s="102">
        <v>0</v>
      </c>
      <c r="J367" s="475"/>
      <c r="K367" s="7"/>
      <c r="L367" s="491">
        <v>355</v>
      </c>
      <c r="M367" s="503" t="s">
        <v>489</v>
      </c>
      <c r="N367" s="242">
        <v>0</v>
      </c>
      <c r="O367" s="504"/>
      <c r="P367" s="505"/>
      <c r="Q367" s="81"/>
      <c r="R367" s="510"/>
      <c r="S367" s="510"/>
      <c r="T367" s="507" t="s">
        <v>489</v>
      </c>
      <c r="AM367">
        <v>0</v>
      </c>
      <c r="AN367">
        <v>0</v>
      </c>
      <c r="AO367">
        <v>0</v>
      </c>
      <c r="AP367">
        <v>0</v>
      </c>
    </row>
    <row r="368" spans="1:42" ht="18" hidden="1" outlineLevel="1" x14ac:dyDescent="0.35">
      <c r="A368" s="13" t="s">
        <v>184</v>
      </c>
      <c r="B368" s="35">
        <v>356</v>
      </c>
      <c r="C368" s="473"/>
      <c r="D368" s="474"/>
      <c r="E368" s="474"/>
      <c r="F368" s="475"/>
      <c r="G368" s="476">
        <v>0</v>
      </c>
      <c r="H368" s="477">
        <v>0.1</v>
      </c>
      <c r="I368" s="102">
        <v>0</v>
      </c>
      <c r="J368" s="475"/>
      <c r="K368" s="7"/>
      <c r="L368" s="491">
        <v>356</v>
      </c>
      <c r="M368" s="503" t="s">
        <v>489</v>
      </c>
      <c r="N368" s="242">
        <v>0</v>
      </c>
      <c r="O368" s="504"/>
      <c r="P368" s="505"/>
      <c r="Q368" s="81"/>
      <c r="R368" s="510"/>
      <c r="S368" s="510"/>
      <c r="T368" s="507" t="s">
        <v>489</v>
      </c>
      <c r="AM368">
        <v>0</v>
      </c>
      <c r="AN368">
        <v>0</v>
      </c>
      <c r="AO368">
        <v>0</v>
      </c>
      <c r="AP368">
        <v>0</v>
      </c>
    </row>
    <row r="369" spans="1:42" ht="18" hidden="1" outlineLevel="1" x14ac:dyDescent="0.35">
      <c r="A369" s="13" t="s">
        <v>184</v>
      </c>
      <c r="B369" s="35">
        <v>357</v>
      </c>
      <c r="C369" s="473"/>
      <c r="D369" s="474"/>
      <c r="E369" s="474"/>
      <c r="F369" s="475"/>
      <c r="G369" s="476">
        <v>0</v>
      </c>
      <c r="H369" s="477">
        <v>0.1</v>
      </c>
      <c r="I369" s="102">
        <v>0</v>
      </c>
      <c r="J369" s="475"/>
      <c r="K369" s="7"/>
      <c r="L369" s="491">
        <v>357</v>
      </c>
      <c r="M369" s="503" t="s">
        <v>489</v>
      </c>
      <c r="N369" s="242">
        <v>0</v>
      </c>
      <c r="O369" s="504"/>
      <c r="P369" s="505"/>
      <c r="Q369" s="81"/>
      <c r="R369" s="510"/>
      <c r="S369" s="510"/>
      <c r="T369" s="507" t="s">
        <v>489</v>
      </c>
      <c r="AM369">
        <v>0</v>
      </c>
      <c r="AN369">
        <v>0</v>
      </c>
      <c r="AO369">
        <v>0</v>
      </c>
      <c r="AP369">
        <v>0</v>
      </c>
    </row>
    <row r="370" spans="1:42" ht="18" hidden="1" outlineLevel="1" x14ac:dyDescent="0.35">
      <c r="A370" s="13" t="s">
        <v>184</v>
      </c>
      <c r="B370" s="35">
        <v>358</v>
      </c>
      <c r="C370" s="473"/>
      <c r="D370" s="474"/>
      <c r="E370" s="474"/>
      <c r="F370" s="475"/>
      <c r="G370" s="476">
        <v>0</v>
      </c>
      <c r="H370" s="477">
        <v>0.1</v>
      </c>
      <c r="I370" s="102">
        <v>0</v>
      </c>
      <c r="J370" s="475"/>
      <c r="K370" s="7"/>
      <c r="L370" s="491">
        <v>358</v>
      </c>
      <c r="M370" s="503" t="s">
        <v>489</v>
      </c>
      <c r="N370" s="242">
        <v>0</v>
      </c>
      <c r="O370" s="504"/>
      <c r="P370" s="505"/>
      <c r="Q370" s="81"/>
      <c r="R370" s="510"/>
      <c r="S370" s="510"/>
      <c r="T370" s="507" t="s">
        <v>489</v>
      </c>
      <c r="AM370">
        <v>0</v>
      </c>
      <c r="AN370">
        <v>0</v>
      </c>
      <c r="AO370">
        <v>0</v>
      </c>
      <c r="AP370">
        <v>0</v>
      </c>
    </row>
    <row r="371" spans="1:42" ht="18" hidden="1" outlineLevel="1" x14ac:dyDescent="0.35">
      <c r="A371" s="13" t="s">
        <v>184</v>
      </c>
      <c r="B371" s="35">
        <v>359</v>
      </c>
      <c r="C371" s="473"/>
      <c r="D371" s="474"/>
      <c r="E371" s="474"/>
      <c r="F371" s="475"/>
      <c r="G371" s="476">
        <v>0</v>
      </c>
      <c r="H371" s="477">
        <v>0.1</v>
      </c>
      <c r="I371" s="102">
        <v>0</v>
      </c>
      <c r="J371" s="475"/>
      <c r="K371" s="7"/>
      <c r="L371" s="491">
        <v>359</v>
      </c>
      <c r="M371" s="503" t="s">
        <v>489</v>
      </c>
      <c r="N371" s="242">
        <v>0</v>
      </c>
      <c r="O371" s="504"/>
      <c r="P371" s="505"/>
      <c r="Q371" s="81"/>
      <c r="R371" s="510"/>
      <c r="S371" s="510"/>
      <c r="T371" s="507" t="s">
        <v>489</v>
      </c>
      <c r="AM371">
        <v>0</v>
      </c>
      <c r="AN371">
        <v>0</v>
      </c>
      <c r="AO371">
        <v>0</v>
      </c>
      <c r="AP371">
        <v>0</v>
      </c>
    </row>
    <row r="372" spans="1:42" ht="18" hidden="1" outlineLevel="1" x14ac:dyDescent="0.35">
      <c r="A372" s="13" t="s">
        <v>184</v>
      </c>
      <c r="B372" s="35">
        <v>360</v>
      </c>
      <c r="C372" s="473"/>
      <c r="D372" s="474"/>
      <c r="E372" s="474"/>
      <c r="F372" s="475"/>
      <c r="G372" s="476">
        <v>0</v>
      </c>
      <c r="H372" s="477">
        <v>0.1</v>
      </c>
      <c r="I372" s="102">
        <v>0</v>
      </c>
      <c r="J372" s="475"/>
      <c r="K372" s="7"/>
      <c r="L372" s="491">
        <v>360</v>
      </c>
      <c r="M372" s="503" t="s">
        <v>489</v>
      </c>
      <c r="N372" s="242">
        <v>0</v>
      </c>
      <c r="O372" s="504"/>
      <c r="P372" s="505"/>
      <c r="Q372" s="81"/>
      <c r="R372" s="510"/>
      <c r="S372" s="510"/>
      <c r="T372" s="507" t="s">
        <v>489</v>
      </c>
      <c r="AM372">
        <v>0</v>
      </c>
      <c r="AN372">
        <v>0</v>
      </c>
      <c r="AO372">
        <v>0</v>
      </c>
      <c r="AP372">
        <v>0</v>
      </c>
    </row>
    <row r="373" spans="1:42" ht="18" hidden="1" outlineLevel="1" x14ac:dyDescent="0.35">
      <c r="A373" s="13" t="s">
        <v>184</v>
      </c>
      <c r="B373" s="35">
        <v>361</v>
      </c>
      <c r="C373" s="473"/>
      <c r="D373" s="474"/>
      <c r="E373" s="474"/>
      <c r="F373" s="475"/>
      <c r="G373" s="476">
        <v>0</v>
      </c>
      <c r="H373" s="477">
        <v>0.1</v>
      </c>
      <c r="I373" s="102">
        <v>0</v>
      </c>
      <c r="J373" s="475"/>
      <c r="K373" s="7"/>
      <c r="L373" s="491">
        <v>361</v>
      </c>
      <c r="M373" s="503" t="s">
        <v>489</v>
      </c>
      <c r="N373" s="242">
        <v>0</v>
      </c>
      <c r="O373" s="504"/>
      <c r="P373" s="505"/>
      <c r="Q373" s="81"/>
      <c r="R373" s="510"/>
      <c r="S373" s="510"/>
      <c r="T373" s="507" t="s">
        <v>489</v>
      </c>
      <c r="AM373">
        <v>0</v>
      </c>
      <c r="AN373">
        <v>0</v>
      </c>
      <c r="AO373">
        <v>0</v>
      </c>
      <c r="AP373">
        <v>0</v>
      </c>
    </row>
    <row r="374" spans="1:42" ht="18" hidden="1" outlineLevel="1" x14ac:dyDescent="0.35">
      <c r="A374" s="13" t="s">
        <v>184</v>
      </c>
      <c r="B374" s="35">
        <v>362</v>
      </c>
      <c r="C374" s="473"/>
      <c r="D374" s="474"/>
      <c r="E374" s="474"/>
      <c r="F374" s="475"/>
      <c r="G374" s="476">
        <v>0</v>
      </c>
      <c r="H374" s="477">
        <v>0.1</v>
      </c>
      <c r="I374" s="102">
        <v>0</v>
      </c>
      <c r="J374" s="475"/>
      <c r="K374" s="7"/>
      <c r="L374" s="491">
        <v>362</v>
      </c>
      <c r="M374" s="503" t="s">
        <v>489</v>
      </c>
      <c r="N374" s="242">
        <v>0</v>
      </c>
      <c r="O374" s="504"/>
      <c r="P374" s="505"/>
      <c r="Q374" s="81"/>
      <c r="R374" s="510"/>
      <c r="S374" s="510"/>
      <c r="T374" s="507" t="s">
        <v>489</v>
      </c>
      <c r="AM374">
        <v>0</v>
      </c>
      <c r="AN374">
        <v>0</v>
      </c>
      <c r="AO374">
        <v>0</v>
      </c>
      <c r="AP374">
        <v>0</v>
      </c>
    </row>
    <row r="375" spans="1:42" ht="18" hidden="1" outlineLevel="1" x14ac:dyDescent="0.35">
      <c r="A375" s="13" t="s">
        <v>184</v>
      </c>
      <c r="B375" s="35">
        <v>363</v>
      </c>
      <c r="C375" s="473"/>
      <c r="D375" s="474"/>
      <c r="E375" s="474"/>
      <c r="F375" s="475"/>
      <c r="G375" s="476">
        <v>0</v>
      </c>
      <c r="H375" s="477">
        <v>0.1</v>
      </c>
      <c r="I375" s="102">
        <v>0</v>
      </c>
      <c r="J375" s="475"/>
      <c r="K375" s="7"/>
      <c r="L375" s="491">
        <v>363</v>
      </c>
      <c r="M375" s="503" t="s">
        <v>489</v>
      </c>
      <c r="N375" s="242">
        <v>0</v>
      </c>
      <c r="O375" s="504"/>
      <c r="P375" s="505"/>
      <c r="Q375" s="81"/>
      <c r="R375" s="510"/>
      <c r="S375" s="510"/>
      <c r="T375" s="507" t="s">
        <v>489</v>
      </c>
      <c r="AM375">
        <v>0</v>
      </c>
      <c r="AN375">
        <v>0</v>
      </c>
      <c r="AO375">
        <v>0</v>
      </c>
      <c r="AP375">
        <v>0</v>
      </c>
    </row>
    <row r="376" spans="1:42" ht="18" hidden="1" outlineLevel="1" x14ac:dyDescent="0.35">
      <c r="A376" s="13" t="s">
        <v>184</v>
      </c>
      <c r="B376" s="35">
        <v>364</v>
      </c>
      <c r="C376" s="473"/>
      <c r="D376" s="474"/>
      <c r="E376" s="474"/>
      <c r="F376" s="475"/>
      <c r="G376" s="476">
        <v>0</v>
      </c>
      <c r="H376" s="477">
        <v>0.1</v>
      </c>
      <c r="I376" s="102">
        <v>0</v>
      </c>
      <c r="J376" s="475"/>
      <c r="K376" s="7"/>
      <c r="L376" s="491">
        <v>364</v>
      </c>
      <c r="M376" s="503" t="s">
        <v>489</v>
      </c>
      <c r="N376" s="242">
        <v>0</v>
      </c>
      <c r="O376" s="504"/>
      <c r="P376" s="505"/>
      <c r="Q376" s="81"/>
      <c r="R376" s="510"/>
      <c r="S376" s="510"/>
      <c r="T376" s="507" t="s">
        <v>489</v>
      </c>
      <c r="AM376">
        <v>0</v>
      </c>
      <c r="AN376">
        <v>0</v>
      </c>
      <c r="AO376">
        <v>0</v>
      </c>
      <c r="AP376">
        <v>0</v>
      </c>
    </row>
    <row r="377" spans="1:42" ht="18" hidden="1" outlineLevel="1" x14ac:dyDescent="0.35">
      <c r="A377" s="13" t="s">
        <v>184</v>
      </c>
      <c r="B377" s="35">
        <v>365</v>
      </c>
      <c r="C377" s="473"/>
      <c r="D377" s="474"/>
      <c r="E377" s="474"/>
      <c r="F377" s="475"/>
      <c r="G377" s="476">
        <v>0</v>
      </c>
      <c r="H377" s="477">
        <v>0.1</v>
      </c>
      <c r="I377" s="102">
        <v>0</v>
      </c>
      <c r="J377" s="475"/>
      <c r="K377" s="7"/>
      <c r="L377" s="491">
        <v>365</v>
      </c>
      <c r="M377" s="503" t="s">
        <v>489</v>
      </c>
      <c r="N377" s="242">
        <v>0</v>
      </c>
      <c r="O377" s="504"/>
      <c r="P377" s="505"/>
      <c r="Q377" s="81"/>
      <c r="R377" s="510"/>
      <c r="S377" s="510"/>
      <c r="T377" s="507" t="s">
        <v>489</v>
      </c>
      <c r="AM377">
        <v>0</v>
      </c>
      <c r="AN377">
        <v>0</v>
      </c>
      <c r="AO377">
        <v>0</v>
      </c>
      <c r="AP377">
        <v>0</v>
      </c>
    </row>
    <row r="378" spans="1:42" ht="18" hidden="1" outlineLevel="1" x14ac:dyDescent="0.35">
      <c r="A378" s="13" t="s">
        <v>184</v>
      </c>
      <c r="B378" s="35">
        <v>366</v>
      </c>
      <c r="C378" s="473"/>
      <c r="D378" s="474"/>
      <c r="E378" s="474"/>
      <c r="F378" s="475"/>
      <c r="G378" s="476">
        <v>0</v>
      </c>
      <c r="H378" s="477">
        <v>0.1</v>
      </c>
      <c r="I378" s="102">
        <v>0</v>
      </c>
      <c r="J378" s="475"/>
      <c r="K378" s="7"/>
      <c r="L378" s="491">
        <v>366</v>
      </c>
      <c r="M378" s="503" t="s">
        <v>489</v>
      </c>
      <c r="N378" s="242">
        <v>0</v>
      </c>
      <c r="O378" s="504"/>
      <c r="P378" s="505"/>
      <c r="Q378" s="81"/>
      <c r="R378" s="510"/>
      <c r="S378" s="510"/>
      <c r="T378" s="507" t="s">
        <v>489</v>
      </c>
      <c r="AM378">
        <v>0</v>
      </c>
      <c r="AN378">
        <v>0</v>
      </c>
      <c r="AO378">
        <v>0</v>
      </c>
      <c r="AP378">
        <v>0</v>
      </c>
    </row>
    <row r="379" spans="1:42" ht="18" hidden="1" outlineLevel="1" x14ac:dyDescent="0.35">
      <c r="A379" s="13" t="s">
        <v>184</v>
      </c>
      <c r="B379" s="35">
        <v>367</v>
      </c>
      <c r="C379" s="473"/>
      <c r="D379" s="474"/>
      <c r="E379" s="474"/>
      <c r="F379" s="475"/>
      <c r="G379" s="476">
        <v>0</v>
      </c>
      <c r="H379" s="477">
        <v>0.1</v>
      </c>
      <c r="I379" s="102">
        <v>0</v>
      </c>
      <c r="J379" s="475"/>
      <c r="K379" s="7"/>
      <c r="L379" s="491">
        <v>367</v>
      </c>
      <c r="M379" s="503" t="s">
        <v>489</v>
      </c>
      <c r="N379" s="242">
        <v>0</v>
      </c>
      <c r="O379" s="504"/>
      <c r="P379" s="505"/>
      <c r="Q379" s="81"/>
      <c r="R379" s="510"/>
      <c r="S379" s="510"/>
      <c r="T379" s="507" t="s">
        <v>489</v>
      </c>
      <c r="AM379">
        <v>0</v>
      </c>
      <c r="AN379">
        <v>0</v>
      </c>
      <c r="AO379">
        <v>0</v>
      </c>
      <c r="AP379">
        <v>0</v>
      </c>
    </row>
    <row r="380" spans="1:42" ht="18" hidden="1" outlineLevel="1" x14ac:dyDescent="0.35">
      <c r="A380" s="13" t="s">
        <v>184</v>
      </c>
      <c r="B380" s="35">
        <v>368</v>
      </c>
      <c r="C380" s="473"/>
      <c r="D380" s="474"/>
      <c r="E380" s="474"/>
      <c r="F380" s="475"/>
      <c r="G380" s="476">
        <v>0</v>
      </c>
      <c r="H380" s="477">
        <v>0.1</v>
      </c>
      <c r="I380" s="102">
        <v>0</v>
      </c>
      <c r="J380" s="475"/>
      <c r="K380" s="7"/>
      <c r="L380" s="491">
        <v>368</v>
      </c>
      <c r="M380" s="503" t="s">
        <v>489</v>
      </c>
      <c r="N380" s="242">
        <v>0</v>
      </c>
      <c r="O380" s="504"/>
      <c r="P380" s="505"/>
      <c r="Q380" s="81"/>
      <c r="R380" s="510"/>
      <c r="S380" s="510"/>
      <c r="T380" s="507" t="s">
        <v>489</v>
      </c>
      <c r="AM380">
        <v>0</v>
      </c>
      <c r="AN380">
        <v>0</v>
      </c>
      <c r="AO380">
        <v>0</v>
      </c>
      <c r="AP380">
        <v>0</v>
      </c>
    </row>
    <row r="381" spans="1:42" ht="18" hidden="1" outlineLevel="1" x14ac:dyDescent="0.35">
      <c r="A381" s="13" t="s">
        <v>184</v>
      </c>
      <c r="B381" s="35">
        <v>369</v>
      </c>
      <c r="C381" s="473"/>
      <c r="D381" s="474"/>
      <c r="E381" s="474"/>
      <c r="F381" s="475"/>
      <c r="G381" s="476">
        <v>0</v>
      </c>
      <c r="H381" s="477">
        <v>0.1</v>
      </c>
      <c r="I381" s="102">
        <v>0</v>
      </c>
      <c r="J381" s="475"/>
      <c r="K381" s="7"/>
      <c r="L381" s="491">
        <v>369</v>
      </c>
      <c r="M381" s="503" t="s">
        <v>489</v>
      </c>
      <c r="N381" s="242">
        <v>0</v>
      </c>
      <c r="O381" s="504"/>
      <c r="P381" s="505"/>
      <c r="Q381" s="81"/>
      <c r="R381" s="510"/>
      <c r="S381" s="510"/>
      <c r="T381" s="507" t="s">
        <v>489</v>
      </c>
      <c r="AM381">
        <v>0</v>
      </c>
      <c r="AN381">
        <v>0</v>
      </c>
      <c r="AO381">
        <v>0</v>
      </c>
      <c r="AP381">
        <v>0</v>
      </c>
    </row>
    <row r="382" spans="1:42" ht="18" hidden="1" outlineLevel="1" x14ac:dyDescent="0.35">
      <c r="A382" s="13" t="s">
        <v>184</v>
      </c>
      <c r="B382" s="35">
        <v>370</v>
      </c>
      <c r="C382" s="473"/>
      <c r="D382" s="474"/>
      <c r="E382" s="474"/>
      <c r="F382" s="475"/>
      <c r="G382" s="476">
        <v>0</v>
      </c>
      <c r="H382" s="477">
        <v>0.1</v>
      </c>
      <c r="I382" s="102">
        <v>0</v>
      </c>
      <c r="J382" s="475"/>
      <c r="K382" s="7"/>
      <c r="L382" s="491">
        <v>370</v>
      </c>
      <c r="M382" s="503" t="s">
        <v>489</v>
      </c>
      <c r="N382" s="242">
        <v>0</v>
      </c>
      <c r="O382" s="504"/>
      <c r="P382" s="505"/>
      <c r="Q382" s="81"/>
      <c r="R382" s="510"/>
      <c r="S382" s="510"/>
      <c r="T382" s="507" t="s">
        <v>489</v>
      </c>
      <c r="AM382">
        <v>0</v>
      </c>
      <c r="AN382">
        <v>0</v>
      </c>
      <c r="AO382">
        <v>0</v>
      </c>
      <c r="AP382">
        <v>0</v>
      </c>
    </row>
    <row r="383" spans="1:42" ht="18" hidden="1" outlineLevel="1" x14ac:dyDescent="0.35">
      <c r="A383" s="13" t="s">
        <v>184</v>
      </c>
      <c r="B383" s="35">
        <v>371</v>
      </c>
      <c r="C383" s="473"/>
      <c r="D383" s="474"/>
      <c r="E383" s="474"/>
      <c r="F383" s="475"/>
      <c r="G383" s="476">
        <v>0</v>
      </c>
      <c r="H383" s="477">
        <v>0.1</v>
      </c>
      <c r="I383" s="102">
        <v>0</v>
      </c>
      <c r="J383" s="475"/>
      <c r="K383" s="7"/>
      <c r="L383" s="491">
        <v>371</v>
      </c>
      <c r="M383" s="503" t="s">
        <v>489</v>
      </c>
      <c r="N383" s="242">
        <v>0</v>
      </c>
      <c r="O383" s="504"/>
      <c r="P383" s="505"/>
      <c r="Q383" s="81"/>
      <c r="R383" s="510"/>
      <c r="S383" s="510"/>
      <c r="T383" s="507" t="s">
        <v>489</v>
      </c>
      <c r="AM383">
        <v>0</v>
      </c>
      <c r="AN383">
        <v>0</v>
      </c>
      <c r="AO383">
        <v>0</v>
      </c>
      <c r="AP383">
        <v>0</v>
      </c>
    </row>
    <row r="384" spans="1:42" ht="18" hidden="1" outlineLevel="1" x14ac:dyDescent="0.35">
      <c r="A384" s="13" t="s">
        <v>184</v>
      </c>
      <c r="B384" s="35">
        <v>372</v>
      </c>
      <c r="C384" s="473"/>
      <c r="D384" s="474"/>
      <c r="E384" s="474"/>
      <c r="F384" s="475"/>
      <c r="G384" s="476">
        <v>0</v>
      </c>
      <c r="H384" s="477">
        <v>0.1</v>
      </c>
      <c r="I384" s="102">
        <v>0</v>
      </c>
      <c r="J384" s="475"/>
      <c r="K384" s="7"/>
      <c r="L384" s="491">
        <v>372</v>
      </c>
      <c r="M384" s="503" t="s">
        <v>489</v>
      </c>
      <c r="N384" s="242">
        <v>0</v>
      </c>
      <c r="O384" s="504"/>
      <c r="P384" s="505"/>
      <c r="Q384" s="81"/>
      <c r="R384" s="510"/>
      <c r="S384" s="510"/>
      <c r="T384" s="507" t="s">
        <v>489</v>
      </c>
      <c r="AM384">
        <v>0</v>
      </c>
      <c r="AN384">
        <v>0</v>
      </c>
      <c r="AO384">
        <v>0</v>
      </c>
      <c r="AP384">
        <v>0</v>
      </c>
    </row>
    <row r="385" spans="1:42" ht="18" hidden="1" outlineLevel="1" x14ac:dyDescent="0.35">
      <c r="A385" s="13" t="s">
        <v>184</v>
      </c>
      <c r="B385" s="35">
        <v>373</v>
      </c>
      <c r="C385" s="473"/>
      <c r="D385" s="474"/>
      <c r="E385" s="474"/>
      <c r="F385" s="475"/>
      <c r="G385" s="476">
        <v>0</v>
      </c>
      <c r="H385" s="477">
        <v>0.1</v>
      </c>
      <c r="I385" s="102">
        <v>0</v>
      </c>
      <c r="J385" s="475"/>
      <c r="K385" s="7"/>
      <c r="L385" s="491">
        <v>373</v>
      </c>
      <c r="M385" s="503" t="s">
        <v>489</v>
      </c>
      <c r="N385" s="242">
        <v>0</v>
      </c>
      <c r="O385" s="504"/>
      <c r="P385" s="505"/>
      <c r="Q385" s="81"/>
      <c r="R385" s="510"/>
      <c r="S385" s="510"/>
      <c r="T385" s="507" t="s">
        <v>489</v>
      </c>
      <c r="AM385">
        <v>0</v>
      </c>
      <c r="AN385">
        <v>0</v>
      </c>
      <c r="AO385">
        <v>0</v>
      </c>
      <c r="AP385">
        <v>0</v>
      </c>
    </row>
    <row r="386" spans="1:42" ht="18" hidden="1" outlineLevel="1" x14ac:dyDescent="0.35">
      <c r="A386" s="13" t="s">
        <v>184</v>
      </c>
      <c r="B386" s="35">
        <v>374</v>
      </c>
      <c r="C386" s="473"/>
      <c r="D386" s="474"/>
      <c r="E386" s="474"/>
      <c r="F386" s="475"/>
      <c r="G386" s="476">
        <v>0</v>
      </c>
      <c r="H386" s="477">
        <v>0.1</v>
      </c>
      <c r="I386" s="102">
        <v>0</v>
      </c>
      <c r="J386" s="475"/>
      <c r="K386" s="7"/>
      <c r="L386" s="491">
        <v>374</v>
      </c>
      <c r="M386" s="503" t="s">
        <v>489</v>
      </c>
      <c r="N386" s="242">
        <v>0</v>
      </c>
      <c r="O386" s="504"/>
      <c r="P386" s="505"/>
      <c r="Q386" s="81"/>
      <c r="R386" s="510"/>
      <c r="S386" s="510"/>
      <c r="T386" s="507" t="s">
        <v>489</v>
      </c>
      <c r="AM386">
        <v>0</v>
      </c>
      <c r="AN386">
        <v>0</v>
      </c>
      <c r="AO386">
        <v>0</v>
      </c>
      <c r="AP386">
        <v>0</v>
      </c>
    </row>
    <row r="387" spans="1:42" ht="18" hidden="1" outlineLevel="1" x14ac:dyDescent="0.35">
      <c r="A387" s="13" t="s">
        <v>184</v>
      </c>
      <c r="B387" s="35">
        <v>375</v>
      </c>
      <c r="C387" s="473"/>
      <c r="D387" s="474"/>
      <c r="E387" s="474"/>
      <c r="F387" s="475"/>
      <c r="G387" s="476">
        <v>0</v>
      </c>
      <c r="H387" s="477">
        <v>0.1</v>
      </c>
      <c r="I387" s="102">
        <v>0</v>
      </c>
      <c r="J387" s="475"/>
      <c r="K387" s="7"/>
      <c r="L387" s="491">
        <v>375</v>
      </c>
      <c r="M387" s="503" t="s">
        <v>489</v>
      </c>
      <c r="N387" s="242">
        <v>0</v>
      </c>
      <c r="O387" s="504"/>
      <c r="P387" s="505"/>
      <c r="Q387" s="81"/>
      <c r="R387" s="510"/>
      <c r="S387" s="510"/>
      <c r="T387" s="507" t="s">
        <v>489</v>
      </c>
      <c r="AM387">
        <v>0</v>
      </c>
      <c r="AN387">
        <v>0</v>
      </c>
      <c r="AO387">
        <v>0</v>
      </c>
      <c r="AP387">
        <v>0</v>
      </c>
    </row>
    <row r="388" spans="1:42" ht="18" hidden="1" outlineLevel="1" x14ac:dyDescent="0.35">
      <c r="A388" s="13" t="s">
        <v>184</v>
      </c>
      <c r="B388" s="35">
        <v>376</v>
      </c>
      <c r="C388" s="473"/>
      <c r="D388" s="474"/>
      <c r="E388" s="474"/>
      <c r="F388" s="475"/>
      <c r="G388" s="476">
        <v>0</v>
      </c>
      <c r="H388" s="477">
        <v>0.1</v>
      </c>
      <c r="I388" s="102">
        <v>0</v>
      </c>
      <c r="J388" s="475"/>
      <c r="K388" s="7"/>
      <c r="L388" s="491">
        <v>376</v>
      </c>
      <c r="M388" s="503" t="s">
        <v>489</v>
      </c>
      <c r="N388" s="242">
        <v>0</v>
      </c>
      <c r="O388" s="504"/>
      <c r="P388" s="505"/>
      <c r="Q388" s="81"/>
      <c r="R388" s="510"/>
      <c r="S388" s="510"/>
      <c r="T388" s="507" t="s">
        <v>489</v>
      </c>
      <c r="AM388">
        <v>0</v>
      </c>
      <c r="AN388">
        <v>0</v>
      </c>
      <c r="AO388">
        <v>0</v>
      </c>
      <c r="AP388">
        <v>0</v>
      </c>
    </row>
    <row r="389" spans="1:42" ht="18" hidden="1" outlineLevel="1" x14ac:dyDescent="0.35">
      <c r="A389" s="13" t="s">
        <v>184</v>
      </c>
      <c r="B389" s="35">
        <v>377</v>
      </c>
      <c r="C389" s="473"/>
      <c r="D389" s="474"/>
      <c r="E389" s="474"/>
      <c r="F389" s="475"/>
      <c r="G389" s="476">
        <v>0</v>
      </c>
      <c r="H389" s="477">
        <v>0.1</v>
      </c>
      <c r="I389" s="102">
        <v>0</v>
      </c>
      <c r="J389" s="475"/>
      <c r="K389" s="7"/>
      <c r="L389" s="491">
        <v>377</v>
      </c>
      <c r="M389" s="503" t="s">
        <v>489</v>
      </c>
      <c r="N389" s="242">
        <v>0</v>
      </c>
      <c r="O389" s="504"/>
      <c r="P389" s="505"/>
      <c r="Q389" s="81"/>
      <c r="R389" s="510"/>
      <c r="S389" s="510"/>
      <c r="T389" s="507" t="s">
        <v>489</v>
      </c>
      <c r="AM389">
        <v>0</v>
      </c>
      <c r="AN389">
        <v>0</v>
      </c>
      <c r="AO389">
        <v>0</v>
      </c>
      <c r="AP389">
        <v>0</v>
      </c>
    </row>
    <row r="390" spans="1:42" ht="18" hidden="1" outlineLevel="1" x14ac:dyDescent="0.35">
      <c r="A390" s="13" t="s">
        <v>184</v>
      </c>
      <c r="B390" s="35">
        <v>378</v>
      </c>
      <c r="C390" s="473"/>
      <c r="D390" s="474"/>
      <c r="E390" s="474"/>
      <c r="F390" s="475"/>
      <c r="G390" s="476">
        <v>0</v>
      </c>
      <c r="H390" s="477">
        <v>0.1</v>
      </c>
      <c r="I390" s="102">
        <v>0</v>
      </c>
      <c r="J390" s="475"/>
      <c r="K390" s="7"/>
      <c r="L390" s="491">
        <v>378</v>
      </c>
      <c r="M390" s="503" t="s">
        <v>489</v>
      </c>
      <c r="N390" s="242">
        <v>0</v>
      </c>
      <c r="O390" s="504"/>
      <c r="P390" s="505"/>
      <c r="Q390" s="81"/>
      <c r="R390" s="510"/>
      <c r="S390" s="510"/>
      <c r="T390" s="507" t="s">
        <v>489</v>
      </c>
      <c r="AM390">
        <v>0</v>
      </c>
      <c r="AN390">
        <v>0</v>
      </c>
      <c r="AO390">
        <v>0</v>
      </c>
      <c r="AP390">
        <v>0</v>
      </c>
    </row>
    <row r="391" spans="1:42" ht="18" hidden="1" outlineLevel="1" x14ac:dyDescent="0.35">
      <c r="A391" s="13" t="s">
        <v>184</v>
      </c>
      <c r="B391" s="35">
        <v>379</v>
      </c>
      <c r="C391" s="473"/>
      <c r="D391" s="474"/>
      <c r="E391" s="474"/>
      <c r="F391" s="475"/>
      <c r="G391" s="476">
        <v>0</v>
      </c>
      <c r="H391" s="477">
        <v>0.1</v>
      </c>
      <c r="I391" s="102">
        <v>0</v>
      </c>
      <c r="J391" s="475"/>
      <c r="K391" s="7"/>
      <c r="L391" s="491">
        <v>379</v>
      </c>
      <c r="M391" s="503" t="s">
        <v>489</v>
      </c>
      <c r="N391" s="242">
        <v>0</v>
      </c>
      <c r="O391" s="504"/>
      <c r="P391" s="505"/>
      <c r="Q391" s="81"/>
      <c r="R391" s="510"/>
      <c r="S391" s="510"/>
      <c r="T391" s="507" t="s">
        <v>489</v>
      </c>
      <c r="AM391">
        <v>0</v>
      </c>
      <c r="AN391">
        <v>0</v>
      </c>
      <c r="AO391">
        <v>0</v>
      </c>
      <c r="AP391">
        <v>0</v>
      </c>
    </row>
    <row r="392" spans="1:42" ht="18" hidden="1" outlineLevel="1" x14ac:dyDescent="0.35">
      <c r="A392" s="13" t="s">
        <v>184</v>
      </c>
      <c r="B392" s="35">
        <v>380</v>
      </c>
      <c r="C392" s="473"/>
      <c r="D392" s="474"/>
      <c r="E392" s="474"/>
      <c r="F392" s="475"/>
      <c r="G392" s="476">
        <v>0</v>
      </c>
      <c r="H392" s="477">
        <v>0.1</v>
      </c>
      <c r="I392" s="102">
        <v>0</v>
      </c>
      <c r="J392" s="475"/>
      <c r="K392" s="7"/>
      <c r="L392" s="491">
        <v>380</v>
      </c>
      <c r="M392" s="503" t="s">
        <v>489</v>
      </c>
      <c r="N392" s="242">
        <v>0</v>
      </c>
      <c r="O392" s="504"/>
      <c r="P392" s="505"/>
      <c r="Q392" s="81"/>
      <c r="R392" s="510"/>
      <c r="S392" s="510"/>
      <c r="T392" s="507" t="s">
        <v>489</v>
      </c>
      <c r="AM392">
        <v>0</v>
      </c>
      <c r="AN392">
        <v>0</v>
      </c>
      <c r="AO392">
        <v>0</v>
      </c>
      <c r="AP392">
        <v>0</v>
      </c>
    </row>
    <row r="393" spans="1:42" ht="18" hidden="1" outlineLevel="1" x14ac:dyDescent="0.35">
      <c r="A393" s="13" t="s">
        <v>184</v>
      </c>
      <c r="B393" s="35">
        <v>381</v>
      </c>
      <c r="C393" s="473"/>
      <c r="D393" s="474"/>
      <c r="E393" s="474"/>
      <c r="F393" s="475"/>
      <c r="G393" s="476">
        <v>0</v>
      </c>
      <c r="H393" s="477">
        <v>0.1</v>
      </c>
      <c r="I393" s="102">
        <v>0</v>
      </c>
      <c r="J393" s="475"/>
      <c r="K393" s="7"/>
      <c r="L393" s="491">
        <v>381</v>
      </c>
      <c r="M393" s="503" t="s">
        <v>489</v>
      </c>
      <c r="N393" s="242">
        <v>0</v>
      </c>
      <c r="O393" s="504"/>
      <c r="P393" s="505"/>
      <c r="Q393" s="81"/>
      <c r="R393" s="510"/>
      <c r="S393" s="510"/>
      <c r="T393" s="507" t="s">
        <v>489</v>
      </c>
      <c r="AM393">
        <v>0</v>
      </c>
      <c r="AN393">
        <v>0</v>
      </c>
      <c r="AO393">
        <v>0</v>
      </c>
      <c r="AP393">
        <v>0</v>
      </c>
    </row>
    <row r="394" spans="1:42" ht="18" hidden="1" outlineLevel="1" x14ac:dyDescent="0.35">
      <c r="A394" s="13" t="s">
        <v>184</v>
      </c>
      <c r="B394" s="35">
        <v>382</v>
      </c>
      <c r="C394" s="473"/>
      <c r="D394" s="474"/>
      <c r="E394" s="474"/>
      <c r="F394" s="475"/>
      <c r="G394" s="476">
        <v>0</v>
      </c>
      <c r="H394" s="477">
        <v>0.1</v>
      </c>
      <c r="I394" s="102">
        <v>0</v>
      </c>
      <c r="J394" s="475"/>
      <c r="K394" s="7"/>
      <c r="L394" s="491">
        <v>382</v>
      </c>
      <c r="M394" s="503" t="s">
        <v>489</v>
      </c>
      <c r="N394" s="242">
        <v>0</v>
      </c>
      <c r="O394" s="504"/>
      <c r="P394" s="505"/>
      <c r="Q394" s="81"/>
      <c r="R394" s="510"/>
      <c r="S394" s="510"/>
      <c r="T394" s="507" t="s">
        <v>489</v>
      </c>
      <c r="AM394">
        <v>0</v>
      </c>
      <c r="AN394">
        <v>0</v>
      </c>
      <c r="AO394">
        <v>0</v>
      </c>
      <c r="AP394">
        <v>0</v>
      </c>
    </row>
    <row r="395" spans="1:42" ht="18" hidden="1" outlineLevel="1" x14ac:dyDescent="0.35">
      <c r="A395" s="13" t="s">
        <v>184</v>
      </c>
      <c r="B395" s="35">
        <v>383</v>
      </c>
      <c r="C395" s="473"/>
      <c r="D395" s="474"/>
      <c r="E395" s="474"/>
      <c r="F395" s="475"/>
      <c r="G395" s="476">
        <v>0</v>
      </c>
      <c r="H395" s="477">
        <v>0.1</v>
      </c>
      <c r="I395" s="102">
        <v>0</v>
      </c>
      <c r="J395" s="475"/>
      <c r="K395" s="7"/>
      <c r="L395" s="491">
        <v>383</v>
      </c>
      <c r="M395" s="503" t="s">
        <v>489</v>
      </c>
      <c r="N395" s="242">
        <v>0</v>
      </c>
      <c r="O395" s="504"/>
      <c r="P395" s="505"/>
      <c r="Q395" s="81"/>
      <c r="R395" s="510"/>
      <c r="S395" s="510"/>
      <c r="T395" s="507" t="s">
        <v>489</v>
      </c>
      <c r="AM395">
        <v>0</v>
      </c>
      <c r="AN395">
        <v>0</v>
      </c>
      <c r="AO395">
        <v>0</v>
      </c>
      <c r="AP395">
        <v>0</v>
      </c>
    </row>
    <row r="396" spans="1:42" ht="18" hidden="1" outlineLevel="1" x14ac:dyDescent="0.35">
      <c r="A396" s="13" t="s">
        <v>184</v>
      </c>
      <c r="B396" s="35">
        <v>384</v>
      </c>
      <c r="C396" s="473"/>
      <c r="D396" s="474"/>
      <c r="E396" s="474"/>
      <c r="F396" s="475"/>
      <c r="G396" s="476">
        <v>0</v>
      </c>
      <c r="H396" s="477">
        <v>0.1</v>
      </c>
      <c r="I396" s="102">
        <v>0</v>
      </c>
      <c r="J396" s="475"/>
      <c r="K396" s="7"/>
      <c r="L396" s="491">
        <v>384</v>
      </c>
      <c r="M396" s="503" t="s">
        <v>489</v>
      </c>
      <c r="N396" s="242">
        <v>0</v>
      </c>
      <c r="O396" s="504"/>
      <c r="P396" s="505"/>
      <c r="Q396" s="81"/>
      <c r="R396" s="510"/>
      <c r="S396" s="510"/>
      <c r="T396" s="507" t="s">
        <v>489</v>
      </c>
      <c r="AM396">
        <v>0</v>
      </c>
      <c r="AN396">
        <v>0</v>
      </c>
      <c r="AO396">
        <v>0</v>
      </c>
      <c r="AP396">
        <v>0</v>
      </c>
    </row>
    <row r="397" spans="1:42" ht="18" hidden="1" outlineLevel="1" x14ac:dyDescent="0.35">
      <c r="A397" s="13" t="s">
        <v>184</v>
      </c>
      <c r="B397" s="35">
        <v>385</v>
      </c>
      <c r="C397" s="473"/>
      <c r="D397" s="474"/>
      <c r="E397" s="474"/>
      <c r="F397" s="475"/>
      <c r="G397" s="476">
        <v>0</v>
      </c>
      <c r="H397" s="477">
        <v>0.1</v>
      </c>
      <c r="I397" s="102">
        <v>0</v>
      </c>
      <c r="J397" s="475"/>
      <c r="K397" s="7"/>
      <c r="L397" s="491">
        <v>385</v>
      </c>
      <c r="M397" s="503" t="s">
        <v>489</v>
      </c>
      <c r="N397" s="242">
        <v>0</v>
      </c>
      <c r="O397" s="504"/>
      <c r="P397" s="505"/>
      <c r="Q397" s="81"/>
      <c r="R397" s="510"/>
      <c r="S397" s="510"/>
      <c r="T397" s="507" t="s">
        <v>489</v>
      </c>
      <c r="AM397">
        <v>0</v>
      </c>
      <c r="AN397">
        <v>0</v>
      </c>
      <c r="AO397">
        <v>0</v>
      </c>
      <c r="AP397">
        <v>0</v>
      </c>
    </row>
    <row r="398" spans="1:42" ht="18" hidden="1" outlineLevel="1" x14ac:dyDescent="0.35">
      <c r="A398" s="13" t="s">
        <v>184</v>
      </c>
      <c r="B398" s="35">
        <v>386</v>
      </c>
      <c r="C398" s="473"/>
      <c r="D398" s="474"/>
      <c r="E398" s="474"/>
      <c r="F398" s="475"/>
      <c r="G398" s="476">
        <v>0</v>
      </c>
      <c r="H398" s="477">
        <v>0.1</v>
      </c>
      <c r="I398" s="102">
        <v>0</v>
      </c>
      <c r="J398" s="475"/>
      <c r="K398" s="7"/>
      <c r="L398" s="491">
        <v>386</v>
      </c>
      <c r="M398" s="503" t="s">
        <v>489</v>
      </c>
      <c r="N398" s="242">
        <v>0</v>
      </c>
      <c r="O398" s="504"/>
      <c r="P398" s="505"/>
      <c r="Q398" s="81"/>
      <c r="R398" s="510"/>
      <c r="S398" s="510"/>
      <c r="T398" s="507" t="s">
        <v>489</v>
      </c>
      <c r="AM398">
        <v>0</v>
      </c>
      <c r="AN398">
        <v>0</v>
      </c>
      <c r="AO398">
        <v>0</v>
      </c>
      <c r="AP398">
        <v>0</v>
      </c>
    </row>
    <row r="399" spans="1:42" ht="18" hidden="1" outlineLevel="1" x14ac:dyDescent="0.35">
      <c r="A399" s="13" t="s">
        <v>184</v>
      </c>
      <c r="B399" s="35">
        <v>387</v>
      </c>
      <c r="C399" s="473"/>
      <c r="D399" s="474"/>
      <c r="E399" s="474"/>
      <c r="F399" s="475"/>
      <c r="G399" s="476">
        <v>0</v>
      </c>
      <c r="H399" s="477">
        <v>0.1</v>
      </c>
      <c r="I399" s="102">
        <v>0</v>
      </c>
      <c r="J399" s="475"/>
      <c r="K399" s="7"/>
      <c r="L399" s="491">
        <v>387</v>
      </c>
      <c r="M399" s="503" t="s">
        <v>489</v>
      </c>
      <c r="N399" s="242">
        <v>0</v>
      </c>
      <c r="O399" s="504"/>
      <c r="P399" s="505"/>
      <c r="Q399" s="81"/>
      <c r="R399" s="510"/>
      <c r="S399" s="510"/>
      <c r="T399" s="507" t="s">
        <v>489</v>
      </c>
      <c r="AM399">
        <v>0</v>
      </c>
      <c r="AN399">
        <v>0</v>
      </c>
      <c r="AO399">
        <v>0</v>
      </c>
      <c r="AP399">
        <v>0</v>
      </c>
    </row>
    <row r="400" spans="1:42" ht="18" hidden="1" outlineLevel="1" x14ac:dyDescent="0.35">
      <c r="A400" s="13" t="s">
        <v>184</v>
      </c>
      <c r="B400" s="35">
        <v>388</v>
      </c>
      <c r="C400" s="473"/>
      <c r="D400" s="474"/>
      <c r="E400" s="474"/>
      <c r="F400" s="475"/>
      <c r="G400" s="476">
        <v>0</v>
      </c>
      <c r="H400" s="477">
        <v>0.1</v>
      </c>
      <c r="I400" s="102">
        <v>0</v>
      </c>
      <c r="J400" s="475"/>
      <c r="K400" s="7"/>
      <c r="L400" s="491">
        <v>388</v>
      </c>
      <c r="M400" s="503" t="s">
        <v>489</v>
      </c>
      <c r="N400" s="242">
        <v>0</v>
      </c>
      <c r="O400" s="504"/>
      <c r="P400" s="505"/>
      <c r="Q400" s="81"/>
      <c r="R400" s="510"/>
      <c r="S400" s="510"/>
      <c r="T400" s="507" t="s">
        <v>489</v>
      </c>
      <c r="AM400">
        <v>0</v>
      </c>
      <c r="AN400">
        <v>0</v>
      </c>
      <c r="AO400">
        <v>0</v>
      </c>
      <c r="AP400">
        <v>0</v>
      </c>
    </row>
    <row r="401" spans="1:42" ht="18" hidden="1" outlineLevel="1" x14ac:dyDescent="0.35">
      <c r="A401" s="13" t="s">
        <v>184</v>
      </c>
      <c r="B401" s="35">
        <v>389</v>
      </c>
      <c r="C401" s="473"/>
      <c r="D401" s="474"/>
      <c r="E401" s="474"/>
      <c r="F401" s="475"/>
      <c r="G401" s="476">
        <v>0</v>
      </c>
      <c r="H401" s="477">
        <v>0.1</v>
      </c>
      <c r="I401" s="102">
        <v>0</v>
      </c>
      <c r="J401" s="475"/>
      <c r="K401" s="7"/>
      <c r="L401" s="491">
        <v>389</v>
      </c>
      <c r="M401" s="503" t="s">
        <v>489</v>
      </c>
      <c r="N401" s="242">
        <v>0</v>
      </c>
      <c r="O401" s="504"/>
      <c r="P401" s="505"/>
      <c r="Q401" s="81"/>
      <c r="R401" s="510"/>
      <c r="S401" s="510"/>
      <c r="T401" s="507" t="s">
        <v>489</v>
      </c>
      <c r="AM401">
        <v>0</v>
      </c>
      <c r="AN401">
        <v>0</v>
      </c>
      <c r="AO401">
        <v>0</v>
      </c>
      <c r="AP401">
        <v>0</v>
      </c>
    </row>
    <row r="402" spans="1:42" ht="18" hidden="1" outlineLevel="1" x14ac:dyDescent="0.35">
      <c r="A402" s="13" t="s">
        <v>184</v>
      </c>
      <c r="B402" s="35">
        <v>390</v>
      </c>
      <c r="C402" s="473"/>
      <c r="D402" s="474"/>
      <c r="E402" s="474"/>
      <c r="F402" s="475"/>
      <c r="G402" s="476">
        <v>0</v>
      </c>
      <c r="H402" s="477">
        <v>0.1</v>
      </c>
      <c r="I402" s="102">
        <v>0</v>
      </c>
      <c r="J402" s="475"/>
      <c r="K402" s="7"/>
      <c r="L402" s="491">
        <v>390</v>
      </c>
      <c r="M402" s="503" t="s">
        <v>489</v>
      </c>
      <c r="N402" s="242">
        <v>0</v>
      </c>
      <c r="O402" s="504"/>
      <c r="P402" s="505"/>
      <c r="Q402" s="81"/>
      <c r="R402" s="510"/>
      <c r="S402" s="510"/>
      <c r="T402" s="507" t="s">
        <v>489</v>
      </c>
      <c r="AM402">
        <v>0</v>
      </c>
      <c r="AN402">
        <v>0</v>
      </c>
      <c r="AO402">
        <v>0</v>
      </c>
      <c r="AP402">
        <v>0</v>
      </c>
    </row>
    <row r="403" spans="1:42" ht="18" hidden="1" outlineLevel="1" x14ac:dyDescent="0.35">
      <c r="A403" s="13" t="s">
        <v>184</v>
      </c>
      <c r="B403" s="35">
        <v>391</v>
      </c>
      <c r="C403" s="473"/>
      <c r="D403" s="474"/>
      <c r="E403" s="474"/>
      <c r="F403" s="475"/>
      <c r="G403" s="476">
        <v>0</v>
      </c>
      <c r="H403" s="477">
        <v>0.1</v>
      </c>
      <c r="I403" s="102">
        <v>0</v>
      </c>
      <c r="J403" s="475"/>
      <c r="K403" s="7"/>
      <c r="L403" s="491">
        <v>391</v>
      </c>
      <c r="M403" s="503" t="s">
        <v>489</v>
      </c>
      <c r="N403" s="242">
        <v>0</v>
      </c>
      <c r="O403" s="504"/>
      <c r="P403" s="505"/>
      <c r="Q403" s="81"/>
      <c r="R403" s="510"/>
      <c r="S403" s="510"/>
      <c r="T403" s="507" t="s">
        <v>489</v>
      </c>
      <c r="AM403">
        <v>0</v>
      </c>
      <c r="AN403">
        <v>0</v>
      </c>
      <c r="AO403">
        <v>0</v>
      </c>
      <c r="AP403">
        <v>0</v>
      </c>
    </row>
    <row r="404" spans="1:42" ht="18" hidden="1" outlineLevel="1" x14ac:dyDescent="0.35">
      <c r="A404" s="13" t="s">
        <v>184</v>
      </c>
      <c r="B404" s="35">
        <v>392</v>
      </c>
      <c r="C404" s="473"/>
      <c r="D404" s="474"/>
      <c r="E404" s="474"/>
      <c r="F404" s="475"/>
      <c r="G404" s="476">
        <v>0</v>
      </c>
      <c r="H404" s="477">
        <v>0.1</v>
      </c>
      <c r="I404" s="102">
        <v>0</v>
      </c>
      <c r="J404" s="475"/>
      <c r="K404" s="7"/>
      <c r="L404" s="491">
        <v>392</v>
      </c>
      <c r="M404" s="503" t="s">
        <v>489</v>
      </c>
      <c r="N404" s="242">
        <v>0</v>
      </c>
      <c r="O404" s="504"/>
      <c r="P404" s="505"/>
      <c r="Q404" s="81"/>
      <c r="R404" s="510"/>
      <c r="S404" s="510"/>
      <c r="T404" s="507" t="s">
        <v>489</v>
      </c>
      <c r="AM404">
        <v>0</v>
      </c>
      <c r="AN404">
        <v>0</v>
      </c>
      <c r="AO404">
        <v>0</v>
      </c>
      <c r="AP404">
        <v>0</v>
      </c>
    </row>
    <row r="405" spans="1:42" ht="18" hidden="1" outlineLevel="1" x14ac:dyDescent="0.35">
      <c r="A405" s="13" t="s">
        <v>184</v>
      </c>
      <c r="B405" s="35">
        <v>393</v>
      </c>
      <c r="C405" s="473"/>
      <c r="D405" s="474"/>
      <c r="E405" s="474"/>
      <c r="F405" s="475"/>
      <c r="G405" s="476">
        <v>0</v>
      </c>
      <c r="H405" s="477">
        <v>0.1</v>
      </c>
      <c r="I405" s="102">
        <v>0</v>
      </c>
      <c r="J405" s="475"/>
      <c r="K405" s="7"/>
      <c r="L405" s="491">
        <v>393</v>
      </c>
      <c r="M405" s="503" t="s">
        <v>489</v>
      </c>
      <c r="N405" s="242">
        <v>0</v>
      </c>
      <c r="O405" s="504"/>
      <c r="P405" s="505"/>
      <c r="Q405" s="81"/>
      <c r="R405" s="510"/>
      <c r="S405" s="510"/>
      <c r="T405" s="507" t="s">
        <v>489</v>
      </c>
      <c r="AM405">
        <v>0</v>
      </c>
      <c r="AN405">
        <v>0</v>
      </c>
      <c r="AO405">
        <v>0</v>
      </c>
      <c r="AP405">
        <v>0</v>
      </c>
    </row>
    <row r="406" spans="1:42" ht="18" hidden="1" outlineLevel="1" x14ac:dyDescent="0.35">
      <c r="A406" s="13" t="s">
        <v>184</v>
      </c>
      <c r="B406" s="35">
        <v>394</v>
      </c>
      <c r="C406" s="473"/>
      <c r="D406" s="474"/>
      <c r="E406" s="474"/>
      <c r="F406" s="475"/>
      <c r="G406" s="476">
        <v>0</v>
      </c>
      <c r="H406" s="477">
        <v>0.1</v>
      </c>
      <c r="I406" s="102">
        <v>0</v>
      </c>
      <c r="J406" s="475"/>
      <c r="K406" s="7"/>
      <c r="L406" s="491">
        <v>394</v>
      </c>
      <c r="M406" s="503" t="s">
        <v>489</v>
      </c>
      <c r="N406" s="242">
        <v>0</v>
      </c>
      <c r="O406" s="504"/>
      <c r="P406" s="505"/>
      <c r="Q406" s="81"/>
      <c r="R406" s="510"/>
      <c r="S406" s="510"/>
      <c r="T406" s="507" t="s">
        <v>489</v>
      </c>
      <c r="AM406">
        <v>0</v>
      </c>
      <c r="AN406">
        <v>0</v>
      </c>
      <c r="AO406">
        <v>0</v>
      </c>
      <c r="AP406">
        <v>0</v>
      </c>
    </row>
    <row r="407" spans="1:42" ht="18" hidden="1" outlineLevel="1" x14ac:dyDescent="0.35">
      <c r="A407" s="13" t="s">
        <v>184</v>
      </c>
      <c r="B407" s="35">
        <v>395</v>
      </c>
      <c r="C407" s="473"/>
      <c r="D407" s="474"/>
      <c r="E407" s="474"/>
      <c r="F407" s="475"/>
      <c r="G407" s="476">
        <v>0</v>
      </c>
      <c r="H407" s="477">
        <v>0.1</v>
      </c>
      <c r="I407" s="102">
        <v>0</v>
      </c>
      <c r="J407" s="475"/>
      <c r="K407" s="7"/>
      <c r="L407" s="491">
        <v>395</v>
      </c>
      <c r="M407" s="503" t="s">
        <v>489</v>
      </c>
      <c r="N407" s="242">
        <v>0</v>
      </c>
      <c r="O407" s="504"/>
      <c r="P407" s="505"/>
      <c r="Q407" s="81"/>
      <c r="R407" s="510"/>
      <c r="S407" s="510"/>
      <c r="T407" s="507" t="s">
        <v>489</v>
      </c>
      <c r="AM407">
        <v>0</v>
      </c>
      <c r="AN407">
        <v>0</v>
      </c>
      <c r="AO407">
        <v>0</v>
      </c>
      <c r="AP407">
        <v>0</v>
      </c>
    </row>
    <row r="408" spans="1:42" ht="18" hidden="1" outlineLevel="1" x14ac:dyDescent="0.35">
      <c r="A408" s="13" t="s">
        <v>184</v>
      </c>
      <c r="B408" s="35">
        <v>396</v>
      </c>
      <c r="C408" s="473"/>
      <c r="D408" s="474"/>
      <c r="E408" s="474"/>
      <c r="F408" s="475"/>
      <c r="G408" s="476">
        <v>0</v>
      </c>
      <c r="H408" s="477">
        <v>0.1</v>
      </c>
      <c r="I408" s="102">
        <v>0</v>
      </c>
      <c r="J408" s="475"/>
      <c r="K408" s="7"/>
      <c r="L408" s="491">
        <v>396</v>
      </c>
      <c r="M408" s="503" t="s">
        <v>489</v>
      </c>
      <c r="N408" s="242">
        <v>0</v>
      </c>
      <c r="O408" s="504"/>
      <c r="P408" s="505"/>
      <c r="Q408" s="81"/>
      <c r="R408" s="510"/>
      <c r="S408" s="510"/>
      <c r="T408" s="507" t="s">
        <v>489</v>
      </c>
      <c r="AM408">
        <v>0</v>
      </c>
      <c r="AN408">
        <v>0</v>
      </c>
      <c r="AO408">
        <v>0</v>
      </c>
      <c r="AP408">
        <v>0</v>
      </c>
    </row>
    <row r="409" spans="1:42" ht="18" hidden="1" outlineLevel="1" x14ac:dyDescent="0.35">
      <c r="A409" s="13" t="s">
        <v>184</v>
      </c>
      <c r="B409" s="35">
        <v>397</v>
      </c>
      <c r="C409" s="473"/>
      <c r="D409" s="474"/>
      <c r="E409" s="474"/>
      <c r="F409" s="475"/>
      <c r="G409" s="476">
        <v>0</v>
      </c>
      <c r="H409" s="477">
        <v>0.1</v>
      </c>
      <c r="I409" s="102">
        <v>0</v>
      </c>
      <c r="J409" s="475"/>
      <c r="K409" s="7"/>
      <c r="L409" s="491">
        <v>397</v>
      </c>
      <c r="M409" s="503" t="s">
        <v>489</v>
      </c>
      <c r="N409" s="242">
        <v>0</v>
      </c>
      <c r="O409" s="504"/>
      <c r="P409" s="505"/>
      <c r="Q409" s="81"/>
      <c r="R409" s="510"/>
      <c r="S409" s="510"/>
      <c r="T409" s="507" t="s">
        <v>489</v>
      </c>
      <c r="AM409">
        <v>0</v>
      </c>
      <c r="AN409">
        <v>0</v>
      </c>
      <c r="AO409">
        <v>0</v>
      </c>
      <c r="AP409">
        <v>0</v>
      </c>
    </row>
    <row r="410" spans="1:42" ht="18" hidden="1" outlineLevel="1" x14ac:dyDescent="0.35">
      <c r="A410" s="13" t="s">
        <v>184</v>
      </c>
      <c r="B410" s="35">
        <v>398</v>
      </c>
      <c r="C410" s="473"/>
      <c r="D410" s="474"/>
      <c r="E410" s="474"/>
      <c r="F410" s="475"/>
      <c r="G410" s="476">
        <v>0</v>
      </c>
      <c r="H410" s="477">
        <v>0.1</v>
      </c>
      <c r="I410" s="102">
        <v>0</v>
      </c>
      <c r="J410" s="475"/>
      <c r="K410" s="7"/>
      <c r="L410" s="491">
        <v>398</v>
      </c>
      <c r="M410" s="503" t="s">
        <v>489</v>
      </c>
      <c r="N410" s="242">
        <v>0</v>
      </c>
      <c r="O410" s="504"/>
      <c r="P410" s="505"/>
      <c r="Q410" s="81"/>
      <c r="R410" s="510"/>
      <c r="S410" s="510"/>
      <c r="T410" s="507" t="s">
        <v>489</v>
      </c>
      <c r="AM410">
        <v>0</v>
      </c>
      <c r="AN410">
        <v>0</v>
      </c>
      <c r="AO410">
        <v>0</v>
      </c>
      <c r="AP410">
        <v>0</v>
      </c>
    </row>
    <row r="411" spans="1:42" ht="18" hidden="1" outlineLevel="1" x14ac:dyDescent="0.35">
      <c r="A411" s="13" t="s">
        <v>184</v>
      </c>
      <c r="B411" s="35">
        <v>399</v>
      </c>
      <c r="C411" s="473"/>
      <c r="D411" s="474"/>
      <c r="E411" s="474"/>
      <c r="F411" s="475"/>
      <c r="G411" s="476">
        <v>0</v>
      </c>
      <c r="H411" s="477">
        <v>0.1</v>
      </c>
      <c r="I411" s="102">
        <v>0</v>
      </c>
      <c r="J411" s="475"/>
      <c r="K411" s="7"/>
      <c r="L411" s="491">
        <v>399</v>
      </c>
      <c r="M411" s="503" t="s">
        <v>489</v>
      </c>
      <c r="N411" s="242">
        <v>0</v>
      </c>
      <c r="O411" s="504"/>
      <c r="P411" s="505"/>
      <c r="Q411" s="81"/>
      <c r="R411" s="510"/>
      <c r="S411" s="510"/>
      <c r="T411" s="507" t="s">
        <v>489</v>
      </c>
      <c r="AM411">
        <v>0</v>
      </c>
      <c r="AN411">
        <v>0</v>
      </c>
      <c r="AO411">
        <v>0</v>
      </c>
      <c r="AP411">
        <v>0</v>
      </c>
    </row>
    <row r="412" spans="1:42" ht="18" hidden="1" outlineLevel="1" x14ac:dyDescent="0.35">
      <c r="A412" s="13" t="s">
        <v>184</v>
      </c>
      <c r="B412" s="35">
        <v>400</v>
      </c>
      <c r="C412" s="473"/>
      <c r="D412" s="474"/>
      <c r="E412" s="474"/>
      <c r="F412" s="475"/>
      <c r="G412" s="476">
        <v>0</v>
      </c>
      <c r="H412" s="477">
        <v>0.1</v>
      </c>
      <c r="I412" s="102">
        <v>0</v>
      </c>
      <c r="J412" s="475"/>
      <c r="K412" s="7"/>
      <c r="L412" s="491">
        <v>400</v>
      </c>
      <c r="M412" s="503" t="s">
        <v>489</v>
      </c>
      <c r="N412" s="242">
        <v>0</v>
      </c>
      <c r="O412" s="504"/>
      <c r="P412" s="505"/>
      <c r="Q412" s="81"/>
      <c r="R412" s="510"/>
      <c r="S412" s="510"/>
      <c r="T412" s="507" t="s">
        <v>489</v>
      </c>
      <c r="AM412">
        <v>0</v>
      </c>
      <c r="AN412">
        <v>0</v>
      </c>
      <c r="AO412">
        <v>0</v>
      </c>
      <c r="AP412">
        <v>0</v>
      </c>
    </row>
    <row r="413" spans="1:42" ht="18" hidden="1" outlineLevel="1" x14ac:dyDescent="0.35">
      <c r="A413" s="13" t="s">
        <v>184</v>
      </c>
      <c r="B413" s="35">
        <v>401</v>
      </c>
      <c r="C413" s="473"/>
      <c r="D413" s="474"/>
      <c r="E413" s="474"/>
      <c r="F413" s="475"/>
      <c r="G413" s="476">
        <v>0</v>
      </c>
      <c r="H413" s="477">
        <v>0.1</v>
      </c>
      <c r="I413" s="102">
        <v>0</v>
      </c>
      <c r="J413" s="475"/>
      <c r="K413" s="7"/>
      <c r="L413" s="491">
        <v>401</v>
      </c>
      <c r="M413" s="503" t="s">
        <v>489</v>
      </c>
      <c r="N413" s="242">
        <v>0</v>
      </c>
      <c r="O413" s="504"/>
      <c r="P413" s="505"/>
      <c r="Q413" s="81"/>
      <c r="R413" s="510"/>
      <c r="S413" s="510"/>
      <c r="T413" s="507" t="s">
        <v>489</v>
      </c>
      <c r="AM413">
        <v>0</v>
      </c>
      <c r="AN413">
        <v>0</v>
      </c>
      <c r="AO413">
        <v>0</v>
      </c>
      <c r="AP413">
        <v>0</v>
      </c>
    </row>
    <row r="414" spans="1:42" ht="18" hidden="1" outlineLevel="1" x14ac:dyDescent="0.35">
      <c r="A414" s="13" t="s">
        <v>184</v>
      </c>
      <c r="B414" s="35">
        <v>402</v>
      </c>
      <c r="C414" s="473"/>
      <c r="D414" s="474"/>
      <c r="E414" s="474"/>
      <c r="F414" s="475"/>
      <c r="G414" s="476">
        <v>0</v>
      </c>
      <c r="H414" s="477">
        <v>0.1</v>
      </c>
      <c r="I414" s="102">
        <v>0</v>
      </c>
      <c r="J414" s="475"/>
      <c r="K414" s="7"/>
      <c r="L414" s="491">
        <v>402</v>
      </c>
      <c r="M414" s="503" t="s">
        <v>489</v>
      </c>
      <c r="N414" s="242">
        <v>0</v>
      </c>
      <c r="O414" s="504"/>
      <c r="P414" s="505"/>
      <c r="Q414" s="81"/>
      <c r="R414" s="510"/>
      <c r="S414" s="510"/>
      <c r="T414" s="507" t="s">
        <v>489</v>
      </c>
      <c r="AM414">
        <v>0</v>
      </c>
      <c r="AN414">
        <v>0</v>
      </c>
      <c r="AO414">
        <v>0</v>
      </c>
      <c r="AP414">
        <v>0</v>
      </c>
    </row>
    <row r="415" spans="1:42" ht="18" hidden="1" outlineLevel="1" x14ac:dyDescent="0.35">
      <c r="A415" s="13" t="s">
        <v>184</v>
      </c>
      <c r="B415" s="35">
        <v>403</v>
      </c>
      <c r="C415" s="473"/>
      <c r="D415" s="474"/>
      <c r="E415" s="474"/>
      <c r="F415" s="475"/>
      <c r="G415" s="476">
        <v>0</v>
      </c>
      <c r="H415" s="477">
        <v>0.1</v>
      </c>
      <c r="I415" s="102">
        <v>0</v>
      </c>
      <c r="J415" s="475"/>
      <c r="K415" s="7"/>
      <c r="L415" s="491">
        <v>403</v>
      </c>
      <c r="M415" s="503" t="s">
        <v>489</v>
      </c>
      <c r="N415" s="242">
        <v>0</v>
      </c>
      <c r="O415" s="504"/>
      <c r="P415" s="505"/>
      <c r="Q415" s="81"/>
      <c r="R415" s="510"/>
      <c r="S415" s="510"/>
      <c r="T415" s="507" t="s">
        <v>489</v>
      </c>
      <c r="AM415">
        <v>0</v>
      </c>
      <c r="AN415">
        <v>0</v>
      </c>
      <c r="AO415">
        <v>0</v>
      </c>
      <c r="AP415">
        <v>0</v>
      </c>
    </row>
    <row r="416" spans="1:42" ht="18" hidden="1" outlineLevel="1" x14ac:dyDescent="0.35">
      <c r="A416" s="13" t="s">
        <v>184</v>
      </c>
      <c r="B416" s="35">
        <v>404</v>
      </c>
      <c r="C416" s="473"/>
      <c r="D416" s="474"/>
      <c r="E416" s="474"/>
      <c r="F416" s="475"/>
      <c r="G416" s="476">
        <v>0</v>
      </c>
      <c r="H416" s="477">
        <v>0.1</v>
      </c>
      <c r="I416" s="102">
        <v>0</v>
      </c>
      <c r="J416" s="475"/>
      <c r="K416" s="7"/>
      <c r="L416" s="491">
        <v>404</v>
      </c>
      <c r="M416" s="503" t="s">
        <v>489</v>
      </c>
      <c r="N416" s="242">
        <v>0</v>
      </c>
      <c r="O416" s="504"/>
      <c r="P416" s="505"/>
      <c r="Q416" s="81"/>
      <c r="R416" s="510"/>
      <c r="S416" s="510"/>
      <c r="T416" s="507" t="s">
        <v>489</v>
      </c>
      <c r="AM416">
        <v>0</v>
      </c>
      <c r="AN416">
        <v>0</v>
      </c>
      <c r="AO416">
        <v>0</v>
      </c>
      <c r="AP416">
        <v>0</v>
      </c>
    </row>
    <row r="417" spans="1:42" ht="18" hidden="1" outlineLevel="1" x14ac:dyDescent="0.35">
      <c r="A417" s="13" t="s">
        <v>184</v>
      </c>
      <c r="B417" s="35">
        <v>405</v>
      </c>
      <c r="C417" s="473"/>
      <c r="D417" s="474"/>
      <c r="E417" s="474"/>
      <c r="F417" s="475"/>
      <c r="G417" s="476">
        <v>0</v>
      </c>
      <c r="H417" s="477">
        <v>0.1</v>
      </c>
      <c r="I417" s="102">
        <v>0</v>
      </c>
      <c r="J417" s="475"/>
      <c r="K417" s="7"/>
      <c r="L417" s="491">
        <v>405</v>
      </c>
      <c r="M417" s="503" t="s">
        <v>489</v>
      </c>
      <c r="N417" s="242">
        <v>0</v>
      </c>
      <c r="O417" s="504"/>
      <c r="P417" s="505"/>
      <c r="Q417" s="81"/>
      <c r="R417" s="510"/>
      <c r="S417" s="510"/>
      <c r="T417" s="507" t="s">
        <v>489</v>
      </c>
      <c r="AM417">
        <v>0</v>
      </c>
      <c r="AN417">
        <v>0</v>
      </c>
      <c r="AO417">
        <v>0</v>
      </c>
      <c r="AP417">
        <v>0</v>
      </c>
    </row>
    <row r="418" spans="1:42" ht="18" hidden="1" outlineLevel="1" x14ac:dyDescent="0.35">
      <c r="A418" s="13" t="s">
        <v>184</v>
      </c>
      <c r="B418" s="35">
        <v>406</v>
      </c>
      <c r="C418" s="473"/>
      <c r="D418" s="474"/>
      <c r="E418" s="474"/>
      <c r="F418" s="475"/>
      <c r="G418" s="476">
        <v>0</v>
      </c>
      <c r="H418" s="477">
        <v>0.1</v>
      </c>
      <c r="I418" s="102">
        <v>0</v>
      </c>
      <c r="J418" s="475"/>
      <c r="K418" s="7"/>
      <c r="L418" s="491">
        <v>406</v>
      </c>
      <c r="M418" s="503" t="s">
        <v>489</v>
      </c>
      <c r="N418" s="242">
        <v>0</v>
      </c>
      <c r="O418" s="504"/>
      <c r="P418" s="505"/>
      <c r="Q418" s="81"/>
      <c r="R418" s="510"/>
      <c r="S418" s="510"/>
      <c r="T418" s="507" t="s">
        <v>489</v>
      </c>
      <c r="AM418">
        <v>0</v>
      </c>
      <c r="AN418">
        <v>0</v>
      </c>
      <c r="AO418">
        <v>0</v>
      </c>
      <c r="AP418">
        <v>0</v>
      </c>
    </row>
    <row r="419" spans="1:42" ht="18" hidden="1" outlineLevel="1" x14ac:dyDescent="0.35">
      <c r="A419" s="13" t="s">
        <v>184</v>
      </c>
      <c r="B419" s="35">
        <v>407</v>
      </c>
      <c r="C419" s="473"/>
      <c r="D419" s="474"/>
      <c r="E419" s="474"/>
      <c r="F419" s="475"/>
      <c r="G419" s="476">
        <v>0</v>
      </c>
      <c r="H419" s="477">
        <v>0.1</v>
      </c>
      <c r="I419" s="102">
        <v>0</v>
      </c>
      <c r="J419" s="475"/>
      <c r="K419" s="7"/>
      <c r="L419" s="491">
        <v>407</v>
      </c>
      <c r="M419" s="503" t="s">
        <v>489</v>
      </c>
      <c r="N419" s="242">
        <v>0</v>
      </c>
      <c r="O419" s="504"/>
      <c r="P419" s="505"/>
      <c r="Q419" s="81"/>
      <c r="R419" s="510"/>
      <c r="S419" s="510"/>
      <c r="T419" s="507" t="s">
        <v>489</v>
      </c>
      <c r="AM419">
        <v>0</v>
      </c>
      <c r="AN419">
        <v>0</v>
      </c>
      <c r="AO419">
        <v>0</v>
      </c>
      <c r="AP419">
        <v>0</v>
      </c>
    </row>
    <row r="420" spans="1:42" ht="18" hidden="1" outlineLevel="1" x14ac:dyDescent="0.35">
      <c r="A420" s="13" t="s">
        <v>184</v>
      </c>
      <c r="B420" s="35">
        <v>408</v>
      </c>
      <c r="C420" s="473"/>
      <c r="D420" s="474"/>
      <c r="E420" s="474"/>
      <c r="F420" s="475"/>
      <c r="G420" s="476">
        <v>0</v>
      </c>
      <c r="H420" s="477">
        <v>0.1</v>
      </c>
      <c r="I420" s="102">
        <v>0</v>
      </c>
      <c r="J420" s="475"/>
      <c r="K420" s="7"/>
      <c r="L420" s="491">
        <v>408</v>
      </c>
      <c r="M420" s="503" t="s">
        <v>489</v>
      </c>
      <c r="N420" s="242">
        <v>0</v>
      </c>
      <c r="O420" s="504"/>
      <c r="P420" s="505"/>
      <c r="Q420" s="81"/>
      <c r="R420" s="510"/>
      <c r="S420" s="510"/>
      <c r="T420" s="507" t="s">
        <v>489</v>
      </c>
      <c r="AM420">
        <v>0</v>
      </c>
      <c r="AN420">
        <v>0</v>
      </c>
      <c r="AO420">
        <v>0</v>
      </c>
      <c r="AP420">
        <v>0</v>
      </c>
    </row>
    <row r="421" spans="1:42" ht="18" hidden="1" outlineLevel="1" x14ac:dyDescent="0.35">
      <c r="A421" s="13" t="s">
        <v>184</v>
      </c>
      <c r="B421" s="35">
        <v>409</v>
      </c>
      <c r="C421" s="473"/>
      <c r="D421" s="474"/>
      <c r="E421" s="474"/>
      <c r="F421" s="475"/>
      <c r="G421" s="476">
        <v>0</v>
      </c>
      <c r="H421" s="477">
        <v>0.1</v>
      </c>
      <c r="I421" s="102">
        <v>0</v>
      </c>
      <c r="J421" s="475"/>
      <c r="K421" s="7"/>
      <c r="L421" s="491">
        <v>409</v>
      </c>
      <c r="M421" s="503" t="s">
        <v>489</v>
      </c>
      <c r="N421" s="242">
        <v>0</v>
      </c>
      <c r="O421" s="504"/>
      <c r="P421" s="505"/>
      <c r="Q421" s="81"/>
      <c r="R421" s="510"/>
      <c r="S421" s="510"/>
      <c r="T421" s="507" t="s">
        <v>489</v>
      </c>
      <c r="AM421">
        <v>0</v>
      </c>
      <c r="AN421">
        <v>0</v>
      </c>
      <c r="AO421">
        <v>0</v>
      </c>
      <c r="AP421">
        <v>0</v>
      </c>
    </row>
    <row r="422" spans="1:42" ht="18" hidden="1" outlineLevel="1" x14ac:dyDescent="0.35">
      <c r="A422" s="13" t="s">
        <v>184</v>
      </c>
      <c r="B422" s="35">
        <v>410</v>
      </c>
      <c r="C422" s="473"/>
      <c r="D422" s="474"/>
      <c r="E422" s="474"/>
      <c r="F422" s="475"/>
      <c r="G422" s="476">
        <v>0</v>
      </c>
      <c r="H422" s="477">
        <v>0.1</v>
      </c>
      <c r="I422" s="102">
        <v>0</v>
      </c>
      <c r="J422" s="475"/>
      <c r="K422" s="7"/>
      <c r="L422" s="491">
        <v>410</v>
      </c>
      <c r="M422" s="503" t="s">
        <v>489</v>
      </c>
      <c r="N422" s="242">
        <v>0</v>
      </c>
      <c r="O422" s="504"/>
      <c r="P422" s="505"/>
      <c r="Q422" s="81"/>
      <c r="R422" s="510"/>
      <c r="S422" s="510"/>
      <c r="T422" s="507" t="s">
        <v>489</v>
      </c>
      <c r="AM422">
        <v>0</v>
      </c>
      <c r="AN422">
        <v>0</v>
      </c>
      <c r="AO422">
        <v>0</v>
      </c>
      <c r="AP422">
        <v>0</v>
      </c>
    </row>
    <row r="423" spans="1:42" ht="18" hidden="1" outlineLevel="1" x14ac:dyDescent="0.35">
      <c r="A423" s="13" t="s">
        <v>184</v>
      </c>
      <c r="B423" s="35">
        <v>411</v>
      </c>
      <c r="C423" s="473"/>
      <c r="D423" s="474"/>
      <c r="E423" s="474"/>
      <c r="F423" s="475"/>
      <c r="G423" s="476">
        <v>0</v>
      </c>
      <c r="H423" s="477">
        <v>0.1</v>
      </c>
      <c r="I423" s="102">
        <v>0</v>
      </c>
      <c r="J423" s="475"/>
      <c r="K423" s="7"/>
      <c r="L423" s="491">
        <v>411</v>
      </c>
      <c r="M423" s="503" t="s">
        <v>489</v>
      </c>
      <c r="N423" s="242">
        <v>0</v>
      </c>
      <c r="O423" s="504"/>
      <c r="P423" s="505"/>
      <c r="Q423" s="81"/>
      <c r="R423" s="510"/>
      <c r="S423" s="510"/>
      <c r="T423" s="507" t="s">
        <v>489</v>
      </c>
      <c r="AM423">
        <v>0</v>
      </c>
      <c r="AN423">
        <v>0</v>
      </c>
      <c r="AO423">
        <v>0</v>
      </c>
      <c r="AP423">
        <v>0</v>
      </c>
    </row>
    <row r="424" spans="1:42" ht="18" hidden="1" outlineLevel="1" x14ac:dyDescent="0.35">
      <c r="A424" s="13" t="s">
        <v>184</v>
      </c>
      <c r="B424" s="35">
        <v>412</v>
      </c>
      <c r="C424" s="473"/>
      <c r="D424" s="474"/>
      <c r="E424" s="474"/>
      <c r="F424" s="475"/>
      <c r="G424" s="476">
        <v>0</v>
      </c>
      <c r="H424" s="477">
        <v>0.1</v>
      </c>
      <c r="I424" s="102">
        <v>0</v>
      </c>
      <c r="J424" s="475"/>
      <c r="K424" s="7"/>
      <c r="L424" s="491">
        <v>412</v>
      </c>
      <c r="M424" s="503" t="s">
        <v>489</v>
      </c>
      <c r="N424" s="242">
        <v>0</v>
      </c>
      <c r="O424" s="504"/>
      <c r="P424" s="505"/>
      <c r="Q424" s="81"/>
      <c r="R424" s="510"/>
      <c r="S424" s="510"/>
      <c r="T424" s="507" t="s">
        <v>489</v>
      </c>
      <c r="AM424">
        <v>0</v>
      </c>
      <c r="AN424">
        <v>0</v>
      </c>
      <c r="AO424">
        <v>0</v>
      </c>
      <c r="AP424">
        <v>0</v>
      </c>
    </row>
    <row r="425" spans="1:42" ht="18" hidden="1" outlineLevel="1" x14ac:dyDescent="0.35">
      <c r="A425" s="13" t="s">
        <v>184</v>
      </c>
      <c r="B425" s="35">
        <v>413</v>
      </c>
      <c r="C425" s="473"/>
      <c r="D425" s="474"/>
      <c r="E425" s="474"/>
      <c r="F425" s="475"/>
      <c r="G425" s="476">
        <v>0</v>
      </c>
      <c r="H425" s="477">
        <v>0.1</v>
      </c>
      <c r="I425" s="102">
        <v>0</v>
      </c>
      <c r="J425" s="475"/>
      <c r="K425" s="7"/>
      <c r="L425" s="491">
        <v>413</v>
      </c>
      <c r="M425" s="503" t="s">
        <v>489</v>
      </c>
      <c r="N425" s="242">
        <v>0</v>
      </c>
      <c r="O425" s="504"/>
      <c r="P425" s="505"/>
      <c r="Q425" s="81"/>
      <c r="R425" s="510"/>
      <c r="S425" s="510"/>
      <c r="T425" s="507" t="s">
        <v>489</v>
      </c>
      <c r="AM425">
        <v>0</v>
      </c>
      <c r="AN425">
        <v>0</v>
      </c>
      <c r="AO425">
        <v>0</v>
      </c>
      <c r="AP425">
        <v>0</v>
      </c>
    </row>
    <row r="426" spans="1:42" ht="18" hidden="1" outlineLevel="1" x14ac:dyDescent="0.35">
      <c r="A426" s="13" t="s">
        <v>184</v>
      </c>
      <c r="B426" s="35">
        <v>414</v>
      </c>
      <c r="C426" s="473"/>
      <c r="D426" s="474"/>
      <c r="E426" s="474"/>
      <c r="F426" s="475"/>
      <c r="G426" s="476">
        <v>0</v>
      </c>
      <c r="H426" s="477">
        <v>0.1</v>
      </c>
      <c r="I426" s="102">
        <v>0</v>
      </c>
      <c r="J426" s="475"/>
      <c r="K426" s="7"/>
      <c r="L426" s="491">
        <v>414</v>
      </c>
      <c r="M426" s="503" t="s">
        <v>489</v>
      </c>
      <c r="N426" s="242">
        <v>0</v>
      </c>
      <c r="O426" s="504"/>
      <c r="P426" s="505"/>
      <c r="Q426" s="81"/>
      <c r="R426" s="510"/>
      <c r="S426" s="510"/>
      <c r="T426" s="507" t="s">
        <v>489</v>
      </c>
      <c r="AM426">
        <v>0</v>
      </c>
      <c r="AN426">
        <v>0</v>
      </c>
      <c r="AO426">
        <v>0</v>
      </c>
      <c r="AP426">
        <v>0</v>
      </c>
    </row>
    <row r="427" spans="1:42" ht="18" hidden="1" outlineLevel="1" x14ac:dyDescent="0.35">
      <c r="A427" s="13" t="s">
        <v>184</v>
      </c>
      <c r="B427" s="35">
        <v>415</v>
      </c>
      <c r="C427" s="473"/>
      <c r="D427" s="474"/>
      <c r="E427" s="474"/>
      <c r="F427" s="475"/>
      <c r="G427" s="476">
        <v>0</v>
      </c>
      <c r="H427" s="477">
        <v>0.1</v>
      </c>
      <c r="I427" s="102">
        <v>0</v>
      </c>
      <c r="J427" s="475"/>
      <c r="K427" s="7"/>
      <c r="L427" s="491">
        <v>415</v>
      </c>
      <c r="M427" s="503" t="s">
        <v>489</v>
      </c>
      <c r="N427" s="242">
        <v>0</v>
      </c>
      <c r="O427" s="504"/>
      <c r="P427" s="505"/>
      <c r="Q427" s="81"/>
      <c r="R427" s="510"/>
      <c r="S427" s="510"/>
      <c r="T427" s="507" t="s">
        <v>489</v>
      </c>
      <c r="AM427">
        <v>0</v>
      </c>
      <c r="AN427">
        <v>0</v>
      </c>
      <c r="AO427">
        <v>0</v>
      </c>
      <c r="AP427">
        <v>0</v>
      </c>
    </row>
    <row r="428" spans="1:42" ht="18" hidden="1" outlineLevel="1" x14ac:dyDescent="0.35">
      <c r="A428" s="13" t="s">
        <v>184</v>
      </c>
      <c r="B428" s="35">
        <v>416</v>
      </c>
      <c r="C428" s="473"/>
      <c r="D428" s="474"/>
      <c r="E428" s="474"/>
      <c r="F428" s="475"/>
      <c r="G428" s="476">
        <v>0</v>
      </c>
      <c r="H428" s="477">
        <v>0.1</v>
      </c>
      <c r="I428" s="102">
        <v>0</v>
      </c>
      <c r="J428" s="475"/>
      <c r="K428" s="7"/>
      <c r="L428" s="491">
        <v>416</v>
      </c>
      <c r="M428" s="503" t="s">
        <v>489</v>
      </c>
      <c r="N428" s="242">
        <v>0</v>
      </c>
      <c r="O428" s="504"/>
      <c r="P428" s="505"/>
      <c r="Q428" s="81"/>
      <c r="R428" s="510"/>
      <c r="S428" s="510"/>
      <c r="T428" s="507" t="s">
        <v>489</v>
      </c>
      <c r="AM428">
        <v>0</v>
      </c>
      <c r="AN428">
        <v>0</v>
      </c>
      <c r="AO428">
        <v>0</v>
      </c>
      <c r="AP428">
        <v>0</v>
      </c>
    </row>
    <row r="429" spans="1:42" ht="18" hidden="1" outlineLevel="1" x14ac:dyDescent="0.35">
      <c r="A429" s="13" t="s">
        <v>184</v>
      </c>
      <c r="B429" s="35">
        <v>417</v>
      </c>
      <c r="C429" s="473"/>
      <c r="D429" s="474"/>
      <c r="E429" s="474"/>
      <c r="F429" s="475"/>
      <c r="G429" s="476">
        <v>0</v>
      </c>
      <c r="H429" s="477">
        <v>0.1</v>
      </c>
      <c r="I429" s="102">
        <v>0</v>
      </c>
      <c r="J429" s="475"/>
      <c r="K429" s="7"/>
      <c r="L429" s="491">
        <v>417</v>
      </c>
      <c r="M429" s="503" t="s">
        <v>489</v>
      </c>
      <c r="N429" s="242">
        <v>0</v>
      </c>
      <c r="O429" s="504"/>
      <c r="P429" s="505"/>
      <c r="Q429" s="81"/>
      <c r="R429" s="510"/>
      <c r="S429" s="510"/>
      <c r="T429" s="507" t="s">
        <v>489</v>
      </c>
      <c r="AM429">
        <v>0</v>
      </c>
      <c r="AN429">
        <v>0</v>
      </c>
      <c r="AO429">
        <v>0</v>
      </c>
      <c r="AP429">
        <v>0</v>
      </c>
    </row>
    <row r="430" spans="1:42" ht="18" hidden="1" outlineLevel="1" x14ac:dyDescent="0.35">
      <c r="A430" s="13" t="s">
        <v>184</v>
      </c>
      <c r="B430" s="35">
        <v>418</v>
      </c>
      <c r="C430" s="473"/>
      <c r="D430" s="474"/>
      <c r="E430" s="474"/>
      <c r="F430" s="475"/>
      <c r="G430" s="476">
        <v>0</v>
      </c>
      <c r="H430" s="477">
        <v>0.1</v>
      </c>
      <c r="I430" s="102">
        <v>0</v>
      </c>
      <c r="J430" s="475"/>
      <c r="K430" s="7"/>
      <c r="L430" s="491">
        <v>418</v>
      </c>
      <c r="M430" s="503" t="s">
        <v>489</v>
      </c>
      <c r="N430" s="242">
        <v>0</v>
      </c>
      <c r="O430" s="504"/>
      <c r="P430" s="505"/>
      <c r="Q430" s="81"/>
      <c r="R430" s="510"/>
      <c r="S430" s="510"/>
      <c r="T430" s="507" t="s">
        <v>489</v>
      </c>
      <c r="AM430">
        <v>0</v>
      </c>
      <c r="AN430">
        <v>0</v>
      </c>
      <c r="AO430">
        <v>0</v>
      </c>
      <c r="AP430">
        <v>0</v>
      </c>
    </row>
    <row r="431" spans="1:42" ht="18" hidden="1" outlineLevel="1" x14ac:dyDescent="0.35">
      <c r="A431" s="13" t="s">
        <v>184</v>
      </c>
      <c r="B431" s="35">
        <v>419</v>
      </c>
      <c r="C431" s="473"/>
      <c r="D431" s="474"/>
      <c r="E431" s="474"/>
      <c r="F431" s="475"/>
      <c r="G431" s="476">
        <v>0</v>
      </c>
      <c r="H431" s="477">
        <v>0.1</v>
      </c>
      <c r="I431" s="102">
        <v>0</v>
      </c>
      <c r="J431" s="475"/>
      <c r="K431" s="7"/>
      <c r="L431" s="491">
        <v>419</v>
      </c>
      <c r="M431" s="503" t="s">
        <v>489</v>
      </c>
      <c r="N431" s="242">
        <v>0</v>
      </c>
      <c r="O431" s="504"/>
      <c r="P431" s="505"/>
      <c r="Q431" s="81"/>
      <c r="R431" s="510"/>
      <c r="S431" s="510"/>
      <c r="T431" s="507" t="s">
        <v>489</v>
      </c>
      <c r="AM431">
        <v>0</v>
      </c>
      <c r="AN431">
        <v>0</v>
      </c>
      <c r="AO431">
        <v>0</v>
      </c>
      <c r="AP431">
        <v>0</v>
      </c>
    </row>
    <row r="432" spans="1:42" ht="18" hidden="1" outlineLevel="1" x14ac:dyDescent="0.35">
      <c r="A432" s="13" t="s">
        <v>184</v>
      </c>
      <c r="B432" s="35">
        <v>420</v>
      </c>
      <c r="C432" s="473"/>
      <c r="D432" s="474"/>
      <c r="E432" s="474"/>
      <c r="F432" s="475"/>
      <c r="G432" s="476">
        <v>0</v>
      </c>
      <c r="H432" s="477">
        <v>0.1</v>
      </c>
      <c r="I432" s="102">
        <v>0</v>
      </c>
      <c r="J432" s="475"/>
      <c r="K432" s="7"/>
      <c r="L432" s="491">
        <v>420</v>
      </c>
      <c r="M432" s="503" t="s">
        <v>489</v>
      </c>
      <c r="N432" s="242">
        <v>0</v>
      </c>
      <c r="O432" s="504"/>
      <c r="P432" s="505"/>
      <c r="Q432" s="81"/>
      <c r="R432" s="510"/>
      <c r="S432" s="510"/>
      <c r="T432" s="507" t="s">
        <v>489</v>
      </c>
      <c r="AM432">
        <v>0</v>
      </c>
      <c r="AN432">
        <v>0</v>
      </c>
      <c r="AO432">
        <v>0</v>
      </c>
      <c r="AP432">
        <v>0</v>
      </c>
    </row>
    <row r="433" spans="1:42" ht="18" hidden="1" outlineLevel="1" x14ac:dyDescent="0.35">
      <c r="A433" s="13" t="s">
        <v>184</v>
      </c>
      <c r="B433" s="35">
        <v>421</v>
      </c>
      <c r="C433" s="473"/>
      <c r="D433" s="474"/>
      <c r="E433" s="474"/>
      <c r="F433" s="475"/>
      <c r="G433" s="476">
        <v>0</v>
      </c>
      <c r="H433" s="477">
        <v>0.1</v>
      </c>
      <c r="I433" s="102">
        <v>0</v>
      </c>
      <c r="J433" s="475"/>
      <c r="K433" s="7"/>
      <c r="L433" s="491">
        <v>421</v>
      </c>
      <c r="M433" s="503" t="s">
        <v>489</v>
      </c>
      <c r="N433" s="242">
        <v>0</v>
      </c>
      <c r="O433" s="504"/>
      <c r="P433" s="505"/>
      <c r="Q433" s="81"/>
      <c r="R433" s="510"/>
      <c r="S433" s="510"/>
      <c r="T433" s="507" t="s">
        <v>489</v>
      </c>
      <c r="AM433">
        <v>0</v>
      </c>
      <c r="AN433">
        <v>0</v>
      </c>
      <c r="AO433">
        <v>0</v>
      </c>
      <c r="AP433">
        <v>0</v>
      </c>
    </row>
    <row r="434" spans="1:42" ht="18" hidden="1" outlineLevel="1" x14ac:dyDescent="0.35">
      <c r="A434" s="13" t="s">
        <v>184</v>
      </c>
      <c r="B434" s="35">
        <v>422</v>
      </c>
      <c r="C434" s="473"/>
      <c r="D434" s="474"/>
      <c r="E434" s="474"/>
      <c r="F434" s="475"/>
      <c r="G434" s="476">
        <v>0</v>
      </c>
      <c r="H434" s="477">
        <v>0.1</v>
      </c>
      <c r="I434" s="102">
        <v>0</v>
      </c>
      <c r="J434" s="475"/>
      <c r="K434" s="7"/>
      <c r="L434" s="491">
        <v>422</v>
      </c>
      <c r="M434" s="503" t="s">
        <v>489</v>
      </c>
      <c r="N434" s="242">
        <v>0</v>
      </c>
      <c r="O434" s="504"/>
      <c r="P434" s="505"/>
      <c r="Q434" s="81"/>
      <c r="R434" s="510"/>
      <c r="S434" s="510"/>
      <c r="T434" s="507" t="s">
        <v>489</v>
      </c>
      <c r="AM434">
        <v>0</v>
      </c>
      <c r="AN434">
        <v>0</v>
      </c>
      <c r="AO434">
        <v>0</v>
      </c>
      <c r="AP434">
        <v>0</v>
      </c>
    </row>
    <row r="435" spans="1:42" ht="18" hidden="1" outlineLevel="1" x14ac:dyDescent="0.35">
      <c r="A435" s="13" t="s">
        <v>184</v>
      </c>
      <c r="B435" s="35">
        <v>423</v>
      </c>
      <c r="C435" s="473"/>
      <c r="D435" s="474"/>
      <c r="E435" s="474"/>
      <c r="F435" s="475"/>
      <c r="G435" s="476">
        <v>0</v>
      </c>
      <c r="H435" s="477">
        <v>0.1</v>
      </c>
      <c r="I435" s="102">
        <v>0</v>
      </c>
      <c r="J435" s="475"/>
      <c r="K435" s="7"/>
      <c r="L435" s="491">
        <v>423</v>
      </c>
      <c r="M435" s="503" t="s">
        <v>489</v>
      </c>
      <c r="N435" s="242">
        <v>0</v>
      </c>
      <c r="O435" s="504"/>
      <c r="P435" s="505"/>
      <c r="Q435" s="81"/>
      <c r="R435" s="510"/>
      <c r="S435" s="510"/>
      <c r="T435" s="507" t="s">
        <v>489</v>
      </c>
      <c r="AM435">
        <v>0</v>
      </c>
      <c r="AN435">
        <v>0</v>
      </c>
      <c r="AO435">
        <v>0</v>
      </c>
      <c r="AP435">
        <v>0</v>
      </c>
    </row>
    <row r="436" spans="1:42" ht="18" hidden="1" outlineLevel="1" x14ac:dyDescent="0.35">
      <c r="A436" s="13" t="s">
        <v>184</v>
      </c>
      <c r="B436" s="35">
        <v>424</v>
      </c>
      <c r="C436" s="473"/>
      <c r="D436" s="474"/>
      <c r="E436" s="474"/>
      <c r="F436" s="475"/>
      <c r="G436" s="476">
        <v>0</v>
      </c>
      <c r="H436" s="477">
        <v>0.1</v>
      </c>
      <c r="I436" s="102">
        <v>0</v>
      </c>
      <c r="J436" s="475"/>
      <c r="K436" s="7"/>
      <c r="L436" s="491">
        <v>424</v>
      </c>
      <c r="M436" s="503" t="s">
        <v>489</v>
      </c>
      <c r="N436" s="242">
        <v>0</v>
      </c>
      <c r="O436" s="504"/>
      <c r="P436" s="505"/>
      <c r="Q436" s="81"/>
      <c r="R436" s="510"/>
      <c r="S436" s="510"/>
      <c r="T436" s="507" t="s">
        <v>489</v>
      </c>
      <c r="AM436">
        <v>0</v>
      </c>
      <c r="AN436">
        <v>0</v>
      </c>
      <c r="AO436">
        <v>0</v>
      </c>
      <c r="AP436">
        <v>0</v>
      </c>
    </row>
    <row r="437" spans="1:42" ht="18" hidden="1" outlineLevel="1" x14ac:dyDescent="0.35">
      <c r="A437" s="13" t="s">
        <v>184</v>
      </c>
      <c r="B437" s="35">
        <v>425</v>
      </c>
      <c r="C437" s="473"/>
      <c r="D437" s="474"/>
      <c r="E437" s="474"/>
      <c r="F437" s="475"/>
      <c r="G437" s="476">
        <v>0</v>
      </c>
      <c r="H437" s="477">
        <v>0.1</v>
      </c>
      <c r="I437" s="102">
        <v>0</v>
      </c>
      <c r="J437" s="475"/>
      <c r="K437" s="7"/>
      <c r="L437" s="491">
        <v>425</v>
      </c>
      <c r="M437" s="503" t="s">
        <v>489</v>
      </c>
      <c r="N437" s="242">
        <v>0</v>
      </c>
      <c r="O437" s="504"/>
      <c r="P437" s="505"/>
      <c r="Q437" s="81"/>
      <c r="R437" s="510"/>
      <c r="S437" s="510"/>
      <c r="T437" s="507" t="s">
        <v>489</v>
      </c>
      <c r="AM437">
        <v>0</v>
      </c>
      <c r="AN437">
        <v>0</v>
      </c>
      <c r="AO437">
        <v>0</v>
      </c>
      <c r="AP437">
        <v>0</v>
      </c>
    </row>
    <row r="438" spans="1:42" ht="18" hidden="1" outlineLevel="1" x14ac:dyDescent="0.35">
      <c r="A438" s="13" t="s">
        <v>184</v>
      </c>
      <c r="B438" s="35">
        <v>426</v>
      </c>
      <c r="C438" s="473"/>
      <c r="D438" s="474"/>
      <c r="E438" s="474"/>
      <c r="F438" s="475"/>
      <c r="G438" s="476">
        <v>0</v>
      </c>
      <c r="H438" s="477">
        <v>0.1</v>
      </c>
      <c r="I438" s="102">
        <v>0</v>
      </c>
      <c r="J438" s="475"/>
      <c r="K438" s="7"/>
      <c r="L438" s="491">
        <v>426</v>
      </c>
      <c r="M438" s="503" t="s">
        <v>489</v>
      </c>
      <c r="N438" s="242">
        <v>0</v>
      </c>
      <c r="O438" s="504"/>
      <c r="P438" s="505"/>
      <c r="Q438" s="81"/>
      <c r="R438" s="510"/>
      <c r="S438" s="510"/>
      <c r="T438" s="507" t="s">
        <v>489</v>
      </c>
      <c r="AM438">
        <v>0</v>
      </c>
      <c r="AN438">
        <v>0</v>
      </c>
      <c r="AO438">
        <v>0</v>
      </c>
      <c r="AP438">
        <v>0</v>
      </c>
    </row>
    <row r="439" spans="1:42" ht="18" hidden="1" outlineLevel="1" x14ac:dyDescent="0.35">
      <c r="A439" s="13" t="s">
        <v>184</v>
      </c>
      <c r="B439" s="35">
        <v>427</v>
      </c>
      <c r="C439" s="473"/>
      <c r="D439" s="474"/>
      <c r="E439" s="474"/>
      <c r="F439" s="475"/>
      <c r="G439" s="476">
        <v>0</v>
      </c>
      <c r="H439" s="477">
        <v>0.1</v>
      </c>
      <c r="I439" s="102">
        <v>0</v>
      </c>
      <c r="J439" s="475"/>
      <c r="K439" s="7"/>
      <c r="L439" s="491">
        <v>427</v>
      </c>
      <c r="M439" s="503" t="s">
        <v>489</v>
      </c>
      <c r="N439" s="242">
        <v>0</v>
      </c>
      <c r="O439" s="504"/>
      <c r="P439" s="505"/>
      <c r="Q439" s="81"/>
      <c r="R439" s="510"/>
      <c r="S439" s="510"/>
      <c r="T439" s="507" t="s">
        <v>489</v>
      </c>
      <c r="AM439">
        <v>0</v>
      </c>
      <c r="AN439">
        <v>0</v>
      </c>
      <c r="AO439">
        <v>0</v>
      </c>
      <c r="AP439">
        <v>0</v>
      </c>
    </row>
    <row r="440" spans="1:42" ht="18" hidden="1" outlineLevel="1" x14ac:dyDescent="0.35">
      <c r="A440" s="13" t="s">
        <v>184</v>
      </c>
      <c r="B440" s="35">
        <v>428</v>
      </c>
      <c r="C440" s="473"/>
      <c r="D440" s="474"/>
      <c r="E440" s="474"/>
      <c r="F440" s="475"/>
      <c r="G440" s="476">
        <v>0</v>
      </c>
      <c r="H440" s="477">
        <v>0.1</v>
      </c>
      <c r="I440" s="102">
        <v>0</v>
      </c>
      <c r="J440" s="475"/>
      <c r="K440" s="7"/>
      <c r="L440" s="491">
        <v>428</v>
      </c>
      <c r="M440" s="503" t="s">
        <v>489</v>
      </c>
      <c r="N440" s="242">
        <v>0</v>
      </c>
      <c r="O440" s="504"/>
      <c r="P440" s="505"/>
      <c r="Q440" s="81"/>
      <c r="R440" s="510"/>
      <c r="S440" s="510"/>
      <c r="T440" s="507" t="s">
        <v>489</v>
      </c>
      <c r="AM440">
        <v>0</v>
      </c>
      <c r="AN440">
        <v>0</v>
      </c>
      <c r="AO440">
        <v>0</v>
      </c>
      <c r="AP440">
        <v>0</v>
      </c>
    </row>
    <row r="441" spans="1:42" ht="18" hidden="1" outlineLevel="1" x14ac:dyDescent="0.35">
      <c r="A441" s="13" t="s">
        <v>184</v>
      </c>
      <c r="B441" s="35">
        <v>429</v>
      </c>
      <c r="C441" s="473"/>
      <c r="D441" s="474"/>
      <c r="E441" s="474"/>
      <c r="F441" s="475"/>
      <c r="G441" s="476">
        <v>0</v>
      </c>
      <c r="H441" s="477">
        <v>0.1</v>
      </c>
      <c r="I441" s="102">
        <v>0</v>
      </c>
      <c r="J441" s="475"/>
      <c r="K441" s="7"/>
      <c r="L441" s="491">
        <v>429</v>
      </c>
      <c r="M441" s="503" t="s">
        <v>489</v>
      </c>
      <c r="N441" s="242">
        <v>0</v>
      </c>
      <c r="O441" s="504"/>
      <c r="P441" s="505"/>
      <c r="Q441" s="81"/>
      <c r="R441" s="510"/>
      <c r="S441" s="510"/>
      <c r="T441" s="507" t="s">
        <v>489</v>
      </c>
      <c r="AM441">
        <v>0</v>
      </c>
      <c r="AN441">
        <v>0</v>
      </c>
      <c r="AO441">
        <v>0</v>
      </c>
      <c r="AP441">
        <v>0</v>
      </c>
    </row>
    <row r="442" spans="1:42" ht="18" hidden="1" outlineLevel="1" x14ac:dyDescent="0.35">
      <c r="A442" s="13" t="s">
        <v>184</v>
      </c>
      <c r="B442" s="35">
        <v>430</v>
      </c>
      <c r="C442" s="473"/>
      <c r="D442" s="474"/>
      <c r="E442" s="474"/>
      <c r="F442" s="475"/>
      <c r="G442" s="476">
        <v>0</v>
      </c>
      <c r="H442" s="477">
        <v>0.1</v>
      </c>
      <c r="I442" s="102">
        <v>0</v>
      </c>
      <c r="J442" s="475"/>
      <c r="K442" s="7"/>
      <c r="L442" s="491">
        <v>430</v>
      </c>
      <c r="M442" s="503" t="s">
        <v>489</v>
      </c>
      <c r="N442" s="242">
        <v>0</v>
      </c>
      <c r="O442" s="504"/>
      <c r="P442" s="505"/>
      <c r="Q442" s="81"/>
      <c r="R442" s="510"/>
      <c r="S442" s="510"/>
      <c r="T442" s="507" t="s">
        <v>489</v>
      </c>
      <c r="AM442">
        <v>0</v>
      </c>
      <c r="AN442">
        <v>0</v>
      </c>
      <c r="AO442">
        <v>0</v>
      </c>
      <c r="AP442">
        <v>0</v>
      </c>
    </row>
    <row r="443" spans="1:42" ht="18" hidden="1" outlineLevel="1" x14ac:dyDescent="0.35">
      <c r="A443" s="13" t="s">
        <v>184</v>
      </c>
      <c r="B443" s="35">
        <v>431</v>
      </c>
      <c r="C443" s="473"/>
      <c r="D443" s="474"/>
      <c r="E443" s="474"/>
      <c r="F443" s="475"/>
      <c r="G443" s="476">
        <v>0</v>
      </c>
      <c r="H443" s="477">
        <v>0.1</v>
      </c>
      <c r="I443" s="102">
        <v>0</v>
      </c>
      <c r="J443" s="475"/>
      <c r="K443" s="7"/>
      <c r="L443" s="491">
        <v>431</v>
      </c>
      <c r="M443" s="503" t="s">
        <v>489</v>
      </c>
      <c r="N443" s="242">
        <v>0</v>
      </c>
      <c r="O443" s="504"/>
      <c r="P443" s="505"/>
      <c r="Q443" s="81"/>
      <c r="R443" s="510"/>
      <c r="S443" s="510"/>
      <c r="T443" s="507" t="s">
        <v>489</v>
      </c>
      <c r="AM443">
        <v>0</v>
      </c>
      <c r="AN443">
        <v>0</v>
      </c>
      <c r="AO443">
        <v>0</v>
      </c>
      <c r="AP443">
        <v>0</v>
      </c>
    </row>
    <row r="444" spans="1:42" ht="18" hidden="1" outlineLevel="1" x14ac:dyDescent="0.35">
      <c r="A444" s="13" t="s">
        <v>184</v>
      </c>
      <c r="B444" s="35">
        <v>432</v>
      </c>
      <c r="C444" s="473"/>
      <c r="D444" s="474"/>
      <c r="E444" s="474"/>
      <c r="F444" s="475"/>
      <c r="G444" s="476">
        <v>0</v>
      </c>
      <c r="H444" s="477">
        <v>0.1</v>
      </c>
      <c r="I444" s="102">
        <v>0</v>
      </c>
      <c r="J444" s="475"/>
      <c r="K444" s="7"/>
      <c r="L444" s="491">
        <v>432</v>
      </c>
      <c r="M444" s="503" t="s">
        <v>489</v>
      </c>
      <c r="N444" s="242">
        <v>0</v>
      </c>
      <c r="O444" s="504"/>
      <c r="P444" s="505"/>
      <c r="Q444" s="81"/>
      <c r="R444" s="510"/>
      <c r="S444" s="510"/>
      <c r="T444" s="507" t="s">
        <v>489</v>
      </c>
      <c r="AM444">
        <v>0</v>
      </c>
      <c r="AN444">
        <v>0</v>
      </c>
      <c r="AO444">
        <v>0</v>
      </c>
      <c r="AP444">
        <v>0</v>
      </c>
    </row>
    <row r="445" spans="1:42" ht="18" hidden="1" outlineLevel="1" x14ac:dyDescent="0.35">
      <c r="A445" s="13" t="s">
        <v>184</v>
      </c>
      <c r="B445" s="35">
        <v>433</v>
      </c>
      <c r="C445" s="473"/>
      <c r="D445" s="474"/>
      <c r="E445" s="474"/>
      <c r="F445" s="475"/>
      <c r="G445" s="476">
        <v>0</v>
      </c>
      <c r="H445" s="477">
        <v>0.1</v>
      </c>
      <c r="I445" s="102">
        <v>0</v>
      </c>
      <c r="J445" s="475"/>
      <c r="K445" s="7"/>
      <c r="L445" s="491">
        <v>433</v>
      </c>
      <c r="M445" s="503" t="s">
        <v>489</v>
      </c>
      <c r="N445" s="242">
        <v>0</v>
      </c>
      <c r="O445" s="504"/>
      <c r="P445" s="505"/>
      <c r="Q445" s="81"/>
      <c r="R445" s="510"/>
      <c r="S445" s="510"/>
      <c r="T445" s="507" t="s">
        <v>489</v>
      </c>
      <c r="AM445">
        <v>0</v>
      </c>
      <c r="AN445">
        <v>0</v>
      </c>
      <c r="AO445">
        <v>0</v>
      </c>
      <c r="AP445">
        <v>0</v>
      </c>
    </row>
    <row r="446" spans="1:42" ht="18" hidden="1" outlineLevel="1" x14ac:dyDescent="0.35">
      <c r="A446" s="13" t="s">
        <v>184</v>
      </c>
      <c r="B446" s="35">
        <v>434</v>
      </c>
      <c r="C446" s="473"/>
      <c r="D446" s="474"/>
      <c r="E446" s="474"/>
      <c r="F446" s="475"/>
      <c r="G446" s="476">
        <v>0</v>
      </c>
      <c r="H446" s="477">
        <v>0.1</v>
      </c>
      <c r="I446" s="102">
        <v>0</v>
      </c>
      <c r="J446" s="475"/>
      <c r="K446" s="7"/>
      <c r="L446" s="491">
        <v>434</v>
      </c>
      <c r="M446" s="503" t="s">
        <v>489</v>
      </c>
      <c r="N446" s="242">
        <v>0</v>
      </c>
      <c r="O446" s="504"/>
      <c r="P446" s="505"/>
      <c r="Q446" s="81"/>
      <c r="R446" s="510"/>
      <c r="S446" s="510"/>
      <c r="T446" s="507" t="s">
        <v>489</v>
      </c>
      <c r="AM446">
        <v>0</v>
      </c>
      <c r="AN446">
        <v>0</v>
      </c>
      <c r="AO446">
        <v>0</v>
      </c>
      <c r="AP446">
        <v>0</v>
      </c>
    </row>
    <row r="447" spans="1:42" ht="18" hidden="1" outlineLevel="1" x14ac:dyDescent="0.35">
      <c r="A447" s="13" t="s">
        <v>184</v>
      </c>
      <c r="B447" s="35">
        <v>435</v>
      </c>
      <c r="C447" s="473"/>
      <c r="D447" s="474"/>
      <c r="E447" s="474"/>
      <c r="F447" s="475"/>
      <c r="G447" s="476">
        <v>0</v>
      </c>
      <c r="H447" s="477">
        <v>0.1</v>
      </c>
      <c r="I447" s="102">
        <v>0</v>
      </c>
      <c r="J447" s="475"/>
      <c r="K447" s="7"/>
      <c r="L447" s="491">
        <v>435</v>
      </c>
      <c r="M447" s="503" t="s">
        <v>489</v>
      </c>
      <c r="N447" s="242">
        <v>0</v>
      </c>
      <c r="O447" s="504"/>
      <c r="P447" s="505"/>
      <c r="Q447" s="81"/>
      <c r="R447" s="510"/>
      <c r="S447" s="510"/>
      <c r="T447" s="507" t="s">
        <v>489</v>
      </c>
      <c r="AM447">
        <v>0</v>
      </c>
      <c r="AN447">
        <v>0</v>
      </c>
      <c r="AO447">
        <v>0</v>
      </c>
      <c r="AP447">
        <v>0</v>
      </c>
    </row>
    <row r="448" spans="1:42" ht="18" hidden="1" outlineLevel="1" x14ac:dyDescent="0.35">
      <c r="A448" s="13" t="s">
        <v>184</v>
      </c>
      <c r="B448" s="35">
        <v>436</v>
      </c>
      <c r="C448" s="473"/>
      <c r="D448" s="474"/>
      <c r="E448" s="474"/>
      <c r="F448" s="475"/>
      <c r="G448" s="476">
        <v>0</v>
      </c>
      <c r="H448" s="477">
        <v>0.1</v>
      </c>
      <c r="I448" s="102">
        <v>0</v>
      </c>
      <c r="J448" s="475"/>
      <c r="K448" s="7"/>
      <c r="L448" s="491">
        <v>436</v>
      </c>
      <c r="M448" s="503" t="s">
        <v>489</v>
      </c>
      <c r="N448" s="242">
        <v>0</v>
      </c>
      <c r="O448" s="504"/>
      <c r="P448" s="505"/>
      <c r="Q448" s="81"/>
      <c r="R448" s="510"/>
      <c r="S448" s="510"/>
      <c r="T448" s="507" t="s">
        <v>489</v>
      </c>
      <c r="AM448">
        <v>0</v>
      </c>
      <c r="AN448">
        <v>0</v>
      </c>
      <c r="AO448">
        <v>0</v>
      </c>
      <c r="AP448">
        <v>0</v>
      </c>
    </row>
    <row r="449" spans="1:42" ht="18" hidden="1" outlineLevel="1" x14ac:dyDescent="0.35">
      <c r="A449" s="13" t="s">
        <v>184</v>
      </c>
      <c r="B449" s="35">
        <v>437</v>
      </c>
      <c r="C449" s="473"/>
      <c r="D449" s="474"/>
      <c r="E449" s="474"/>
      <c r="F449" s="475"/>
      <c r="G449" s="476">
        <v>0</v>
      </c>
      <c r="H449" s="477">
        <v>0.1</v>
      </c>
      <c r="I449" s="102">
        <v>0</v>
      </c>
      <c r="J449" s="475"/>
      <c r="K449" s="7"/>
      <c r="L449" s="491">
        <v>437</v>
      </c>
      <c r="M449" s="503" t="s">
        <v>489</v>
      </c>
      <c r="N449" s="242">
        <v>0</v>
      </c>
      <c r="O449" s="504"/>
      <c r="P449" s="505"/>
      <c r="Q449" s="81"/>
      <c r="R449" s="510"/>
      <c r="S449" s="510"/>
      <c r="T449" s="507" t="s">
        <v>489</v>
      </c>
      <c r="AM449">
        <v>0</v>
      </c>
      <c r="AN449">
        <v>0</v>
      </c>
      <c r="AO449">
        <v>0</v>
      </c>
      <c r="AP449">
        <v>0</v>
      </c>
    </row>
    <row r="450" spans="1:42" ht="18" hidden="1" outlineLevel="1" x14ac:dyDescent="0.35">
      <c r="A450" s="13" t="s">
        <v>184</v>
      </c>
      <c r="B450" s="35">
        <v>438</v>
      </c>
      <c r="C450" s="473"/>
      <c r="D450" s="474"/>
      <c r="E450" s="474"/>
      <c r="F450" s="475"/>
      <c r="G450" s="476">
        <v>0</v>
      </c>
      <c r="H450" s="477">
        <v>0.1</v>
      </c>
      <c r="I450" s="102">
        <v>0</v>
      </c>
      <c r="J450" s="475"/>
      <c r="K450" s="7"/>
      <c r="L450" s="491">
        <v>438</v>
      </c>
      <c r="M450" s="503" t="s">
        <v>489</v>
      </c>
      <c r="N450" s="242">
        <v>0</v>
      </c>
      <c r="O450" s="504"/>
      <c r="P450" s="505"/>
      <c r="Q450" s="81"/>
      <c r="R450" s="510"/>
      <c r="S450" s="510"/>
      <c r="T450" s="507" t="s">
        <v>489</v>
      </c>
      <c r="AM450">
        <v>0</v>
      </c>
      <c r="AN450">
        <v>0</v>
      </c>
      <c r="AO450">
        <v>0</v>
      </c>
      <c r="AP450">
        <v>0</v>
      </c>
    </row>
    <row r="451" spans="1:42" ht="18" hidden="1" outlineLevel="1" x14ac:dyDescent="0.35">
      <c r="A451" s="13" t="s">
        <v>184</v>
      </c>
      <c r="B451" s="35">
        <v>439</v>
      </c>
      <c r="C451" s="473"/>
      <c r="D451" s="474"/>
      <c r="E451" s="474"/>
      <c r="F451" s="475"/>
      <c r="G451" s="476">
        <v>0</v>
      </c>
      <c r="H451" s="477">
        <v>0.1</v>
      </c>
      <c r="I451" s="102">
        <v>0</v>
      </c>
      <c r="J451" s="475"/>
      <c r="K451" s="7"/>
      <c r="L451" s="491">
        <v>439</v>
      </c>
      <c r="M451" s="503" t="s">
        <v>489</v>
      </c>
      <c r="N451" s="242">
        <v>0</v>
      </c>
      <c r="O451" s="504"/>
      <c r="P451" s="505"/>
      <c r="Q451" s="81"/>
      <c r="R451" s="510"/>
      <c r="S451" s="510"/>
      <c r="T451" s="507" t="s">
        <v>489</v>
      </c>
      <c r="AM451">
        <v>0</v>
      </c>
      <c r="AN451">
        <v>0</v>
      </c>
      <c r="AO451">
        <v>0</v>
      </c>
      <c r="AP451">
        <v>0</v>
      </c>
    </row>
    <row r="452" spans="1:42" ht="18" hidden="1" outlineLevel="1" x14ac:dyDescent="0.35">
      <c r="A452" s="13" t="s">
        <v>184</v>
      </c>
      <c r="B452" s="35">
        <v>440</v>
      </c>
      <c r="C452" s="473"/>
      <c r="D452" s="474"/>
      <c r="E452" s="474"/>
      <c r="F452" s="475"/>
      <c r="G452" s="476">
        <v>0</v>
      </c>
      <c r="H452" s="477">
        <v>0.1</v>
      </c>
      <c r="I452" s="102">
        <v>0</v>
      </c>
      <c r="J452" s="475"/>
      <c r="K452" s="7"/>
      <c r="L452" s="491">
        <v>440</v>
      </c>
      <c r="M452" s="503" t="s">
        <v>489</v>
      </c>
      <c r="N452" s="242">
        <v>0</v>
      </c>
      <c r="O452" s="504"/>
      <c r="P452" s="505"/>
      <c r="Q452" s="81"/>
      <c r="R452" s="510"/>
      <c r="S452" s="510"/>
      <c r="T452" s="507" t="s">
        <v>489</v>
      </c>
      <c r="AM452">
        <v>0</v>
      </c>
      <c r="AN452">
        <v>0</v>
      </c>
      <c r="AO452">
        <v>0</v>
      </c>
      <c r="AP452">
        <v>0</v>
      </c>
    </row>
    <row r="453" spans="1:42" ht="18" hidden="1" outlineLevel="1" x14ac:dyDescent="0.35">
      <c r="A453" s="13" t="s">
        <v>184</v>
      </c>
      <c r="B453" s="35">
        <v>441</v>
      </c>
      <c r="C453" s="473"/>
      <c r="D453" s="474"/>
      <c r="E453" s="474"/>
      <c r="F453" s="475"/>
      <c r="G453" s="476">
        <v>0</v>
      </c>
      <c r="H453" s="477">
        <v>0.1</v>
      </c>
      <c r="I453" s="102">
        <v>0</v>
      </c>
      <c r="J453" s="475"/>
      <c r="K453" s="7"/>
      <c r="L453" s="491">
        <v>441</v>
      </c>
      <c r="M453" s="503" t="s">
        <v>489</v>
      </c>
      <c r="N453" s="242">
        <v>0</v>
      </c>
      <c r="O453" s="504"/>
      <c r="P453" s="505"/>
      <c r="Q453" s="81"/>
      <c r="R453" s="510"/>
      <c r="S453" s="510"/>
      <c r="T453" s="507" t="s">
        <v>489</v>
      </c>
      <c r="AM453">
        <v>0</v>
      </c>
      <c r="AN453">
        <v>0</v>
      </c>
      <c r="AO453">
        <v>0</v>
      </c>
      <c r="AP453">
        <v>0</v>
      </c>
    </row>
    <row r="454" spans="1:42" ht="18" hidden="1" outlineLevel="1" x14ac:dyDescent="0.35">
      <c r="A454" s="13" t="s">
        <v>184</v>
      </c>
      <c r="B454" s="35">
        <v>442</v>
      </c>
      <c r="C454" s="473"/>
      <c r="D454" s="474"/>
      <c r="E454" s="474"/>
      <c r="F454" s="475"/>
      <c r="G454" s="476">
        <v>0</v>
      </c>
      <c r="H454" s="477">
        <v>0.1</v>
      </c>
      <c r="I454" s="102">
        <v>0</v>
      </c>
      <c r="J454" s="475"/>
      <c r="K454" s="7"/>
      <c r="L454" s="491">
        <v>442</v>
      </c>
      <c r="M454" s="503" t="s">
        <v>489</v>
      </c>
      <c r="N454" s="242">
        <v>0</v>
      </c>
      <c r="O454" s="504"/>
      <c r="P454" s="505"/>
      <c r="Q454" s="81"/>
      <c r="R454" s="510"/>
      <c r="S454" s="510"/>
      <c r="T454" s="507" t="s">
        <v>489</v>
      </c>
      <c r="AM454">
        <v>0</v>
      </c>
      <c r="AN454">
        <v>0</v>
      </c>
      <c r="AO454">
        <v>0</v>
      </c>
      <c r="AP454">
        <v>0</v>
      </c>
    </row>
    <row r="455" spans="1:42" ht="18" hidden="1" outlineLevel="1" x14ac:dyDescent="0.35">
      <c r="A455" s="13" t="s">
        <v>184</v>
      </c>
      <c r="B455" s="35">
        <v>443</v>
      </c>
      <c r="C455" s="473"/>
      <c r="D455" s="474"/>
      <c r="E455" s="474"/>
      <c r="F455" s="475"/>
      <c r="G455" s="476">
        <v>0</v>
      </c>
      <c r="H455" s="477">
        <v>0.1</v>
      </c>
      <c r="I455" s="102">
        <v>0</v>
      </c>
      <c r="J455" s="475"/>
      <c r="K455" s="7"/>
      <c r="L455" s="491">
        <v>443</v>
      </c>
      <c r="M455" s="503" t="s">
        <v>489</v>
      </c>
      <c r="N455" s="242">
        <v>0</v>
      </c>
      <c r="O455" s="504"/>
      <c r="P455" s="505"/>
      <c r="Q455" s="81"/>
      <c r="R455" s="510"/>
      <c r="S455" s="510"/>
      <c r="T455" s="507" t="s">
        <v>489</v>
      </c>
      <c r="AM455">
        <v>0</v>
      </c>
      <c r="AN455">
        <v>0</v>
      </c>
      <c r="AO455">
        <v>0</v>
      </c>
      <c r="AP455">
        <v>0</v>
      </c>
    </row>
    <row r="456" spans="1:42" ht="18" hidden="1" outlineLevel="1" x14ac:dyDescent="0.35">
      <c r="A456" s="13" t="s">
        <v>184</v>
      </c>
      <c r="B456" s="35">
        <v>444</v>
      </c>
      <c r="C456" s="473"/>
      <c r="D456" s="474"/>
      <c r="E456" s="474"/>
      <c r="F456" s="475"/>
      <c r="G456" s="476">
        <v>0</v>
      </c>
      <c r="H456" s="477">
        <v>0.1</v>
      </c>
      <c r="I456" s="102">
        <v>0</v>
      </c>
      <c r="J456" s="475"/>
      <c r="K456" s="7"/>
      <c r="L456" s="491">
        <v>444</v>
      </c>
      <c r="M456" s="503" t="s">
        <v>489</v>
      </c>
      <c r="N456" s="242">
        <v>0</v>
      </c>
      <c r="O456" s="504"/>
      <c r="P456" s="505"/>
      <c r="Q456" s="81"/>
      <c r="R456" s="510"/>
      <c r="S456" s="510"/>
      <c r="T456" s="507" t="s">
        <v>489</v>
      </c>
      <c r="AM456">
        <v>0</v>
      </c>
      <c r="AN456">
        <v>0</v>
      </c>
      <c r="AO456">
        <v>0</v>
      </c>
      <c r="AP456">
        <v>0</v>
      </c>
    </row>
    <row r="457" spans="1:42" ht="18" hidden="1" outlineLevel="1" x14ac:dyDescent="0.35">
      <c r="A457" s="13" t="s">
        <v>184</v>
      </c>
      <c r="B457" s="35">
        <v>445</v>
      </c>
      <c r="C457" s="473"/>
      <c r="D457" s="474"/>
      <c r="E457" s="474"/>
      <c r="F457" s="475"/>
      <c r="G457" s="476">
        <v>0</v>
      </c>
      <c r="H457" s="477">
        <v>0.1</v>
      </c>
      <c r="I457" s="102">
        <v>0</v>
      </c>
      <c r="J457" s="475"/>
      <c r="K457" s="7"/>
      <c r="L457" s="491">
        <v>445</v>
      </c>
      <c r="M457" s="503" t="s">
        <v>489</v>
      </c>
      <c r="N457" s="242">
        <v>0</v>
      </c>
      <c r="O457" s="504"/>
      <c r="P457" s="505"/>
      <c r="Q457" s="81"/>
      <c r="R457" s="510"/>
      <c r="S457" s="510"/>
      <c r="T457" s="507" t="s">
        <v>489</v>
      </c>
      <c r="AM457">
        <v>0</v>
      </c>
      <c r="AN457">
        <v>0</v>
      </c>
      <c r="AO457">
        <v>0</v>
      </c>
      <c r="AP457">
        <v>0</v>
      </c>
    </row>
    <row r="458" spans="1:42" ht="18" hidden="1" outlineLevel="1" x14ac:dyDescent="0.35">
      <c r="A458" s="13" t="s">
        <v>184</v>
      </c>
      <c r="B458" s="35">
        <v>446</v>
      </c>
      <c r="C458" s="473"/>
      <c r="D458" s="474"/>
      <c r="E458" s="474"/>
      <c r="F458" s="475"/>
      <c r="G458" s="476">
        <v>0</v>
      </c>
      <c r="H458" s="477">
        <v>0.1</v>
      </c>
      <c r="I458" s="102">
        <v>0</v>
      </c>
      <c r="J458" s="475"/>
      <c r="K458" s="7"/>
      <c r="L458" s="491">
        <v>446</v>
      </c>
      <c r="M458" s="503" t="s">
        <v>489</v>
      </c>
      <c r="N458" s="242">
        <v>0</v>
      </c>
      <c r="O458" s="504"/>
      <c r="P458" s="505"/>
      <c r="Q458" s="81"/>
      <c r="R458" s="510"/>
      <c r="S458" s="510"/>
      <c r="T458" s="507" t="s">
        <v>489</v>
      </c>
      <c r="AM458">
        <v>0</v>
      </c>
      <c r="AN458">
        <v>0</v>
      </c>
      <c r="AO458">
        <v>0</v>
      </c>
      <c r="AP458">
        <v>0</v>
      </c>
    </row>
    <row r="459" spans="1:42" ht="18" hidden="1" outlineLevel="1" x14ac:dyDescent="0.35">
      <c r="A459" s="13" t="s">
        <v>184</v>
      </c>
      <c r="B459" s="35">
        <v>447</v>
      </c>
      <c r="C459" s="473"/>
      <c r="D459" s="474"/>
      <c r="E459" s="474"/>
      <c r="F459" s="475"/>
      <c r="G459" s="476">
        <v>0</v>
      </c>
      <c r="H459" s="477">
        <v>0.1</v>
      </c>
      <c r="I459" s="102">
        <v>0</v>
      </c>
      <c r="J459" s="475"/>
      <c r="K459" s="7"/>
      <c r="L459" s="491">
        <v>447</v>
      </c>
      <c r="M459" s="503" t="s">
        <v>489</v>
      </c>
      <c r="N459" s="242">
        <v>0</v>
      </c>
      <c r="O459" s="504"/>
      <c r="P459" s="505"/>
      <c r="Q459" s="81"/>
      <c r="R459" s="510"/>
      <c r="S459" s="510"/>
      <c r="T459" s="507" t="s">
        <v>489</v>
      </c>
      <c r="AM459">
        <v>0</v>
      </c>
      <c r="AN459">
        <v>0</v>
      </c>
      <c r="AO459">
        <v>0</v>
      </c>
      <c r="AP459">
        <v>0</v>
      </c>
    </row>
    <row r="460" spans="1:42" ht="18" hidden="1" outlineLevel="1" x14ac:dyDescent="0.35">
      <c r="A460" s="13" t="s">
        <v>184</v>
      </c>
      <c r="B460" s="35">
        <v>448</v>
      </c>
      <c r="C460" s="473"/>
      <c r="D460" s="474"/>
      <c r="E460" s="474"/>
      <c r="F460" s="475"/>
      <c r="G460" s="476">
        <v>0</v>
      </c>
      <c r="H460" s="477">
        <v>0.1</v>
      </c>
      <c r="I460" s="102">
        <v>0</v>
      </c>
      <c r="J460" s="475"/>
      <c r="K460" s="7"/>
      <c r="L460" s="491">
        <v>448</v>
      </c>
      <c r="M460" s="503" t="s">
        <v>489</v>
      </c>
      <c r="N460" s="242">
        <v>0</v>
      </c>
      <c r="O460" s="504"/>
      <c r="P460" s="505"/>
      <c r="Q460" s="81"/>
      <c r="R460" s="510"/>
      <c r="S460" s="510"/>
      <c r="T460" s="507" t="s">
        <v>489</v>
      </c>
      <c r="AM460">
        <v>0</v>
      </c>
      <c r="AN460">
        <v>0</v>
      </c>
      <c r="AO460">
        <v>0</v>
      </c>
      <c r="AP460">
        <v>0</v>
      </c>
    </row>
    <row r="461" spans="1:42" ht="18" hidden="1" outlineLevel="1" x14ac:dyDescent="0.35">
      <c r="A461" s="13" t="s">
        <v>184</v>
      </c>
      <c r="B461" s="35">
        <v>449</v>
      </c>
      <c r="C461" s="473"/>
      <c r="D461" s="474"/>
      <c r="E461" s="474"/>
      <c r="F461" s="475"/>
      <c r="G461" s="476">
        <v>0</v>
      </c>
      <c r="H461" s="477">
        <v>0.1</v>
      </c>
      <c r="I461" s="102">
        <v>0</v>
      </c>
      <c r="J461" s="475"/>
      <c r="K461" s="7"/>
      <c r="L461" s="491">
        <v>449</v>
      </c>
      <c r="M461" s="503" t="s">
        <v>489</v>
      </c>
      <c r="N461" s="242">
        <v>0</v>
      </c>
      <c r="O461" s="504"/>
      <c r="P461" s="505"/>
      <c r="Q461" s="81"/>
      <c r="R461" s="510"/>
      <c r="S461" s="510"/>
      <c r="T461" s="507" t="s">
        <v>489</v>
      </c>
      <c r="AM461">
        <v>0</v>
      </c>
      <c r="AN461">
        <v>0</v>
      </c>
      <c r="AO461">
        <v>0</v>
      </c>
      <c r="AP461">
        <v>0</v>
      </c>
    </row>
    <row r="462" spans="1:42" ht="18" hidden="1" outlineLevel="1" x14ac:dyDescent="0.35">
      <c r="A462" s="13" t="s">
        <v>184</v>
      </c>
      <c r="B462" s="35">
        <v>450</v>
      </c>
      <c r="C462" s="473"/>
      <c r="D462" s="474"/>
      <c r="E462" s="474"/>
      <c r="F462" s="475"/>
      <c r="G462" s="476">
        <v>0</v>
      </c>
      <c r="H462" s="477">
        <v>0.1</v>
      </c>
      <c r="I462" s="102">
        <v>0</v>
      </c>
      <c r="J462" s="475"/>
      <c r="K462" s="7"/>
      <c r="L462" s="491">
        <v>450</v>
      </c>
      <c r="M462" s="503" t="s">
        <v>489</v>
      </c>
      <c r="N462" s="242">
        <v>0</v>
      </c>
      <c r="O462" s="504"/>
      <c r="P462" s="505"/>
      <c r="Q462" s="81"/>
      <c r="R462" s="510"/>
      <c r="S462" s="510"/>
      <c r="T462" s="507" t="s">
        <v>489</v>
      </c>
      <c r="AM462">
        <v>0</v>
      </c>
      <c r="AN462">
        <v>0</v>
      </c>
      <c r="AO462">
        <v>0</v>
      </c>
      <c r="AP462">
        <v>0</v>
      </c>
    </row>
    <row r="463" spans="1:42" ht="18" hidden="1" outlineLevel="1" x14ac:dyDescent="0.35">
      <c r="A463" s="13" t="s">
        <v>184</v>
      </c>
      <c r="B463" s="35">
        <v>451</v>
      </c>
      <c r="C463" s="473"/>
      <c r="D463" s="474"/>
      <c r="E463" s="474"/>
      <c r="F463" s="475"/>
      <c r="G463" s="476">
        <v>0</v>
      </c>
      <c r="H463" s="477">
        <v>0.1</v>
      </c>
      <c r="I463" s="102">
        <v>0</v>
      </c>
      <c r="J463" s="475"/>
      <c r="K463" s="7"/>
      <c r="L463" s="491">
        <v>451</v>
      </c>
      <c r="M463" s="503" t="s">
        <v>489</v>
      </c>
      <c r="N463" s="242">
        <v>0</v>
      </c>
      <c r="O463" s="504"/>
      <c r="P463" s="505"/>
      <c r="Q463" s="81"/>
      <c r="R463" s="510"/>
      <c r="S463" s="510"/>
      <c r="T463" s="507" t="s">
        <v>489</v>
      </c>
      <c r="AM463">
        <v>0</v>
      </c>
      <c r="AN463">
        <v>0</v>
      </c>
      <c r="AO463">
        <v>0</v>
      </c>
      <c r="AP463">
        <v>0</v>
      </c>
    </row>
    <row r="464" spans="1:42" ht="18" hidden="1" outlineLevel="1" x14ac:dyDescent="0.35">
      <c r="A464" s="13" t="s">
        <v>184</v>
      </c>
      <c r="B464" s="35">
        <v>452</v>
      </c>
      <c r="C464" s="473"/>
      <c r="D464" s="474"/>
      <c r="E464" s="474"/>
      <c r="F464" s="475"/>
      <c r="G464" s="476">
        <v>0</v>
      </c>
      <c r="H464" s="477">
        <v>0.1</v>
      </c>
      <c r="I464" s="102">
        <v>0</v>
      </c>
      <c r="J464" s="475"/>
      <c r="K464" s="7"/>
      <c r="L464" s="491">
        <v>452</v>
      </c>
      <c r="M464" s="503" t="s">
        <v>489</v>
      </c>
      <c r="N464" s="242">
        <v>0</v>
      </c>
      <c r="O464" s="504"/>
      <c r="P464" s="505"/>
      <c r="Q464" s="81"/>
      <c r="R464" s="510"/>
      <c r="S464" s="510"/>
      <c r="T464" s="507" t="s">
        <v>489</v>
      </c>
      <c r="AM464">
        <v>0</v>
      </c>
      <c r="AN464">
        <v>0</v>
      </c>
      <c r="AO464">
        <v>0</v>
      </c>
      <c r="AP464">
        <v>0</v>
      </c>
    </row>
    <row r="465" spans="1:42" ht="18" hidden="1" outlineLevel="1" x14ac:dyDescent="0.35">
      <c r="A465" s="13" t="s">
        <v>184</v>
      </c>
      <c r="B465" s="35">
        <v>453</v>
      </c>
      <c r="C465" s="473"/>
      <c r="D465" s="474"/>
      <c r="E465" s="474"/>
      <c r="F465" s="475"/>
      <c r="G465" s="476">
        <v>0</v>
      </c>
      <c r="H465" s="477">
        <v>0.1</v>
      </c>
      <c r="I465" s="102">
        <v>0</v>
      </c>
      <c r="J465" s="475"/>
      <c r="K465" s="7"/>
      <c r="L465" s="491">
        <v>453</v>
      </c>
      <c r="M465" s="503" t="s">
        <v>489</v>
      </c>
      <c r="N465" s="242">
        <v>0</v>
      </c>
      <c r="O465" s="504"/>
      <c r="P465" s="505"/>
      <c r="Q465" s="81"/>
      <c r="R465" s="510"/>
      <c r="S465" s="510"/>
      <c r="T465" s="507" t="s">
        <v>489</v>
      </c>
      <c r="AM465">
        <v>0</v>
      </c>
      <c r="AN465">
        <v>0</v>
      </c>
      <c r="AO465">
        <v>0</v>
      </c>
      <c r="AP465">
        <v>0</v>
      </c>
    </row>
    <row r="466" spans="1:42" ht="18" hidden="1" outlineLevel="1" x14ac:dyDescent="0.35">
      <c r="A466" s="13" t="s">
        <v>184</v>
      </c>
      <c r="B466" s="35">
        <v>454</v>
      </c>
      <c r="C466" s="473"/>
      <c r="D466" s="474"/>
      <c r="E466" s="474"/>
      <c r="F466" s="475"/>
      <c r="G466" s="476">
        <v>0</v>
      </c>
      <c r="H466" s="477">
        <v>0.1</v>
      </c>
      <c r="I466" s="102">
        <v>0</v>
      </c>
      <c r="J466" s="475"/>
      <c r="K466" s="7"/>
      <c r="L466" s="491">
        <v>454</v>
      </c>
      <c r="M466" s="503" t="s">
        <v>489</v>
      </c>
      <c r="N466" s="242">
        <v>0</v>
      </c>
      <c r="O466" s="504"/>
      <c r="P466" s="505"/>
      <c r="Q466" s="81"/>
      <c r="R466" s="510"/>
      <c r="S466" s="510"/>
      <c r="T466" s="507" t="s">
        <v>489</v>
      </c>
      <c r="AM466">
        <v>0</v>
      </c>
      <c r="AN466">
        <v>0</v>
      </c>
      <c r="AO466">
        <v>0</v>
      </c>
      <c r="AP466">
        <v>0</v>
      </c>
    </row>
    <row r="467" spans="1:42" ht="18" hidden="1" outlineLevel="1" x14ac:dyDescent="0.35">
      <c r="A467" s="13" t="s">
        <v>184</v>
      </c>
      <c r="B467" s="35">
        <v>455</v>
      </c>
      <c r="C467" s="473"/>
      <c r="D467" s="474"/>
      <c r="E467" s="474"/>
      <c r="F467" s="475"/>
      <c r="G467" s="476">
        <v>0</v>
      </c>
      <c r="H467" s="477">
        <v>0.1</v>
      </c>
      <c r="I467" s="102">
        <v>0</v>
      </c>
      <c r="J467" s="475"/>
      <c r="K467" s="7"/>
      <c r="L467" s="491">
        <v>455</v>
      </c>
      <c r="M467" s="503" t="s">
        <v>489</v>
      </c>
      <c r="N467" s="242">
        <v>0</v>
      </c>
      <c r="O467" s="504"/>
      <c r="P467" s="505"/>
      <c r="Q467" s="81"/>
      <c r="R467" s="510"/>
      <c r="S467" s="510"/>
      <c r="T467" s="507" t="s">
        <v>489</v>
      </c>
      <c r="AM467">
        <v>0</v>
      </c>
      <c r="AN467">
        <v>0</v>
      </c>
      <c r="AO467">
        <v>0</v>
      </c>
      <c r="AP467">
        <v>0</v>
      </c>
    </row>
    <row r="468" spans="1:42" ht="18" hidden="1" outlineLevel="1" x14ac:dyDescent="0.35">
      <c r="A468" s="13" t="s">
        <v>184</v>
      </c>
      <c r="B468" s="35">
        <v>456</v>
      </c>
      <c r="C468" s="473"/>
      <c r="D468" s="474"/>
      <c r="E468" s="474"/>
      <c r="F468" s="475"/>
      <c r="G468" s="476">
        <v>0</v>
      </c>
      <c r="H468" s="477">
        <v>0.1</v>
      </c>
      <c r="I468" s="102">
        <v>0</v>
      </c>
      <c r="J468" s="475"/>
      <c r="K468" s="7"/>
      <c r="L468" s="491">
        <v>456</v>
      </c>
      <c r="M468" s="503" t="s">
        <v>489</v>
      </c>
      <c r="N468" s="242">
        <v>0</v>
      </c>
      <c r="O468" s="504"/>
      <c r="P468" s="505"/>
      <c r="Q468" s="81"/>
      <c r="R468" s="510"/>
      <c r="S468" s="510"/>
      <c r="T468" s="507" t="s">
        <v>489</v>
      </c>
      <c r="AM468">
        <v>0</v>
      </c>
      <c r="AN468">
        <v>0</v>
      </c>
      <c r="AO468">
        <v>0</v>
      </c>
      <c r="AP468">
        <v>0</v>
      </c>
    </row>
    <row r="469" spans="1:42" ht="18" hidden="1" outlineLevel="1" x14ac:dyDescent="0.35">
      <c r="A469" s="13" t="s">
        <v>184</v>
      </c>
      <c r="B469" s="35">
        <v>457</v>
      </c>
      <c r="C469" s="473"/>
      <c r="D469" s="474"/>
      <c r="E469" s="474"/>
      <c r="F469" s="475"/>
      <c r="G469" s="476">
        <v>0</v>
      </c>
      <c r="H469" s="477">
        <v>0.1</v>
      </c>
      <c r="I469" s="102">
        <v>0</v>
      </c>
      <c r="J469" s="475"/>
      <c r="K469" s="7"/>
      <c r="L469" s="491">
        <v>457</v>
      </c>
      <c r="M469" s="503" t="s">
        <v>489</v>
      </c>
      <c r="N469" s="242">
        <v>0</v>
      </c>
      <c r="O469" s="504"/>
      <c r="P469" s="505"/>
      <c r="Q469" s="81"/>
      <c r="R469" s="510"/>
      <c r="S469" s="510"/>
      <c r="T469" s="507" t="s">
        <v>489</v>
      </c>
      <c r="AM469">
        <v>0</v>
      </c>
      <c r="AN469">
        <v>0</v>
      </c>
      <c r="AO469">
        <v>0</v>
      </c>
      <c r="AP469">
        <v>0</v>
      </c>
    </row>
    <row r="470" spans="1:42" ht="18" hidden="1" outlineLevel="1" x14ac:dyDescent="0.35">
      <c r="A470" s="13" t="s">
        <v>184</v>
      </c>
      <c r="B470" s="35">
        <v>458</v>
      </c>
      <c r="C470" s="473"/>
      <c r="D470" s="474"/>
      <c r="E470" s="474"/>
      <c r="F470" s="475"/>
      <c r="G470" s="476">
        <v>0</v>
      </c>
      <c r="H470" s="477">
        <v>0.1</v>
      </c>
      <c r="I470" s="102">
        <v>0</v>
      </c>
      <c r="J470" s="475"/>
      <c r="K470" s="7"/>
      <c r="L470" s="491">
        <v>458</v>
      </c>
      <c r="M470" s="503" t="s">
        <v>489</v>
      </c>
      <c r="N470" s="242">
        <v>0</v>
      </c>
      <c r="O470" s="504"/>
      <c r="P470" s="505"/>
      <c r="Q470" s="81"/>
      <c r="R470" s="510"/>
      <c r="S470" s="510"/>
      <c r="T470" s="507" t="s">
        <v>489</v>
      </c>
      <c r="AM470">
        <v>0</v>
      </c>
      <c r="AN470">
        <v>0</v>
      </c>
      <c r="AO470">
        <v>0</v>
      </c>
      <c r="AP470">
        <v>0</v>
      </c>
    </row>
    <row r="471" spans="1:42" ht="18" hidden="1" outlineLevel="1" x14ac:dyDescent="0.35">
      <c r="A471" s="13" t="s">
        <v>184</v>
      </c>
      <c r="B471" s="35">
        <v>459</v>
      </c>
      <c r="C471" s="473"/>
      <c r="D471" s="474"/>
      <c r="E471" s="474"/>
      <c r="F471" s="475"/>
      <c r="G471" s="476">
        <v>0</v>
      </c>
      <c r="H471" s="477">
        <v>0.1</v>
      </c>
      <c r="I471" s="102">
        <v>0</v>
      </c>
      <c r="J471" s="475"/>
      <c r="K471" s="7"/>
      <c r="L471" s="491">
        <v>459</v>
      </c>
      <c r="M471" s="503" t="s">
        <v>489</v>
      </c>
      <c r="N471" s="242">
        <v>0</v>
      </c>
      <c r="O471" s="504"/>
      <c r="P471" s="505"/>
      <c r="Q471" s="81"/>
      <c r="R471" s="510"/>
      <c r="S471" s="510"/>
      <c r="T471" s="507" t="s">
        <v>489</v>
      </c>
      <c r="AM471">
        <v>0</v>
      </c>
      <c r="AN471">
        <v>0</v>
      </c>
      <c r="AO471">
        <v>0</v>
      </c>
      <c r="AP471">
        <v>0</v>
      </c>
    </row>
    <row r="472" spans="1:42" ht="18" hidden="1" outlineLevel="1" x14ac:dyDescent="0.35">
      <c r="A472" s="13" t="s">
        <v>184</v>
      </c>
      <c r="B472" s="35">
        <v>460</v>
      </c>
      <c r="C472" s="473"/>
      <c r="D472" s="474"/>
      <c r="E472" s="474"/>
      <c r="F472" s="475"/>
      <c r="G472" s="476">
        <v>0</v>
      </c>
      <c r="H472" s="477">
        <v>0.1</v>
      </c>
      <c r="I472" s="102">
        <v>0</v>
      </c>
      <c r="J472" s="475"/>
      <c r="K472" s="7"/>
      <c r="L472" s="491">
        <v>460</v>
      </c>
      <c r="M472" s="503" t="s">
        <v>489</v>
      </c>
      <c r="N472" s="242">
        <v>0</v>
      </c>
      <c r="O472" s="504"/>
      <c r="P472" s="505"/>
      <c r="Q472" s="81"/>
      <c r="R472" s="510"/>
      <c r="S472" s="510"/>
      <c r="T472" s="507" t="s">
        <v>489</v>
      </c>
      <c r="AM472">
        <v>0</v>
      </c>
      <c r="AN472">
        <v>0</v>
      </c>
      <c r="AO472">
        <v>0</v>
      </c>
      <c r="AP472">
        <v>0</v>
      </c>
    </row>
    <row r="473" spans="1:42" ht="18" hidden="1" outlineLevel="1" x14ac:dyDescent="0.35">
      <c r="A473" s="13" t="s">
        <v>184</v>
      </c>
      <c r="B473" s="35">
        <v>461</v>
      </c>
      <c r="C473" s="473"/>
      <c r="D473" s="474"/>
      <c r="E473" s="474"/>
      <c r="F473" s="475"/>
      <c r="G473" s="476">
        <v>0</v>
      </c>
      <c r="H473" s="477">
        <v>0.1</v>
      </c>
      <c r="I473" s="102">
        <v>0</v>
      </c>
      <c r="J473" s="475"/>
      <c r="K473" s="7"/>
      <c r="L473" s="491">
        <v>461</v>
      </c>
      <c r="M473" s="503" t="s">
        <v>489</v>
      </c>
      <c r="N473" s="242">
        <v>0</v>
      </c>
      <c r="O473" s="504"/>
      <c r="P473" s="505"/>
      <c r="Q473" s="81"/>
      <c r="R473" s="510"/>
      <c r="S473" s="510"/>
      <c r="T473" s="507" t="s">
        <v>489</v>
      </c>
      <c r="AM473">
        <v>0</v>
      </c>
      <c r="AN473">
        <v>0</v>
      </c>
      <c r="AO473">
        <v>0</v>
      </c>
      <c r="AP473">
        <v>0</v>
      </c>
    </row>
    <row r="474" spans="1:42" ht="18" hidden="1" outlineLevel="1" x14ac:dyDescent="0.35">
      <c r="A474" s="13" t="s">
        <v>184</v>
      </c>
      <c r="B474" s="35">
        <v>462</v>
      </c>
      <c r="C474" s="473"/>
      <c r="D474" s="474"/>
      <c r="E474" s="474"/>
      <c r="F474" s="475"/>
      <c r="G474" s="476">
        <v>0</v>
      </c>
      <c r="H474" s="477">
        <v>0.1</v>
      </c>
      <c r="I474" s="102">
        <v>0</v>
      </c>
      <c r="J474" s="475"/>
      <c r="K474" s="7"/>
      <c r="L474" s="491">
        <v>462</v>
      </c>
      <c r="M474" s="503" t="s">
        <v>489</v>
      </c>
      <c r="N474" s="242">
        <v>0</v>
      </c>
      <c r="O474" s="504"/>
      <c r="P474" s="505"/>
      <c r="Q474" s="81"/>
      <c r="R474" s="510"/>
      <c r="S474" s="510"/>
      <c r="T474" s="507" t="s">
        <v>489</v>
      </c>
      <c r="AM474">
        <v>0</v>
      </c>
      <c r="AN474">
        <v>0</v>
      </c>
      <c r="AO474">
        <v>0</v>
      </c>
      <c r="AP474">
        <v>0</v>
      </c>
    </row>
    <row r="475" spans="1:42" ht="18" hidden="1" outlineLevel="1" x14ac:dyDescent="0.35">
      <c r="A475" s="13" t="s">
        <v>184</v>
      </c>
      <c r="B475" s="35">
        <v>463</v>
      </c>
      <c r="C475" s="473"/>
      <c r="D475" s="474"/>
      <c r="E475" s="474"/>
      <c r="F475" s="475"/>
      <c r="G475" s="476">
        <v>0</v>
      </c>
      <c r="H475" s="477">
        <v>0.1</v>
      </c>
      <c r="I475" s="102">
        <v>0</v>
      </c>
      <c r="J475" s="475"/>
      <c r="K475" s="7"/>
      <c r="L475" s="491">
        <v>463</v>
      </c>
      <c r="M475" s="503" t="s">
        <v>489</v>
      </c>
      <c r="N475" s="242">
        <v>0</v>
      </c>
      <c r="O475" s="504"/>
      <c r="P475" s="505"/>
      <c r="Q475" s="81"/>
      <c r="R475" s="510"/>
      <c r="S475" s="510"/>
      <c r="T475" s="507" t="s">
        <v>489</v>
      </c>
      <c r="AM475">
        <v>0</v>
      </c>
      <c r="AN475">
        <v>0</v>
      </c>
      <c r="AO475">
        <v>0</v>
      </c>
      <c r="AP475">
        <v>0</v>
      </c>
    </row>
    <row r="476" spans="1:42" ht="18" hidden="1" outlineLevel="1" x14ac:dyDescent="0.35">
      <c r="A476" s="13" t="s">
        <v>184</v>
      </c>
      <c r="B476" s="35">
        <v>464</v>
      </c>
      <c r="C476" s="473"/>
      <c r="D476" s="474"/>
      <c r="E476" s="474"/>
      <c r="F476" s="475"/>
      <c r="G476" s="476">
        <v>0</v>
      </c>
      <c r="H476" s="477">
        <v>0.1</v>
      </c>
      <c r="I476" s="102">
        <v>0</v>
      </c>
      <c r="J476" s="475"/>
      <c r="K476" s="7"/>
      <c r="L476" s="491">
        <v>464</v>
      </c>
      <c r="M476" s="503" t="s">
        <v>489</v>
      </c>
      <c r="N476" s="242">
        <v>0</v>
      </c>
      <c r="O476" s="504"/>
      <c r="P476" s="505"/>
      <c r="Q476" s="81"/>
      <c r="R476" s="510"/>
      <c r="S476" s="510"/>
      <c r="T476" s="507" t="s">
        <v>489</v>
      </c>
      <c r="AM476">
        <v>0</v>
      </c>
      <c r="AN476">
        <v>0</v>
      </c>
      <c r="AO476">
        <v>0</v>
      </c>
      <c r="AP476">
        <v>0</v>
      </c>
    </row>
    <row r="477" spans="1:42" ht="18" hidden="1" outlineLevel="1" x14ac:dyDescent="0.35">
      <c r="A477" s="13" t="s">
        <v>184</v>
      </c>
      <c r="B477" s="35">
        <v>465</v>
      </c>
      <c r="C477" s="473"/>
      <c r="D477" s="474"/>
      <c r="E477" s="474"/>
      <c r="F477" s="475"/>
      <c r="G477" s="476">
        <v>0</v>
      </c>
      <c r="H477" s="477">
        <v>0.1</v>
      </c>
      <c r="I477" s="102">
        <v>0</v>
      </c>
      <c r="J477" s="475"/>
      <c r="K477" s="7"/>
      <c r="L477" s="491">
        <v>465</v>
      </c>
      <c r="M477" s="503" t="s">
        <v>489</v>
      </c>
      <c r="N477" s="242">
        <v>0</v>
      </c>
      <c r="O477" s="504"/>
      <c r="P477" s="505"/>
      <c r="Q477" s="81"/>
      <c r="R477" s="510"/>
      <c r="S477" s="510"/>
      <c r="T477" s="507" t="s">
        <v>489</v>
      </c>
      <c r="AM477">
        <v>0</v>
      </c>
      <c r="AN477">
        <v>0</v>
      </c>
      <c r="AO477">
        <v>0</v>
      </c>
      <c r="AP477">
        <v>0</v>
      </c>
    </row>
    <row r="478" spans="1:42" ht="18" hidden="1" outlineLevel="1" x14ac:dyDescent="0.35">
      <c r="A478" s="13" t="s">
        <v>184</v>
      </c>
      <c r="B478" s="35">
        <v>466</v>
      </c>
      <c r="C478" s="473"/>
      <c r="D478" s="474"/>
      <c r="E478" s="474"/>
      <c r="F478" s="475"/>
      <c r="G478" s="476">
        <v>0</v>
      </c>
      <c r="H478" s="477">
        <v>0.1</v>
      </c>
      <c r="I478" s="102">
        <v>0</v>
      </c>
      <c r="J478" s="475"/>
      <c r="K478" s="7"/>
      <c r="L478" s="491">
        <v>466</v>
      </c>
      <c r="M478" s="503" t="s">
        <v>489</v>
      </c>
      <c r="N478" s="242">
        <v>0</v>
      </c>
      <c r="O478" s="504"/>
      <c r="P478" s="505"/>
      <c r="Q478" s="81"/>
      <c r="R478" s="510"/>
      <c r="S478" s="510"/>
      <c r="T478" s="507" t="s">
        <v>489</v>
      </c>
      <c r="AM478">
        <v>0</v>
      </c>
      <c r="AN478">
        <v>0</v>
      </c>
      <c r="AO478">
        <v>0</v>
      </c>
      <c r="AP478">
        <v>0</v>
      </c>
    </row>
    <row r="479" spans="1:42" ht="18" hidden="1" outlineLevel="1" x14ac:dyDescent="0.35">
      <c r="A479" s="13" t="s">
        <v>184</v>
      </c>
      <c r="B479" s="35">
        <v>467</v>
      </c>
      <c r="C479" s="473"/>
      <c r="D479" s="474"/>
      <c r="E479" s="474"/>
      <c r="F479" s="475"/>
      <c r="G479" s="476">
        <v>0</v>
      </c>
      <c r="H479" s="477">
        <v>0.1</v>
      </c>
      <c r="I479" s="102">
        <v>0</v>
      </c>
      <c r="J479" s="475"/>
      <c r="K479" s="7"/>
      <c r="L479" s="491">
        <v>467</v>
      </c>
      <c r="M479" s="503" t="s">
        <v>489</v>
      </c>
      <c r="N479" s="242">
        <v>0</v>
      </c>
      <c r="O479" s="504"/>
      <c r="P479" s="505"/>
      <c r="Q479" s="81"/>
      <c r="R479" s="510"/>
      <c r="S479" s="510"/>
      <c r="T479" s="507" t="s">
        <v>489</v>
      </c>
      <c r="AM479">
        <v>0</v>
      </c>
      <c r="AN479">
        <v>0</v>
      </c>
      <c r="AO479">
        <v>0</v>
      </c>
      <c r="AP479">
        <v>0</v>
      </c>
    </row>
    <row r="480" spans="1:42" ht="18" hidden="1" outlineLevel="1" x14ac:dyDescent="0.35">
      <c r="A480" s="13" t="s">
        <v>184</v>
      </c>
      <c r="B480" s="35">
        <v>468</v>
      </c>
      <c r="C480" s="473"/>
      <c r="D480" s="474"/>
      <c r="E480" s="474"/>
      <c r="F480" s="475"/>
      <c r="G480" s="476">
        <v>0</v>
      </c>
      <c r="H480" s="477">
        <v>0.1</v>
      </c>
      <c r="I480" s="102">
        <v>0</v>
      </c>
      <c r="J480" s="475"/>
      <c r="K480" s="7"/>
      <c r="L480" s="491">
        <v>468</v>
      </c>
      <c r="M480" s="503" t="s">
        <v>489</v>
      </c>
      <c r="N480" s="242">
        <v>0</v>
      </c>
      <c r="O480" s="504"/>
      <c r="P480" s="505"/>
      <c r="Q480" s="81"/>
      <c r="R480" s="510"/>
      <c r="S480" s="510"/>
      <c r="T480" s="507" t="s">
        <v>489</v>
      </c>
      <c r="AM480">
        <v>0</v>
      </c>
      <c r="AN480">
        <v>0</v>
      </c>
      <c r="AO480">
        <v>0</v>
      </c>
      <c r="AP480">
        <v>0</v>
      </c>
    </row>
    <row r="481" spans="1:42" ht="18" hidden="1" outlineLevel="1" x14ac:dyDescent="0.35">
      <c r="A481" s="13" t="s">
        <v>184</v>
      </c>
      <c r="B481" s="35">
        <v>469</v>
      </c>
      <c r="C481" s="473"/>
      <c r="D481" s="474"/>
      <c r="E481" s="474"/>
      <c r="F481" s="475"/>
      <c r="G481" s="476">
        <v>0</v>
      </c>
      <c r="H481" s="477">
        <v>0.1</v>
      </c>
      <c r="I481" s="102">
        <v>0</v>
      </c>
      <c r="J481" s="475"/>
      <c r="K481" s="7"/>
      <c r="L481" s="491">
        <v>469</v>
      </c>
      <c r="M481" s="503" t="s">
        <v>489</v>
      </c>
      <c r="N481" s="242">
        <v>0</v>
      </c>
      <c r="O481" s="504"/>
      <c r="P481" s="505"/>
      <c r="Q481" s="81"/>
      <c r="R481" s="510"/>
      <c r="S481" s="510"/>
      <c r="T481" s="507" t="s">
        <v>489</v>
      </c>
      <c r="AM481">
        <v>0</v>
      </c>
      <c r="AN481">
        <v>0</v>
      </c>
      <c r="AO481">
        <v>0</v>
      </c>
      <c r="AP481">
        <v>0</v>
      </c>
    </row>
    <row r="482" spans="1:42" ht="18" hidden="1" outlineLevel="1" x14ac:dyDescent="0.35">
      <c r="A482" s="13" t="s">
        <v>184</v>
      </c>
      <c r="B482" s="35">
        <v>470</v>
      </c>
      <c r="C482" s="473"/>
      <c r="D482" s="474"/>
      <c r="E482" s="474"/>
      <c r="F482" s="475"/>
      <c r="G482" s="476">
        <v>0</v>
      </c>
      <c r="H482" s="477">
        <v>0.1</v>
      </c>
      <c r="I482" s="102">
        <v>0</v>
      </c>
      <c r="J482" s="475"/>
      <c r="K482" s="7"/>
      <c r="L482" s="491">
        <v>470</v>
      </c>
      <c r="M482" s="503" t="s">
        <v>489</v>
      </c>
      <c r="N482" s="242">
        <v>0</v>
      </c>
      <c r="O482" s="504"/>
      <c r="P482" s="505"/>
      <c r="Q482" s="81"/>
      <c r="R482" s="510"/>
      <c r="S482" s="510"/>
      <c r="T482" s="507" t="s">
        <v>489</v>
      </c>
      <c r="AM482">
        <v>0</v>
      </c>
      <c r="AN482">
        <v>0</v>
      </c>
      <c r="AO482">
        <v>0</v>
      </c>
      <c r="AP482">
        <v>0</v>
      </c>
    </row>
    <row r="483" spans="1:42" ht="18" hidden="1" outlineLevel="1" x14ac:dyDescent="0.35">
      <c r="A483" s="13" t="s">
        <v>184</v>
      </c>
      <c r="B483" s="35">
        <v>471</v>
      </c>
      <c r="C483" s="473"/>
      <c r="D483" s="474"/>
      <c r="E483" s="474"/>
      <c r="F483" s="475"/>
      <c r="G483" s="476">
        <v>0</v>
      </c>
      <c r="H483" s="477">
        <v>0.1</v>
      </c>
      <c r="I483" s="102">
        <v>0</v>
      </c>
      <c r="J483" s="475"/>
      <c r="K483" s="7"/>
      <c r="L483" s="491">
        <v>471</v>
      </c>
      <c r="M483" s="503" t="s">
        <v>489</v>
      </c>
      <c r="N483" s="242">
        <v>0</v>
      </c>
      <c r="O483" s="504"/>
      <c r="P483" s="505"/>
      <c r="Q483" s="81"/>
      <c r="R483" s="510"/>
      <c r="S483" s="510"/>
      <c r="T483" s="507" t="s">
        <v>489</v>
      </c>
      <c r="AM483">
        <v>0</v>
      </c>
      <c r="AN483">
        <v>0</v>
      </c>
      <c r="AO483">
        <v>0</v>
      </c>
      <c r="AP483">
        <v>0</v>
      </c>
    </row>
    <row r="484" spans="1:42" ht="18" hidden="1" outlineLevel="1" x14ac:dyDescent="0.35">
      <c r="A484" s="13" t="s">
        <v>184</v>
      </c>
      <c r="B484" s="35">
        <v>472</v>
      </c>
      <c r="C484" s="473"/>
      <c r="D484" s="474"/>
      <c r="E484" s="474"/>
      <c r="F484" s="475"/>
      <c r="G484" s="476">
        <v>0</v>
      </c>
      <c r="H484" s="477">
        <v>0.1</v>
      </c>
      <c r="I484" s="102">
        <v>0</v>
      </c>
      <c r="J484" s="475"/>
      <c r="K484" s="7"/>
      <c r="L484" s="491">
        <v>472</v>
      </c>
      <c r="M484" s="503" t="s">
        <v>489</v>
      </c>
      <c r="N484" s="242">
        <v>0</v>
      </c>
      <c r="O484" s="504"/>
      <c r="P484" s="505"/>
      <c r="Q484" s="81"/>
      <c r="R484" s="510"/>
      <c r="S484" s="510"/>
      <c r="T484" s="507" t="s">
        <v>489</v>
      </c>
      <c r="AM484">
        <v>0</v>
      </c>
      <c r="AN484">
        <v>0</v>
      </c>
      <c r="AO484">
        <v>0</v>
      </c>
      <c r="AP484">
        <v>0</v>
      </c>
    </row>
    <row r="485" spans="1:42" ht="18" hidden="1" outlineLevel="1" x14ac:dyDescent="0.35">
      <c r="A485" s="13" t="s">
        <v>184</v>
      </c>
      <c r="B485" s="35">
        <v>473</v>
      </c>
      <c r="C485" s="473"/>
      <c r="D485" s="474"/>
      <c r="E485" s="474"/>
      <c r="F485" s="475"/>
      <c r="G485" s="476">
        <v>0</v>
      </c>
      <c r="H485" s="477">
        <v>0.1</v>
      </c>
      <c r="I485" s="102">
        <v>0</v>
      </c>
      <c r="J485" s="475"/>
      <c r="K485" s="7"/>
      <c r="L485" s="491">
        <v>473</v>
      </c>
      <c r="M485" s="503" t="s">
        <v>489</v>
      </c>
      <c r="N485" s="242">
        <v>0</v>
      </c>
      <c r="O485" s="504"/>
      <c r="P485" s="505"/>
      <c r="Q485" s="81"/>
      <c r="R485" s="510"/>
      <c r="S485" s="510"/>
      <c r="T485" s="507" t="s">
        <v>489</v>
      </c>
      <c r="AM485">
        <v>0</v>
      </c>
      <c r="AN485">
        <v>0</v>
      </c>
      <c r="AO485">
        <v>0</v>
      </c>
      <c r="AP485">
        <v>0</v>
      </c>
    </row>
    <row r="486" spans="1:42" ht="18" hidden="1" outlineLevel="1" x14ac:dyDescent="0.35">
      <c r="A486" s="13" t="s">
        <v>184</v>
      </c>
      <c r="B486" s="35">
        <v>474</v>
      </c>
      <c r="C486" s="473"/>
      <c r="D486" s="474"/>
      <c r="E486" s="474"/>
      <c r="F486" s="475"/>
      <c r="G486" s="476">
        <v>0</v>
      </c>
      <c r="H486" s="477">
        <v>0.1</v>
      </c>
      <c r="I486" s="102">
        <v>0</v>
      </c>
      <c r="J486" s="475"/>
      <c r="K486" s="7"/>
      <c r="L486" s="491">
        <v>474</v>
      </c>
      <c r="M486" s="503" t="s">
        <v>489</v>
      </c>
      <c r="N486" s="242">
        <v>0</v>
      </c>
      <c r="O486" s="504"/>
      <c r="P486" s="505"/>
      <c r="Q486" s="81"/>
      <c r="R486" s="510"/>
      <c r="S486" s="510"/>
      <c r="T486" s="507" t="s">
        <v>489</v>
      </c>
      <c r="AM486">
        <v>0</v>
      </c>
      <c r="AN486">
        <v>0</v>
      </c>
      <c r="AO486">
        <v>0</v>
      </c>
      <c r="AP486">
        <v>0</v>
      </c>
    </row>
    <row r="487" spans="1:42" ht="18" hidden="1" outlineLevel="1" x14ac:dyDescent="0.35">
      <c r="A487" s="13" t="s">
        <v>184</v>
      </c>
      <c r="B487" s="35">
        <v>475</v>
      </c>
      <c r="C487" s="473"/>
      <c r="D487" s="474"/>
      <c r="E487" s="474"/>
      <c r="F487" s="475"/>
      <c r="G487" s="476">
        <v>0</v>
      </c>
      <c r="H487" s="477">
        <v>0.1</v>
      </c>
      <c r="I487" s="102">
        <v>0</v>
      </c>
      <c r="J487" s="475"/>
      <c r="K487" s="7"/>
      <c r="L487" s="491">
        <v>475</v>
      </c>
      <c r="M487" s="503" t="s">
        <v>489</v>
      </c>
      <c r="N487" s="242">
        <v>0</v>
      </c>
      <c r="O487" s="504"/>
      <c r="P487" s="505"/>
      <c r="Q487" s="81"/>
      <c r="R487" s="510"/>
      <c r="S487" s="510"/>
      <c r="T487" s="507" t="s">
        <v>489</v>
      </c>
      <c r="AM487">
        <v>0</v>
      </c>
      <c r="AN487">
        <v>0</v>
      </c>
      <c r="AO487">
        <v>0</v>
      </c>
      <c r="AP487">
        <v>0</v>
      </c>
    </row>
    <row r="488" spans="1:42" ht="18" hidden="1" outlineLevel="1" x14ac:dyDescent="0.35">
      <c r="A488" s="13" t="s">
        <v>184</v>
      </c>
      <c r="B488" s="35">
        <v>476</v>
      </c>
      <c r="C488" s="473"/>
      <c r="D488" s="474"/>
      <c r="E488" s="474"/>
      <c r="F488" s="475"/>
      <c r="G488" s="476">
        <v>0</v>
      </c>
      <c r="H488" s="477">
        <v>0.1</v>
      </c>
      <c r="I488" s="102">
        <v>0</v>
      </c>
      <c r="J488" s="475"/>
      <c r="K488" s="7"/>
      <c r="L488" s="491">
        <v>476</v>
      </c>
      <c r="M488" s="503" t="s">
        <v>489</v>
      </c>
      <c r="N488" s="242">
        <v>0</v>
      </c>
      <c r="O488" s="504"/>
      <c r="P488" s="505"/>
      <c r="Q488" s="81"/>
      <c r="R488" s="510"/>
      <c r="S488" s="510"/>
      <c r="T488" s="507" t="s">
        <v>489</v>
      </c>
      <c r="AM488">
        <v>0</v>
      </c>
      <c r="AN488">
        <v>0</v>
      </c>
      <c r="AO488">
        <v>0</v>
      </c>
      <c r="AP488">
        <v>0</v>
      </c>
    </row>
    <row r="489" spans="1:42" ht="18" hidden="1" outlineLevel="1" x14ac:dyDescent="0.35">
      <c r="A489" s="13" t="s">
        <v>184</v>
      </c>
      <c r="B489" s="35">
        <v>477</v>
      </c>
      <c r="C489" s="473"/>
      <c r="D489" s="474"/>
      <c r="E489" s="474"/>
      <c r="F489" s="475"/>
      <c r="G489" s="476">
        <v>0</v>
      </c>
      <c r="H489" s="477">
        <v>0.1</v>
      </c>
      <c r="I489" s="102">
        <v>0</v>
      </c>
      <c r="J489" s="475"/>
      <c r="K489" s="7"/>
      <c r="L489" s="491">
        <v>477</v>
      </c>
      <c r="M489" s="503" t="s">
        <v>489</v>
      </c>
      <c r="N489" s="242">
        <v>0</v>
      </c>
      <c r="O489" s="504"/>
      <c r="P489" s="505"/>
      <c r="Q489" s="81"/>
      <c r="R489" s="510"/>
      <c r="S489" s="510"/>
      <c r="T489" s="507" t="s">
        <v>489</v>
      </c>
      <c r="AM489">
        <v>0</v>
      </c>
      <c r="AN489">
        <v>0</v>
      </c>
      <c r="AO489">
        <v>0</v>
      </c>
      <c r="AP489">
        <v>0</v>
      </c>
    </row>
    <row r="490" spans="1:42" ht="18" hidden="1" outlineLevel="1" x14ac:dyDescent="0.35">
      <c r="A490" s="13" t="s">
        <v>184</v>
      </c>
      <c r="B490" s="35">
        <v>478</v>
      </c>
      <c r="C490" s="473"/>
      <c r="D490" s="474"/>
      <c r="E490" s="474"/>
      <c r="F490" s="475"/>
      <c r="G490" s="476">
        <v>0</v>
      </c>
      <c r="H490" s="477">
        <v>0.1</v>
      </c>
      <c r="I490" s="102">
        <v>0</v>
      </c>
      <c r="J490" s="475"/>
      <c r="K490" s="7"/>
      <c r="L490" s="491">
        <v>478</v>
      </c>
      <c r="M490" s="503" t="s">
        <v>489</v>
      </c>
      <c r="N490" s="242">
        <v>0</v>
      </c>
      <c r="O490" s="504"/>
      <c r="P490" s="505"/>
      <c r="Q490" s="81"/>
      <c r="R490" s="510"/>
      <c r="S490" s="510"/>
      <c r="T490" s="507" t="s">
        <v>489</v>
      </c>
      <c r="AM490">
        <v>0</v>
      </c>
      <c r="AN490">
        <v>0</v>
      </c>
      <c r="AO490">
        <v>0</v>
      </c>
      <c r="AP490">
        <v>0</v>
      </c>
    </row>
    <row r="491" spans="1:42" ht="18" hidden="1" outlineLevel="1" x14ac:dyDescent="0.35">
      <c r="A491" s="13" t="s">
        <v>184</v>
      </c>
      <c r="B491" s="35">
        <v>479</v>
      </c>
      <c r="C491" s="473"/>
      <c r="D491" s="474"/>
      <c r="E491" s="474"/>
      <c r="F491" s="475"/>
      <c r="G491" s="476">
        <v>0</v>
      </c>
      <c r="H491" s="477">
        <v>0.1</v>
      </c>
      <c r="I491" s="102">
        <v>0</v>
      </c>
      <c r="J491" s="475"/>
      <c r="K491" s="7"/>
      <c r="L491" s="491">
        <v>479</v>
      </c>
      <c r="M491" s="503" t="s">
        <v>489</v>
      </c>
      <c r="N491" s="242">
        <v>0</v>
      </c>
      <c r="O491" s="504"/>
      <c r="P491" s="505"/>
      <c r="Q491" s="81"/>
      <c r="R491" s="510"/>
      <c r="S491" s="510"/>
      <c r="T491" s="507" t="s">
        <v>489</v>
      </c>
      <c r="AM491">
        <v>0</v>
      </c>
      <c r="AN491">
        <v>0</v>
      </c>
      <c r="AO491">
        <v>0</v>
      </c>
      <c r="AP491">
        <v>0</v>
      </c>
    </row>
    <row r="492" spans="1:42" ht="18" hidden="1" outlineLevel="1" x14ac:dyDescent="0.35">
      <c r="A492" s="13" t="s">
        <v>184</v>
      </c>
      <c r="B492" s="35">
        <v>480</v>
      </c>
      <c r="C492" s="473"/>
      <c r="D492" s="474"/>
      <c r="E492" s="474"/>
      <c r="F492" s="475"/>
      <c r="G492" s="476">
        <v>0</v>
      </c>
      <c r="H492" s="477">
        <v>0.1</v>
      </c>
      <c r="I492" s="102">
        <v>0</v>
      </c>
      <c r="J492" s="475"/>
      <c r="K492" s="7"/>
      <c r="L492" s="491">
        <v>480</v>
      </c>
      <c r="M492" s="503" t="s">
        <v>489</v>
      </c>
      <c r="N492" s="242">
        <v>0</v>
      </c>
      <c r="O492" s="504"/>
      <c r="P492" s="505"/>
      <c r="Q492" s="81"/>
      <c r="R492" s="510"/>
      <c r="S492" s="510"/>
      <c r="T492" s="507" t="s">
        <v>489</v>
      </c>
      <c r="AM492">
        <v>0</v>
      </c>
      <c r="AN492">
        <v>0</v>
      </c>
      <c r="AO492">
        <v>0</v>
      </c>
      <c r="AP492">
        <v>0</v>
      </c>
    </row>
    <row r="493" spans="1:42" ht="18" hidden="1" outlineLevel="1" x14ac:dyDescent="0.35">
      <c r="A493" s="13" t="s">
        <v>184</v>
      </c>
      <c r="B493" s="35">
        <v>481</v>
      </c>
      <c r="C493" s="473"/>
      <c r="D493" s="474"/>
      <c r="E493" s="474"/>
      <c r="F493" s="475"/>
      <c r="G493" s="476">
        <v>0</v>
      </c>
      <c r="H493" s="477">
        <v>0.1</v>
      </c>
      <c r="I493" s="102">
        <v>0</v>
      </c>
      <c r="J493" s="475"/>
      <c r="K493" s="7"/>
      <c r="L493" s="491">
        <v>481</v>
      </c>
      <c r="M493" s="503" t="s">
        <v>489</v>
      </c>
      <c r="N493" s="242">
        <v>0</v>
      </c>
      <c r="O493" s="504"/>
      <c r="P493" s="505"/>
      <c r="Q493" s="81"/>
      <c r="R493" s="510"/>
      <c r="S493" s="510"/>
      <c r="T493" s="507" t="s">
        <v>489</v>
      </c>
      <c r="AM493">
        <v>0</v>
      </c>
      <c r="AN493">
        <v>0</v>
      </c>
      <c r="AO493">
        <v>0</v>
      </c>
      <c r="AP493">
        <v>0</v>
      </c>
    </row>
    <row r="494" spans="1:42" ht="18" hidden="1" outlineLevel="1" x14ac:dyDescent="0.35">
      <c r="A494" s="13" t="s">
        <v>184</v>
      </c>
      <c r="B494" s="35">
        <v>482</v>
      </c>
      <c r="C494" s="473"/>
      <c r="D494" s="474"/>
      <c r="E494" s="474"/>
      <c r="F494" s="475"/>
      <c r="G494" s="476">
        <v>0</v>
      </c>
      <c r="H494" s="477">
        <v>0.1</v>
      </c>
      <c r="I494" s="102">
        <v>0</v>
      </c>
      <c r="J494" s="475"/>
      <c r="K494" s="7"/>
      <c r="L494" s="491">
        <v>482</v>
      </c>
      <c r="M494" s="503" t="s">
        <v>489</v>
      </c>
      <c r="N494" s="242">
        <v>0</v>
      </c>
      <c r="O494" s="504"/>
      <c r="P494" s="505"/>
      <c r="Q494" s="81"/>
      <c r="R494" s="510"/>
      <c r="S494" s="510"/>
      <c r="T494" s="507" t="s">
        <v>489</v>
      </c>
      <c r="AM494">
        <v>0</v>
      </c>
      <c r="AN494">
        <v>0</v>
      </c>
      <c r="AO494">
        <v>0</v>
      </c>
      <c r="AP494">
        <v>0</v>
      </c>
    </row>
    <row r="495" spans="1:42" ht="18" hidden="1" outlineLevel="1" x14ac:dyDescent="0.35">
      <c r="A495" s="13" t="s">
        <v>184</v>
      </c>
      <c r="B495" s="35">
        <v>483</v>
      </c>
      <c r="C495" s="473"/>
      <c r="D495" s="474"/>
      <c r="E495" s="474"/>
      <c r="F495" s="475"/>
      <c r="G495" s="476">
        <v>0</v>
      </c>
      <c r="H495" s="477">
        <v>0.1</v>
      </c>
      <c r="I495" s="102">
        <v>0</v>
      </c>
      <c r="J495" s="475"/>
      <c r="K495" s="7"/>
      <c r="L495" s="491">
        <v>483</v>
      </c>
      <c r="M495" s="503" t="s">
        <v>489</v>
      </c>
      <c r="N495" s="242">
        <v>0</v>
      </c>
      <c r="O495" s="504"/>
      <c r="P495" s="505"/>
      <c r="Q495" s="81"/>
      <c r="R495" s="510"/>
      <c r="S495" s="510"/>
      <c r="T495" s="507" t="s">
        <v>489</v>
      </c>
      <c r="AM495">
        <v>0</v>
      </c>
      <c r="AN495">
        <v>0</v>
      </c>
      <c r="AO495">
        <v>0</v>
      </c>
      <c r="AP495">
        <v>0</v>
      </c>
    </row>
    <row r="496" spans="1:42" ht="18" hidden="1" outlineLevel="1" x14ac:dyDescent="0.35">
      <c r="A496" s="13" t="s">
        <v>184</v>
      </c>
      <c r="B496" s="35">
        <v>484</v>
      </c>
      <c r="C496" s="473"/>
      <c r="D496" s="474"/>
      <c r="E496" s="474"/>
      <c r="F496" s="475"/>
      <c r="G496" s="476">
        <v>0</v>
      </c>
      <c r="H496" s="477">
        <v>0.1</v>
      </c>
      <c r="I496" s="102">
        <v>0</v>
      </c>
      <c r="J496" s="475"/>
      <c r="K496" s="7"/>
      <c r="L496" s="491">
        <v>484</v>
      </c>
      <c r="M496" s="503" t="s">
        <v>489</v>
      </c>
      <c r="N496" s="242">
        <v>0</v>
      </c>
      <c r="O496" s="504"/>
      <c r="P496" s="505"/>
      <c r="Q496" s="81"/>
      <c r="R496" s="510"/>
      <c r="S496" s="510"/>
      <c r="T496" s="507" t="s">
        <v>489</v>
      </c>
      <c r="AM496">
        <v>0</v>
      </c>
      <c r="AN496">
        <v>0</v>
      </c>
      <c r="AO496">
        <v>0</v>
      </c>
      <c r="AP496">
        <v>0</v>
      </c>
    </row>
    <row r="497" spans="1:42" ht="18" hidden="1" outlineLevel="1" x14ac:dyDescent="0.35">
      <c r="A497" s="13" t="s">
        <v>184</v>
      </c>
      <c r="B497" s="35">
        <v>485</v>
      </c>
      <c r="C497" s="473"/>
      <c r="D497" s="474"/>
      <c r="E497" s="474"/>
      <c r="F497" s="475"/>
      <c r="G497" s="476">
        <v>0</v>
      </c>
      <c r="H497" s="477">
        <v>0.1</v>
      </c>
      <c r="I497" s="102">
        <v>0</v>
      </c>
      <c r="J497" s="475"/>
      <c r="K497" s="7"/>
      <c r="L497" s="491">
        <v>485</v>
      </c>
      <c r="M497" s="503" t="s">
        <v>489</v>
      </c>
      <c r="N497" s="242">
        <v>0</v>
      </c>
      <c r="O497" s="504"/>
      <c r="P497" s="505"/>
      <c r="Q497" s="81"/>
      <c r="R497" s="510"/>
      <c r="S497" s="510"/>
      <c r="T497" s="507" t="s">
        <v>489</v>
      </c>
      <c r="AM497">
        <v>0</v>
      </c>
      <c r="AN497">
        <v>0</v>
      </c>
      <c r="AO497">
        <v>0</v>
      </c>
      <c r="AP497">
        <v>0</v>
      </c>
    </row>
    <row r="498" spans="1:42" ht="18" hidden="1" outlineLevel="1" x14ac:dyDescent="0.35">
      <c r="A498" s="13" t="s">
        <v>184</v>
      </c>
      <c r="B498" s="35">
        <v>486</v>
      </c>
      <c r="C498" s="473"/>
      <c r="D498" s="474"/>
      <c r="E498" s="474"/>
      <c r="F498" s="475"/>
      <c r="G498" s="476">
        <v>0</v>
      </c>
      <c r="H498" s="477">
        <v>0.1</v>
      </c>
      <c r="I498" s="102">
        <v>0</v>
      </c>
      <c r="J498" s="475"/>
      <c r="K498" s="7"/>
      <c r="L498" s="491">
        <v>486</v>
      </c>
      <c r="M498" s="503" t="s">
        <v>489</v>
      </c>
      <c r="N498" s="242">
        <v>0</v>
      </c>
      <c r="O498" s="504"/>
      <c r="P498" s="505"/>
      <c r="Q498" s="81"/>
      <c r="R498" s="510"/>
      <c r="S498" s="510"/>
      <c r="T498" s="507" t="s">
        <v>489</v>
      </c>
      <c r="AM498">
        <v>0</v>
      </c>
      <c r="AN498">
        <v>0</v>
      </c>
      <c r="AO498">
        <v>0</v>
      </c>
      <c r="AP498">
        <v>0</v>
      </c>
    </row>
    <row r="499" spans="1:42" ht="18" hidden="1" outlineLevel="1" x14ac:dyDescent="0.35">
      <c r="A499" s="13" t="s">
        <v>184</v>
      </c>
      <c r="B499" s="35">
        <v>487</v>
      </c>
      <c r="C499" s="473"/>
      <c r="D499" s="474"/>
      <c r="E499" s="474"/>
      <c r="F499" s="475"/>
      <c r="G499" s="476">
        <v>0</v>
      </c>
      <c r="H499" s="477">
        <v>0.1</v>
      </c>
      <c r="I499" s="102">
        <v>0</v>
      </c>
      <c r="J499" s="475"/>
      <c r="K499" s="7"/>
      <c r="L499" s="491">
        <v>487</v>
      </c>
      <c r="M499" s="503" t="s">
        <v>489</v>
      </c>
      <c r="N499" s="242">
        <v>0</v>
      </c>
      <c r="O499" s="504"/>
      <c r="P499" s="505"/>
      <c r="Q499" s="81"/>
      <c r="R499" s="510"/>
      <c r="S499" s="510"/>
      <c r="T499" s="507" t="s">
        <v>489</v>
      </c>
      <c r="AM499">
        <v>0</v>
      </c>
      <c r="AN499">
        <v>0</v>
      </c>
      <c r="AO499">
        <v>0</v>
      </c>
      <c r="AP499">
        <v>0</v>
      </c>
    </row>
    <row r="500" spans="1:42" ht="18" hidden="1" outlineLevel="1" x14ac:dyDescent="0.35">
      <c r="A500" s="13" t="s">
        <v>184</v>
      </c>
      <c r="B500" s="35">
        <v>488</v>
      </c>
      <c r="C500" s="473"/>
      <c r="D500" s="474"/>
      <c r="E500" s="474"/>
      <c r="F500" s="475"/>
      <c r="G500" s="476">
        <v>0</v>
      </c>
      <c r="H500" s="477">
        <v>0.1</v>
      </c>
      <c r="I500" s="102">
        <v>0</v>
      </c>
      <c r="J500" s="475"/>
      <c r="K500" s="7"/>
      <c r="L500" s="491">
        <v>488</v>
      </c>
      <c r="M500" s="503" t="s">
        <v>489</v>
      </c>
      <c r="N500" s="242">
        <v>0</v>
      </c>
      <c r="O500" s="504"/>
      <c r="P500" s="505"/>
      <c r="Q500" s="81"/>
      <c r="R500" s="510"/>
      <c r="S500" s="510"/>
      <c r="T500" s="507" t="s">
        <v>489</v>
      </c>
      <c r="AM500">
        <v>0</v>
      </c>
      <c r="AN500">
        <v>0</v>
      </c>
      <c r="AO500">
        <v>0</v>
      </c>
      <c r="AP500">
        <v>0</v>
      </c>
    </row>
    <row r="501" spans="1:42" ht="18" hidden="1" outlineLevel="1" x14ac:dyDescent="0.35">
      <c r="A501" s="13" t="s">
        <v>184</v>
      </c>
      <c r="B501" s="35">
        <v>489</v>
      </c>
      <c r="C501" s="473"/>
      <c r="D501" s="474"/>
      <c r="E501" s="474"/>
      <c r="F501" s="475"/>
      <c r="G501" s="476">
        <v>0</v>
      </c>
      <c r="H501" s="477">
        <v>0.1</v>
      </c>
      <c r="I501" s="102">
        <v>0</v>
      </c>
      <c r="J501" s="475"/>
      <c r="K501" s="7"/>
      <c r="L501" s="491">
        <v>489</v>
      </c>
      <c r="M501" s="503" t="s">
        <v>489</v>
      </c>
      <c r="N501" s="242">
        <v>0</v>
      </c>
      <c r="O501" s="504"/>
      <c r="P501" s="505"/>
      <c r="Q501" s="81"/>
      <c r="R501" s="510"/>
      <c r="S501" s="510"/>
      <c r="T501" s="507" t="s">
        <v>489</v>
      </c>
      <c r="AM501">
        <v>0</v>
      </c>
      <c r="AN501">
        <v>0</v>
      </c>
      <c r="AO501">
        <v>0</v>
      </c>
      <c r="AP501">
        <v>0</v>
      </c>
    </row>
    <row r="502" spans="1:42" ht="18" hidden="1" outlineLevel="1" x14ac:dyDescent="0.35">
      <c r="A502" s="13" t="s">
        <v>184</v>
      </c>
      <c r="B502" s="35">
        <v>490</v>
      </c>
      <c r="C502" s="473"/>
      <c r="D502" s="474"/>
      <c r="E502" s="474"/>
      <c r="F502" s="475"/>
      <c r="G502" s="476">
        <v>0</v>
      </c>
      <c r="H502" s="477">
        <v>0.1</v>
      </c>
      <c r="I502" s="102">
        <v>0</v>
      </c>
      <c r="J502" s="475"/>
      <c r="K502" s="7"/>
      <c r="L502" s="491">
        <v>490</v>
      </c>
      <c r="M502" s="503" t="s">
        <v>489</v>
      </c>
      <c r="N502" s="242">
        <v>0</v>
      </c>
      <c r="O502" s="504"/>
      <c r="P502" s="505"/>
      <c r="Q502" s="81"/>
      <c r="R502" s="510"/>
      <c r="S502" s="510"/>
      <c r="T502" s="507" t="s">
        <v>489</v>
      </c>
      <c r="AM502">
        <v>0</v>
      </c>
      <c r="AN502">
        <v>0</v>
      </c>
      <c r="AO502">
        <v>0</v>
      </c>
      <c r="AP502">
        <v>0</v>
      </c>
    </row>
    <row r="503" spans="1:42" ht="18" hidden="1" outlineLevel="1" x14ac:dyDescent="0.35">
      <c r="A503" s="13" t="s">
        <v>184</v>
      </c>
      <c r="B503" s="35">
        <v>491</v>
      </c>
      <c r="C503" s="473"/>
      <c r="D503" s="474"/>
      <c r="E503" s="474"/>
      <c r="F503" s="475"/>
      <c r="G503" s="476">
        <v>0</v>
      </c>
      <c r="H503" s="477">
        <v>0.1</v>
      </c>
      <c r="I503" s="102">
        <v>0</v>
      </c>
      <c r="J503" s="475"/>
      <c r="K503" s="7"/>
      <c r="L503" s="491">
        <v>491</v>
      </c>
      <c r="M503" s="503" t="s">
        <v>489</v>
      </c>
      <c r="N503" s="242">
        <v>0</v>
      </c>
      <c r="O503" s="504"/>
      <c r="P503" s="505"/>
      <c r="Q503" s="81"/>
      <c r="R503" s="510"/>
      <c r="S503" s="510"/>
      <c r="T503" s="507" t="s">
        <v>489</v>
      </c>
      <c r="AM503">
        <v>0</v>
      </c>
      <c r="AN503">
        <v>0</v>
      </c>
      <c r="AO503">
        <v>0</v>
      </c>
      <c r="AP503">
        <v>0</v>
      </c>
    </row>
    <row r="504" spans="1:42" ht="18" hidden="1" outlineLevel="1" x14ac:dyDescent="0.35">
      <c r="A504" s="13" t="s">
        <v>184</v>
      </c>
      <c r="B504" s="35">
        <v>492</v>
      </c>
      <c r="C504" s="473"/>
      <c r="D504" s="474"/>
      <c r="E504" s="474"/>
      <c r="F504" s="475"/>
      <c r="G504" s="476">
        <v>0</v>
      </c>
      <c r="H504" s="477">
        <v>0.1</v>
      </c>
      <c r="I504" s="102">
        <v>0</v>
      </c>
      <c r="J504" s="475"/>
      <c r="K504" s="7"/>
      <c r="L504" s="491">
        <v>492</v>
      </c>
      <c r="M504" s="503" t="s">
        <v>489</v>
      </c>
      <c r="N504" s="242">
        <v>0</v>
      </c>
      <c r="O504" s="504"/>
      <c r="P504" s="505"/>
      <c r="Q504" s="81"/>
      <c r="R504" s="510"/>
      <c r="S504" s="510"/>
      <c r="T504" s="507" t="s">
        <v>489</v>
      </c>
      <c r="AM504">
        <v>0</v>
      </c>
      <c r="AN504">
        <v>0</v>
      </c>
      <c r="AO504">
        <v>0</v>
      </c>
      <c r="AP504">
        <v>0</v>
      </c>
    </row>
    <row r="505" spans="1:42" ht="18" hidden="1" outlineLevel="1" x14ac:dyDescent="0.35">
      <c r="A505" s="13" t="s">
        <v>184</v>
      </c>
      <c r="B505" s="35">
        <v>493</v>
      </c>
      <c r="C505" s="473"/>
      <c r="D505" s="474"/>
      <c r="E505" s="474"/>
      <c r="F505" s="475"/>
      <c r="G505" s="476">
        <v>0</v>
      </c>
      <c r="H505" s="477">
        <v>0.1</v>
      </c>
      <c r="I505" s="102">
        <v>0</v>
      </c>
      <c r="J505" s="475"/>
      <c r="K505" s="7"/>
      <c r="L505" s="491">
        <v>493</v>
      </c>
      <c r="M505" s="503" t="s">
        <v>489</v>
      </c>
      <c r="N505" s="242">
        <v>0</v>
      </c>
      <c r="O505" s="504"/>
      <c r="P505" s="505"/>
      <c r="Q505" s="81"/>
      <c r="R505" s="510"/>
      <c r="S505" s="510"/>
      <c r="T505" s="507" t="s">
        <v>489</v>
      </c>
      <c r="AM505">
        <v>0</v>
      </c>
      <c r="AN505">
        <v>0</v>
      </c>
      <c r="AO505">
        <v>0</v>
      </c>
      <c r="AP505">
        <v>0</v>
      </c>
    </row>
    <row r="506" spans="1:42" ht="18" hidden="1" outlineLevel="1" x14ac:dyDescent="0.35">
      <c r="A506" s="13" t="s">
        <v>184</v>
      </c>
      <c r="B506" s="35">
        <v>494</v>
      </c>
      <c r="C506" s="473"/>
      <c r="D506" s="474"/>
      <c r="E506" s="474"/>
      <c r="F506" s="475"/>
      <c r="G506" s="476">
        <v>0</v>
      </c>
      <c r="H506" s="477">
        <v>0.1</v>
      </c>
      <c r="I506" s="102">
        <v>0</v>
      </c>
      <c r="J506" s="475"/>
      <c r="K506" s="7"/>
      <c r="L506" s="491">
        <v>494</v>
      </c>
      <c r="M506" s="503" t="s">
        <v>489</v>
      </c>
      <c r="N506" s="242">
        <v>0</v>
      </c>
      <c r="O506" s="504"/>
      <c r="P506" s="505"/>
      <c r="Q506" s="81"/>
      <c r="R506" s="510"/>
      <c r="S506" s="510"/>
      <c r="T506" s="507" t="s">
        <v>489</v>
      </c>
      <c r="AM506">
        <v>0</v>
      </c>
      <c r="AN506">
        <v>0</v>
      </c>
      <c r="AO506">
        <v>0</v>
      </c>
      <c r="AP506">
        <v>0</v>
      </c>
    </row>
    <row r="507" spans="1:42" ht="18" hidden="1" outlineLevel="1" x14ac:dyDescent="0.35">
      <c r="A507" s="13" t="s">
        <v>184</v>
      </c>
      <c r="B507" s="35">
        <v>495</v>
      </c>
      <c r="C507" s="473"/>
      <c r="D507" s="474"/>
      <c r="E507" s="474"/>
      <c r="F507" s="475"/>
      <c r="G507" s="476">
        <v>0</v>
      </c>
      <c r="H507" s="477">
        <v>0.1</v>
      </c>
      <c r="I507" s="102">
        <v>0</v>
      </c>
      <c r="J507" s="475"/>
      <c r="K507" s="7"/>
      <c r="L507" s="491">
        <v>495</v>
      </c>
      <c r="M507" s="503" t="s">
        <v>489</v>
      </c>
      <c r="N507" s="242">
        <v>0</v>
      </c>
      <c r="O507" s="504"/>
      <c r="P507" s="505"/>
      <c r="Q507" s="81"/>
      <c r="R507" s="510"/>
      <c r="S507" s="510"/>
      <c r="T507" s="507" t="s">
        <v>489</v>
      </c>
      <c r="AM507">
        <v>0</v>
      </c>
      <c r="AN507">
        <v>0</v>
      </c>
      <c r="AO507">
        <v>0</v>
      </c>
      <c r="AP507">
        <v>0</v>
      </c>
    </row>
    <row r="508" spans="1:42" ht="18" hidden="1" outlineLevel="1" x14ac:dyDescent="0.35">
      <c r="A508" s="13" t="s">
        <v>184</v>
      </c>
      <c r="B508" s="35">
        <v>496</v>
      </c>
      <c r="C508" s="473"/>
      <c r="D508" s="474"/>
      <c r="E508" s="474"/>
      <c r="F508" s="475"/>
      <c r="G508" s="476">
        <v>0</v>
      </c>
      <c r="H508" s="477">
        <v>0.1</v>
      </c>
      <c r="I508" s="102">
        <v>0</v>
      </c>
      <c r="J508" s="475"/>
      <c r="K508" s="7"/>
      <c r="L508" s="491">
        <v>496</v>
      </c>
      <c r="M508" s="503" t="s">
        <v>489</v>
      </c>
      <c r="N508" s="242">
        <v>0</v>
      </c>
      <c r="O508" s="504"/>
      <c r="P508" s="505"/>
      <c r="Q508" s="81"/>
      <c r="R508" s="510"/>
      <c r="S508" s="510"/>
      <c r="T508" s="507" t="s">
        <v>489</v>
      </c>
      <c r="AM508">
        <v>0</v>
      </c>
      <c r="AN508">
        <v>0</v>
      </c>
      <c r="AO508">
        <v>0</v>
      </c>
      <c r="AP508">
        <v>0</v>
      </c>
    </row>
    <row r="509" spans="1:42" ht="18" hidden="1" outlineLevel="1" x14ac:dyDescent="0.35">
      <c r="A509" s="13" t="s">
        <v>184</v>
      </c>
      <c r="B509" s="35">
        <v>497</v>
      </c>
      <c r="C509" s="473"/>
      <c r="D509" s="474"/>
      <c r="E509" s="474"/>
      <c r="F509" s="475"/>
      <c r="G509" s="476">
        <v>0</v>
      </c>
      <c r="H509" s="477">
        <v>0.1</v>
      </c>
      <c r="I509" s="102">
        <v>0</v>
      </c>
      <c r="J509" s="475"/>
      <c r="K509" s="7"/>
      <c r="L509" s="491">
        <v>497</v>
      </c>
      <c r="M509" s="503" t="s">
        <v>489</v>
      </c>
      <c r="N509" s="242">
        <v>0</v>
      </c>
      <c r="O509" s="504"/>
      <c r="P509" s="505"/>
      <c r="Q509" s="81"/>
      <c r="R509" s="510"/>
      <c r="S509" s="510"/>
      <c r="T509" s="507" t="s">
        <v>489</v>
      </c>
      <c r="AM509">
        <v>0</v>
      </c>
      <c r="AN509">
        <v>0</v>
      </c>
      <c r="AO509">
        <v>0</v>
      </c>
      <c r="AP509">
        <v>0</v>
      </c>
    </row>
    <row r="510" spans="1:42" ht="18" hidden="1" outlineLevel="1" x14ac:dyDescent="0.35">
      <c r="A510" s="13" t="s">
        <v>184</v>
      </c>
      <c r="B510" s="35">
        <v>498</v>
      </c>
      <c r="C510" s="473"/>
      <c r="D510" s="474"/>
      <c r="E510" s="474"/>
      <c r="F510" s="475"/>
      <c r="G510" s="476">
        <v>0</v>
      </c>
      <c r="H510" s="477">
        <v>0.1</v>
      </c>
      <c r="I510" s="102">
        <v>0</v>
      </c>
      <c r="J510" s="475"/>
      <c r="K510" s="7"/>
      <c r="L510" s="491">
        <v>498</v>
      </c>
      <c r="M510" s="503" t="s">
        <v>489</v>
      </c>
      <c r="N510" s="242">
        <v>0</v>
      </c>
      <c r="O510" s="504"/>
      <c r="P510" s="505"/>
      <c r="Q510" s="81"/>
      <c r="R510" s="510"/>
      <c r="S510" s="510"/>
      <c r="T510" s="507" t="s">
        <v>489</v>
      </c>
      <c r="AM510">
        <v>0</v>
      </c>
      <c r="AN510">
        <v>0</v>
      </c>
      <c r="AO510">
        <v>0</v>
      </c>
      <c r="AP510">
        <v>0</v>
      </c>
    </row>
    <row r="511" spans="1:42" ht="18" hidden="1" outlineLevel="1" x14ac:dyDescent="0.35">
      <c r="A511" s="13" t="s">
        <v>184</v>
      </c>
      <c r="B511" s="35">
        <v>499</v>
      </c>
      <c r="C511" s="473"/>
      <c r="D511" s="474"/>
      <c r="E511" s="474"/>
      <c r="F511" s="475"/>
      <c r="G511" s="476">
        <v>0</v>
      </c>
      <c r="H511" s="477">
        <v>0.1</v>
      </c>
      <c r="I511" s="102">
        <v>0</v>
      </c>
      <c r="J511" s="475"/>
      <c r="K511" s="7"/>
      <c r="L511" s="491">
        <v>499</v>
      </c>
      <c r="M511" s="503" t="s">
        <v>489</v>
      </c>
      <c r="N511" s="242">
        <v>0</v>
      </c>
      <c r="O511" s="504"/>
      <c r="P511" s="505"/>
      <c r="Q511" s="81"/>
      <c r="R511" s="510"/>
      <c r="S511" s="510"/>
      <c r="T511" s="507" t="s">
        <v>489</v>
      </c>
      <c r="AM511">
        <v>0</v>
      </c>
      <c r="AN511">
        <v>0</v>
      </c>
      <c r="AO511">
        <v>0</v>
      </c>
      <c r="AP511">
        <v>0</v>
      </c>
    </row>
    <row r="512" spans="1:42" ht="18" hidden="1" outlineLevel="1" x14ac:dyDescent="0.35">
      <c r="A512" s="13" t="s">
        <v>184</v>
      </c>
      <c r="B512" s="35">
        <v>500</v>
      </c>
      <c r="C512" s="473"/>
      <c r="D512" s="474"/>
      <c r="E512" s="474"/>
      <c r="F512" s="475"/>
      <c r="G512" s="476">
        <v>0</v>
      </c>
      <c r="H512" s="477">
        <v>0.1</v>
      </c>
      <c r="I512" s="102">
        <v>0</v>
      </c>
      <c r="J512" s="475"/>
      <c r="K512" s="7"/>
      <c r="L512" s="491">
        <v>500</v>
      </c>
      <c r="M512" s="503" t="s">
        <v>489</v>
      </c>
      <c r="N512" s="242">
        <v>0</v>
      </c>
      <c r="O512" s="504"/>
      <c r="P512" s="505"/>
      <c r="Q512" s="81"/>
      <c r="R512" s="510"/>
      <c r="S512" s="510"/>
      <c r="T512" s="507" t="s">
        <v>489</v>
      </c>
      <c r="AM512">
        <v>0</v>
      </c>
      <c r="AN512">
        <v>0</v>
      </c>
      <c r="AO512">
        <v>0</v>
      </c>
      <c r="AP512">
        <v>0</v>
      </c>
    </row>
    <row r="513" spans="1:42" ht="15" customHeight="1" collapsed="1" x14ac:dyDescent="0.35">
      <c r="A513" s="103"/>
      <c r="B513" s="104" t="s">
        <v>243</v>
      </c>
      <c r="C513" s="275"/>
      <c r="D513" s="484"/>
      <c r="E513" s="484"/>
      <c r="F513" s="259"/>
      <c r="G513" s="259"/>
      <c r="H513" s="259"/>
      <c r="I513" s="259"/>
      <c r="J513" s="259"/>
      <c r="K513" s="105"/>
      <c r="L513" s="491"/>
      <c r="M513" s="503"/>
      <c r="N513" s="242"/>
      <c r="O513" s="504"/>
      <c r="P513" s="505"/>
      <c r="Q513" s="81"/>
      <c r="R513" s="510"/>
      <c r="S513" s="510"/>
      <c r="T513" s="507" t="s">
        <v>489</v>
      </c>
      <c r="AM513">
        <v>0</v>
      </c>
      <c r="AN513">
        <v>0</v>
      </c>
      <c r="AO513">
        <v>0</v>
      </c>
      <c r="AP513">
        <v>0</v>
      </c>
    </row>
    <row r="514" spans="1:42" ht="18" hidden="1" outlineLevel="1" x14ac:dyDescent="0.35">
      <c r="A514" s="13" t="s">
        <v>184</v>
      </c>
      <c r="B514" s="35">
        <v>501</v>
      </c>
      <c r="C514" s="473"/>
      <c r="D514" s="474"/>
      <c r="E514" s="474"/>
      <c r="F514" s="475"/>
      <c r="G514" s="476">
        <v>0</v>
      </c>
      <c r="H514" s="477">
        <v>0.1</v>
      </c>
      <c r="I514" s="102">
        <v>0</v>
      </c>
      <c r="J514" s="475"/>
      <c r="K514" s="7"/>
      <c r="L514" s="491">
        <v>501</v>
      </c>
      <c r="M514" s="503" t="s">
        <v>489</v>
      </c>
      <c r="N514" s="511">
        <v>0</v>
      </c>
      <c r="O514" s="504"/>
      <c r="P514" s="505"/>
      <c r="R514" s="510"/>
      <c r="S514" s="510"/>
      <c r="T514" s="507" t="s">
        <v>489</v>
      </c>
      <c r="AM514">
        <v>0</v>
      </c>
      <c r="AN514">
        <v>0</v>
      </c>
      <c r="AO514">
        <v>0</v>
      </c>
      <c r="AP514">
        <v>0</v>
      </c>
    </row>
    <row r="515" spans="1:42" ht="18" hidden="1" outlineLevel="1" x14ac:dyDescent="0.35">
      <c r="A515" s="13" t="s">
        <v>184</v>
      </c>
      <c r="B515" s="35">
        <v>502</v>
      </c>
      <c r="C515" s="473"/>
      <c r="D515" s="474"/>
      <c r="E515" s="474"/>
      <c r="F515" s="475"/>
      <c r="G515" s="476">
        <v>0</v>
      </c>
      <c r="H515" s="477">
        <v>0.1</v>
      </c>
      <c r="I515" s="102">
        <v>0</v>
      </c>
      <c r="J515" s="475"/>
      <c r="K515" s="7"/>
      <c r="L515" s="491">
        <v>502</v>
      </c>
      <c r="M515" s="503" t="s">
        <v>489</v>
      </c>
      <c r="N515" s="511">
        <v>0</v>
      </c>
      <c r="O515" s="504"/>
      <c r="P515" s="505"/>
      <c r="R515" s="510"/>
      <c r="S515" s="510"/>
      <c r="T515" s="507" t="s">
        <v>489</v>
      </c>
      <c r="AM515">
        <v>0</v>
      </c>
      <c r="AN515">
        <v>0</v>
      </c>
      <c r="AO515">
        <v>0</v>
      </c>
      <c r="AP515">
        <v>0</v>
      </c>
    </row>
    <row r="516" spans="1:42" ht="18" hidden="1" outlineLevel="1" x14ac:dyDescent="0.35">
      <c r="A516" s="13" t="s">
        <v>184</v>
      </c>
      <c r="B516" s="35">
        <v>503</v>
      </c>
      <c r="C516" s="473"/>
      <c r="D516" s="474"/>
      <c r="E516" s="474"/>
      <c r="F516" s="475"/>
      <c r="G516" s="476">
        <v>0</v>
      </c>
      <c r="H516" s="477">
        <v>0.1</v>
      </c>
      <c r="I516" s="102">
        <v>0</v>
      </c>
      <c r="J516" s="475"/>
      <c r="K516" s="7"/>
      <c r="L516" s="491">
        <v>503</v>
      </c>
      <c r="M516" s="503" t="s">
        <v>489</v>
      </c>
      <c r="N516" s="511">
        <v>0</v>
      </c>
      <c r="O516" s="504"/>
      <c r="P516" s="505"/>
      <c r="R516" s="510"/>
      <c r="S516" s="510"/>
      <c r="T516" s="507" t="s">
        <v>489</v>
      </c>
      <c r="AM516">
        <v>0</v>
      </c>
      <c r="AN516">
        <v>0</v>
      </c>
      <c r="AO516">
        <v>0</v>
      </c>
      <c r="AP516">
        <v>0</v>
      </c>
    </row>
    <row r="517" spans="1:42" ht="18" hidden="1" outlineLevel="1" x14ac:dyDescent="0.35">
      <c r="A517" s="13" t="s">
        <v>184</v>
      </c>
      <c r="B517" s="35">
        <v>504</v>
      </c>
      <c r="C517" s="473"/>
      <c r="D517" s="474"/>
      <c r="E517" s="474"/>
      <c r="F517" s="475"/>
      <c r="G517" s="476">
        <v>0</v>
      </c>
      <c r="H517" s="477">
        <v>0.1</v>
      </c>
      <c r="I517" s="102">
        <v>0</v>
      </c>
      <c r="J517" s="475"/>
      <c r="K517" s="7"/>
      <c r="L517" s="491">
        <v>504</v>
      </c>
      <c r="M517" s="503" t="s">
        <v>489</v>
      </c>
      <c r="N517" s="511">
        <v>0</v>
      </c>
      <c r="O517" s="504"/>
      <c r="P517" s="505"/>
      <c r="R517" s="510"/>
      <c r="S517" s="510"/>
      <c r="T517" s="507" t="s">
        <v>489</v>
      </c>
      <c r="AM517">
        <v>0</v>
      </c>
      <c r="AN517">
        <v>0</v>
      </c>
      <c r="AO517">
        <v>0</v>
      </c>
      <c r="AP517">
        <v>0</v>
      </c>
    </row>
    <row r="518" spans="1:42" ht="18" hidden="1" outlineLevel="1" x14ac:dyDescent="0.35">
      <c r="A518" s="13" t="s">
        <v>184</v>
      </c>
      <c r="B518" s="35">
        <v>505</v>
      </c>
      <c r="C518" s="473"/>
      <c r="D518" s="474"/>
      <c r="E518" s="474"/>
      <c r="F518" s="475"/>
      <c r="G518" s="476">
        <v>0</v>
      </c>
      <c r="H518" s="477">
        <v>0.1</v>
      </c>
      <c r="I518" s="102">
        <v>0</v>
      </c>
      <c r="J518" s="475"/>
      <c r="K518" s="7"/>
      <c r="L518" s="491">
        <v>505</v>
      </c>
      <c r="M518" s="503" t="s">
        <v>489</v>
      </c>
      <c r="N518" s="511">
        <v>0</v>
      </c>
      <c r="O518" s="504"/>
      <c r="P518" s="505"/>
      <c r="R518" s="510"/>
      <c r="S518" s="510"/>
      <c r="T518" s="507" t="s">
        <v>489</v>
      </c>
      <c r="AM518">
        <v>0</v>
      </c>
      <c r="AN518">
        <v>0</v>
      </c>
      <c r="AO518">
        <v>0</v>
      </c>
      <c r="AP518">
        <v>0</v>
      </c>
    </row>
    <row r="519" spans="1:42" ht="18" hidden="1" outlineLevel="1" x14ac:dyDescent="0.35">
      <c r="A519" s="13" t="s">
        <v>184</v>
      </c>
      <c r="B519" s="35">
        <v>506</v>
      </c>
      <c r="C519" s="473"/>
      <c r="D519" s="474"/>
      <c r="E519" s="474"/>
      <c r="F519" s="475"/>
      <c r="G519" s="476">
        <v>0</v>
      </c>
      <c r="H519" s="477">
        <v>0.1</v>
      </c>
      <c r="I519" s="102">
        <v>0</v>
      </c>
      <c r="J519" s="475"/>
      <c r="K519" s="7"/>
      <c r="L519" s="491">
        <v>506</v>
      </c>
      <c r="M519" s="503" t="s">
        <v>489</v>
      </c>
      <c r="N519" s="511">
        <v>0</v>
      </c>
      <c r="O519" s="504"/>
      <c r="P519" s="505"/>
      <c r="R519" s="510"/>
      <c r="S519" s="510"/>
      <c r="T519" s="507" t="s">
        <v>489</v>
      </c>
      <c r="AM519">
        <v>0</v>
      </c>
      <c r="AN519">
        <v>0</v>
      </c>
      <c r="AO519">
        <v>0</v>
      </c>
      <c r="AP519">
        <v>0</v>
      </c>
    </row>
    <row r="520" spans="1:42" ht="18" hidden="1" outlineLevel="1" x14ac:dyDescent="0.35">
      <c r="A520" s="13" t="s">
        <v>184</v>
      </c>
      <c r="B520" s="35">
        <v>507</v>
      </c>
      <c r="C520" s="473"/>
      <c r="D520" s="474"/>
      <c r="E520" s="474"/>
      <c r="F520" s="475"/>
      <c r="G520" s="476">
        <v>0</v>
      </c>
      <c r="H520" s="477">
        <v>0.1</v>
      </c>
      <c r="I520" s="102">
        <v>0</v>
      </c>
      <c r="J520" s="475"/>
      <c r="K520" s="7"/>
      <c r="L520" s="491">
        <v>507</v>
      </c>
      <c r="M520" s="503" t="s">
        <v>489</v>
      </c>
      <c r="N520" s="511">
        <v>0</v>
      </c>
      <c r="O520" s="504"/>
      <c r="P520" s="505"/>
      <c r="R520" s="510"/>
      <c r="S520" s="510"/>
      <c r="T520" s="507" t="s">
        <v>489</v>
      </c>
      <c r="AM520">
        <v>0</v>
      </c>
      <c r="AN520">
        <v>0</v>
      </c>
      <c r="AO520">
        <v>0</v>
      </c>
      <c r="AP520">
        <v>0</v>
      </c>
    </row>
    <row r="521" spans="1:42" ht="18" hidden="1" outlineLevel="1" x14ac:dyDescent="0.35">
      <c r="A521" s="13" t="s">
        <v>184</v>
      </c>
      <c r="B521" s="35">
        <v>508</v>
      </c>
      <c r="C521" s="473"/>
      <c r="D521" s="474"/>
      <c r="E521" s="474"/>
      <c r="F521" s="475"/>
      <c r="G521" s="476">
        <v>0</v>
      </c>
      <c r="H521" s="477">
        <v>0.1</v>
      </c>
      <c r="I521" s="102">
        <v>0</v>
      </c>
      <c r="J521" s="475"/>
      <c r="K521" s="7"/>
      <c r="L521" s="491">
        <v>508</v>
      </c>
      <c r="M521" s="503" t="s">
        <v>489</v>
      </c>
      <c r="N521" s="511">
        <v>0</v>
      </c>
      <c r="O521" s="504"/>
      <c r="P521" s="505"/>
      <c r="R521" s="510"/>
      <c r="S521" s="510"/>
      <c r="T521" s="507" t="s">
        <v>489</v>
      </c>
      <c r="AM521">
        <v>0</v>
      </c>
      <c r="AN521">
        <v>0</v>
      </c>
      <c r="AO521">
        <v>0</v>
      </c>
      <c r="AP521">
        <v>0</v>
      </c>
    </row>
    <row r="522" spans="1:42" ht="18" hidden="1" outlineLevel="1" x14ac:dyDescent="0.35">
      <c r="A522" s="13" t="s">
        <v>184</v>
      </c>
      <c r="B522" s="35">
        <v>509</v>
      </c>
      <c r="C522" s="473"/>
      <c r="D522" s="474"/>
      <c r="E522" s="474"/>
      <c r="F522" s="475"/>
      <c r="G522" s="476">
        <v>0</v>
      </c>
      <c r="H522" s="477">
        <v>0.1</v>
      </c>
      <c r="I522" s="102">
        <v>0</v>
      </c>
      <c r="J522" s="475"/>
      <c r="K522" s="7"/>
      <c r="L522" s="491">
        <v>509</v>
      </c>
      <c r="M522" s="503" t="s">
        <v>489</v>
      </c>
      <c r="N522" s="511">
        <v>0</v>
      </c>
      <c r="O522" s="504"/>
      <c r="P522" s="505"/>
      <c r="R522" s="510"/>
      <c r="S522" s="510"/>
      <c r="T522" s="507" t="s">
        <v>489</v>
      </c>
      <c r="AM522">
        <v>0</v>
      </c>
      <c r="AN522">
        <v>0</v>
      </c>
      <c r="AO522">
        <v>0</v>
      </c>
      <c r="AP522">
        <v>0</v>
      </c>
    </row>
    <row r="523" spans="1:42" ht="18" hidden="1" outlineLevel="1" x14ac:dyDescent="0.35">
      <c r="A523" s="13" t="s">
        <v>184</v>
      </c>
      <c r="B523" s="35">
        <v>510</v>
      </c>
      <c r="C523" s="473"/>
      <c r="D523" s="474"/>
      <c r="E523" s="474"/>
      <c r="F523" s="475"/>
      <c r="G523" s="476">
        <v>0</v>
      </c>
      <c r="H523" s="477">
        <v>0.1</v>
      </c>
      <c r="I523" s="102">
        <v>0</v>
      </c>
      <c r="J523" s="475"/>
      <c r="K523" s="7"/>
      <c r="L523" s="491">
        <v>510</v>
      </c>
      <c r="M523" s="503" t="s">
        <v>489</v>
      </c>
      <c r="N523" s="511">
        <v>0</v>
      </c>
      <c r="O523" s="504"/>
      <c r="P523" s="505"/>
      <c r="R523" s="510"/>
      <c r="S523" s="510"/>
      <c r="T523" s="507" t="s">
        <v>489</v>
      </c>
      <c r="AM523">
        <v>0</v>
      </c>
      <c r="AN523">
        <v>0</v>
      </c>
      <c r="AO523">
        <v>0</v>
      </c>
      <c r="AP523">
        <v>0</v>
      </c>
    </row>
    <row r="524" spans="1:42" ht="18" hidden="1" outlineLevel="1" x14ac:dyDescent="0.35">
      <c r="A524" s="13" t="s">
        <v>184</v>
      </c>
      <c r="B524" s="35">
        <v>511</v>
      </c>
      <c r="C524" s="473"/>
      <c r="D524" s="474"/>
      <c r="E524" s="474"/>
      <c r="F524" s="475"/>
      <c r="G524" s="476">
        <v>0</v>
      </c>
      <c r="H524" s="477">
        <v>0.1</v>
      </c>
      <c r="I524" s="102">
        <v>0</v>
      </c>
      <c r="J524" s="475"/>
      <c r="K524" s="7"/>
      <c r="L524" s="491">
        <v>511</v>
      </c>
      <c r="M524" s="503" t="s">
        <v>489</v>
      </c>
      <c r="N524" s="511">
        <v>0</v>
      </c>
      <c r="O524" s="504"/>
      <c r="P524" s="505"/>
      <c r="R524" s="510"/>
      <c r="S524" s="510"/>
      <c r="T524" s="507" t="s">
        <v>489</v>
      </c>
      <c r="AM524">
        <v>0</v>
      </c>
      <c r="AN524">
        <v>0</v>
      </c>
      <c r="AO524">
        <v>0</v>
      </c>
      <c r="AP524">
        <v>0</v>
      </c>
    </row>
    <row r="525" spans="1:42" ht="18" hidden="1" outlineLevel="1" x14ac:dyDescent="0.35">
      <c r="A525" s="13" t="s">
        <v>184</v>
      </c>
      <c r="B525" s="35">
        <v>512</v>
      </c>
      <c r="C525" s="473"/>
      <c r="D525" s="474"/>
      <c r="E525" s="474"/>
      <c r="F525" s="475"/>
      <c r="G525" s="476">
        <v>0</v>
      </c>
      <c r="H525" s="477">
        <v>0.1</v>
      </c>
      <c r="I525" s="102">
        <v>0</v>
      </c>
      <c r="J525" s="475"/>
      <c r="K525" s="7"/>
      <c r="L525" s="491">
        <v>512</v>
      </c>
      <c r="M525" s="503" t="s">
        <v>489</v>
      </c>
      <c r="N525" s="511">
        <v>0</v>
      </c>
      <c r="O525" s="504"/>
      <c r="P525" s="505"/>
      <c r="R525" s="510"/>
      <c r="S525" s="510"/>
      <c r="T525" s="507" t="s">
        <v>489</v>
      </c>
      <c r="AM525">
        <v>0</v>
      </c>
      <c r="AN525">
        <v>0</v>
      </c>
      <c r="AO525">
        <v>0</v>
      </c>
      <c r="AP525">
        <v>0</v>
      </c>
    </row>
    <row r="526" spans="1:42" ht="18" hidden="1" outlineLevel="1" x14ac:dyDescent="0.35">
      <c r="A526" s="13" t="s">
        <v>184</v>
      </c>
      <c r="B526" s="35">
        <v>513</v>
      </c>
      <c r="C526" s="473"/>
      <c r="D526" s="474"/>
      <c r="E526" s="474"/>
      <c r="F526" s="475"/>
      <c r="G526" s="476">
        <v>0</v>
      </c>
      <c r="H526" s="477">
        <v>0.1</v>
      </c>
      <c r="I526" s="102">
        <v>0</v>
      </c>
      <c r="J526" s="475"/>
      <c r="K526" s="7"/>
      <c r="L526" s="491">
        <v>513</v>
      </c>
      <c r="M526" s="503" t="s">
        <v>489</v>
      </c>
      <c r="N526" s="511">
        <v>0</v>
      </c>
      <c r="O526" s="504"/>
      <c r="P526" s="505"/>
      <c r="R526" s="510"/>
      <c r="S526" s="510"/>
      <c r="T526" s="507" t="s">
        <v>489</v>
      </c>
      <c r="AM526">
        <v>0</v>
      </c>
      <c r="AN526">
        <v>0</v>
      </c>
      <c r="AO526">
        <v>0</v>
      </c>
      <c r="AP526">
        <v>0</v>
      </c>
    </row>
    <row r="527" spans="1:42" ht="18" hidden="1" outlineLevel="1" x14ac:dyDescent="0.35">
      <c r="A527" s="13" t="s">
        <v>184</v>
      </c>
      <c r="B527" s="35">
        <v>514</v>
      </c>
      <c r="C527" s="473"/>
      <c r="D527" s="474"/>
      <c r="E527" s="474"/>
      <c r="F527" s="475"/>
      <c r="G527" s="476">
        <v>0</v>
      </c>
      <c r="H527" s="477">
        <v>0.1</v>
      </c>
      <c r="I527" s="102">
        <v>0</v>
      </c>
      <c r="J527" s="475"/>
      <c r="K527" s="7"/>
      <c r="L527" s="491">
        <v>514</v>
      </c>
      <c r="M527" s="503" t="s">
        <v>489</v>
      </c>
      <c r="N527" s="511">
        <v>0</v>
      </c>
      <c r="O527" s="504"/>
      <c r="P527" s="505"/>
      <c r="R527" s="510"/>
      <c r="S527" s="510"/>
      <c r="T527" s="507" t="s">
        <v>489</v>
      </c>
      <c r="AM527">
        <v>0</v>
      </c>
      <c r="AN527">
        <v>0</v>
      </c>
      <c r="AO527">
        <v>0</v>
      </c>
      <c r="AP527">
        <v>0</v>
      </c>
    </row>
    <row r="528" spans="1:42" ht="18" hidden="1" outlineLevel="1" x14ac:dyDescent="0.35">
      <c r="A528" s="13" t="s">
        <v>184</v>
      </c>
      <c r="B528" s="35">
        <v>515</v>
      </c>
      <c r="C528" s="473"/>
      <c r="D528" s="474"/>
      <c r="E528" s="474"/>
      <c r="F528" s="475"/>
      <c r="G528" s="476">
        <v>0</v>
      </c>
      <c r="H528" s="477">
        <v>0.1</v>
      </c>
      <c r="I528" s="102">
        <v>0</v>
      </c>
      <c r="J528" s="475"/>
      <c r="K528" s="7"/>
      <c r="L528" s="491">
        <v>515</v>
      </c>
      <c r="M528" s="503" t="s">
        <v>489</v>
      </c>
      <c r="N528" s="511">
        <v>0</v>
      </c>
      <c r="O528" s="504"/>
      <c r="P528" s="505"/>
      <c r="R528" s="510"/>
      <c r="S528" s="510"/>
      <c r="T528" s="507" t="s">
        <v>489</v>
      </c>
      <c r="AM528">
        <v>0</v>
      </c>
      <c r="AN528">
        <v>0</v>
      </c>
      <c r="AO528">
        <v>0</v>
      </c>
      <c r="AP528">
        <v>0</v>
      </c>
    </row>
    <row r="529" spans="1:42" ht="18" hidden="1" outlineLevel="1" x14ac:dyDescent="0.35">
      <c r="A529" s="13" t="s">
        <v>184</v>
      </c>
      <c r="B529" s="35">
        <v>516</v>
      </c>
      <c r="C529" s="473"/>
      <c r="D529" s="474"/>
      <c r="E529" s="474"/>
      <c r="F529" s="475"/>
      <c r="G529" s="476">
        <v>0</v>
      </c>
      <c r="H529" s="477">
        <v>0.1</v>
      </c>
      <c r="I529" s="102">
        <v>0</v>
      </c>
      <c r="J529" s="475"/>
      <c r="K529" s="7"/>
      <c r="L529" s="491">
        <v>516</v>
      </c>
      <c r="M529" s="503" t="s">
        <v>489</v>
      </c>
      <c r="N529" s="511">
        <v>0</v>
      </c>
      <c r="O529" s="504"/>
      <c r="P529" s="505"/>
      <c r="R529" s="510"/>
      <c r="S529" s="510"/>
      <c r="T529" s="507" t="s">
        <v>489</v>
      </c>
      <c r="AM529">
        <v>0</v>
      </c>
      <c r="AN529">
        <v>0</v>
      </c>
      <c r="AO529">
        <v>0</v>
      </c>
      <c r="AP529">
        <v>0</v>
      </c>
    </row>
    <row r="530" spans="1:42" ht="18" hidden="1" outlineLevel="1" x14ac:dyDescent="0.35">
      <c r="A530" s="13" t="s">
        <v>184</v>
      </c>
      <c r="B530" s="35">
        <v>517</v>
      </c>
      <c r="C530" s="473"/>
      <c r="D530" s="474"/>
      <c r="E530" s="474"/>
      <c r="F530" s="475"/>
      <c r="G530" s="476">
        <v>0</v>
      </c>
      <c r="H530" s="477">
        <v>0.1</v>
      </c>
      <c r="I530" s="102">
        <v>0</v>
      </c>
      <c r="J530" s="475"/>
      <c r="K530" s="7"/>
      <c r="L530" s="491">
        <v>517</v>
      </c>
      <c r="M530" s="503" t="s">
        <v>489</v>
      </c>
      <c r="N530" s="511">
        <v>0</v>
      </c>
      <c r="O530" s="504"/>
      <c r="P530" s="505"/>
      <c r="R530" s="510"/>
      <c r="S530" s="510"/>
      <c r="T530" s="507" t="s">
        <v>489</v>
      </c>
      <c r="AM530">
        <v>0</v>
      </c>
      <c r="AN530">
        <v>0</v>
      </c>
      <c r="AO530">
        <v>0</v>
      </c>
      <c r="AP530">
        <v>0</v>
      </c>
    </row>
    <row r="531" spans="1:42" ht="18" hidden="1" outlineLevel="1" x14ac:dyDescent="0.35">
      <c r="A531" s="13" t="s">
        <v>184</v>
      </c>
      <c r="B531" s="35">
        <v>518</v>
      </c>
      <c r="C531" s="473"/>
      <c r="D531" s="474"/>
      <c r="E531" s="474"/>
      <c r="F531" s="475"/>
      <c r="G531" s="476">
        <v>0</v>
      </c>
      <c r="H531" s="477">
        <v>0.1</v>
      </c>
      <c r="I531" s="102">
        <v>0</v>
      </c>
      <c r="J531" s="475"/>
      <c r="K531" s="7"/>
      <c r="L531" s="491">
        <v>518</v>
      </c>
      <c r="M531" s="503" t="s">
        <v>489</v>
      </c>
      <c r="N531" s="511">
        <v>0</v>
      </c>
      <c r="O531" s="504"/>
      <c r="P531" s="505"/>
      <c r="R531" s="510"/>
      <c r="S531" s="510"/>
      <c r="T531" s="507" t="s">
        <v>489</v>
      </c>
      <c r="AM531">
        <v>0</v>
      </c>
      <c r="AN531">
        <v>0</v>
      </c>
      <c r="AO531">
        <v>0</v>
      </c>
      <c r="AP531">
        <v>0</v>
      </c>
    </row>
    <row r="532" spans="1:42" ht="18" hidden="1" outlineLevel="1" x14ac:dyDescent="0.35">
      <c r="A532" s="13" t="s">
        <v>184</v>
      </c>
      <c r="B532" s="35">
        <v>519</v>
      </c>
      <c r="C532" s="473"/>
      <c r="D532" s="474"/>
      <c r="E532" s="474"/>
      <c r="F532" s="475"/>
      <c r="G532" s="476">
        <v>0</v>
      </c>
      <c r="H532" s="477">
        <v>0.1</v>
      </c>
      <c r="I532" s="102">
        <v>0</v>
      </c>
      <c r="J532" s="475"/>
      <c r="K532" s="7"/>
      <c r="L532" s="491">
        <v>519</v>
      </c>
      <c r="M532" s="503" t="s">
        <v>489</v>
      </c>
      <c r="N532" s="511">
        <v>0</v>
      </c>
      <c r="O532" s="504"/>
      <c r="P532" s="505"/>
      <c r="R532" s="510"/>
      <c r="S532" s="510"/>
      <c r="T532" s="507" t="s">
        <v>489</v>
      </c>
      <c r="AM532">
        <v>0</v>
      </c>
      <c r="AN532">
        <v>0</v>
      </c>
      <c r="AO532">
        <v>0</v>
      </c>
      <c r="AP532">
        <v>0</v>
      </c>
    </row>
    <row r="533" spans="1:42" ht="18" hidden="1" outlineLevel="1" x14ac:dyDescent="0.35">
      <c r="A533" s="13" t="s">
        <v>184</v>
      </c>
      <c r="B533" s="35">
        <v>520</v>
      </c>
      <c r="C533" s="473"/>
      <c r="D533" s="474"/>
      <c r="E533" s="474"/>
      <c r="F533" s="475"/>
      <c r="G533" s="476">
        <v>0</v>
      </c>
      <c r="H533" s="477">
        <v>0.1</v>
      </c>
      <c r="I533" s="102">
        <v>0</v>
      </c>
      <c r="J533" s="475"/>
      <c r="K533" s="7"/>
      <c r="L533" s="491">
        <v>520</v>
      </c>
      <c r="M533" s="503" t="s">
        <v>489</v>
      </c>
      <c r="N533" s="511">
        <v>0</v>
      </c>
      <c r="O533" s="504"/>
      <c r="P533" s="505"/>
      <c r="R533" s="510"/>
      <c r="S533" s="510"/>
      <c r="T533" s="507" t="s">
        <v>489</v>
      </c>
      <c r="AM533">
        <v>0</v>
      </c>
      <c r="AN533">
        <v>0</v>
      </c>
      <c r="AO533">
        <v>0</v>
      </c>
      <c r="AP533">
        <v>0</v>
      </c>
    </row>
    <row r="534" spans="1:42" ht="18" hidden="1" outlineLevel="1" x14ac:dyDescent="0.35">
      <c r="A534" s="13" t="s">
        <v>184</v>
      </c>
      <c r="B534" s="35">
        <v>521</v>
      </c>
      <c r="C534" s="473"/>
      <c r="D534" s="474"/>
      <c r="E534" s="474"/>
      <c r="F534" s="475"/>
      <c r="G534" s="476">
        <v>0</v>
      </c>
      <c r="H534" s="477">
        <v>0.1</v>
      </c>
      <c r="I534" s="102">
        <v>0</v>
      </c>
      <c r="J534" s="475"/>
      <c r="K534" s="7"/>
      <c r="L534" s="491">
        <v>521</v>
      </c>
      <c r="M534" s="503" t="s">
        <v>489</v>
      </c>
      <c r="N534" s="511">
        <v>0</v>
      </c>
      <c r="O534" s="504"/>
      <c r="P534" s="505"/>
      <c r="R534" s="510"/>
      <c r="S534" s="510"/>
      <c r="T534" s="507" t="s">
        <v>489</v>
      </c>
      <c r="AM534">
        <v>0</v>
      </c>
      <c r="AN534">
        <v>0</v>
      </c>
      <c r="AO534">
        <v>0</v>
      </c>
      <c r="AP534">
        <v>0</v>
      </c>
    </row>
    <row r="535" spans="1:42" ht="18" hidden="1" outlineLevel="1" x14ac:dyDescent="0.35">
      <c r="A535" s="13" t="s">
        <v>184</v>
      </c>
      <c r="B535" s="35">
        <v>522</v>
      </c>
      <c r="C535" s="473"/>
      <c r="D535" s="474"/>
      <c r="E535" s="474"/>
      <c r="F535" s="475"/>
      <c r="G535" s="476">
        <v>0</v>
      </c>
      <c r="H535" s="477">
        <v>0.1</v>
      </c>
      <c r="I535" s="102">
        <v>0</v>
      </c>
      <c r="J535" s="475"/>
      <c r="K535" s="7"/>
      <c r="L535" s="491">
        <v>522</v>
      </c>
      <c r="M535" s="503" t="s">
        <v>489</v>
      </c>
      <c r="N535" s="511">
        <v>0</v>
      </c>
      <c r="O535" s="504"/>
      <c r="P535" s="505"/>
      <c r="R535" s="510"/>
      <c r="S535" s="510"/>
      <c r="T535" s="507" t="s">
        <v>489</v>
      </c>
      <c r="AM535">
        <v>0</v>
      </c>
      <c r="AN535">
        <v>0</v>
      </c>
      <c r="AO535">
        <v>0</v>
      </c>
      <c r="AP535">
        <v>0</v>
      </c>
    </row>
    <row r="536" spans="1:42" ht="18" hidden="1" outlineLevel="1" x14ac:dyDescent="0.35">
      <c r="A536" s="13" t="s">
        <v>184</v>
      </c>
      <c r="B536" s="35">
        <v>523</v>
      </c>
      <c r="C536" s="473"/>
      <c r="D536" s="474"/>
      <c r="E536" s="474"/>
      <c r="F536" s="475"/>
      <c r="G536" s="476">
        <v>0</v>
      </c>
      <c r="H536" s="477">
        <v>0.1</v>
      </c>
      <c r="I536" s="102">
        <v>0</v>
      </c>
      <c r="J536" s="475"/>
      <c r="K536" s="7"/>
      <c r="L536" s="491">
        <v>523</v>
      </c>
      <c r="M536" s="503" t="s">
        <v>489</v>
      </c>
      <c r="N536" s="511">
        <v>0</v>
      </c>
      <c r="O536" s="504"/>
      <c r="P536" s="505"/>
      <c r="R536" s="510"/>
      <c r="S536" s="510"/>
      <c r="T536" s="507" t="s">
        <v>489</v>
      </c>
      <c r="AM536">
        <v>0</v>
      </c>
      <c r="AN536">
        <v>0</v>
      </c>
      <c r="AO536">
        <v>0</v>
      </c>
      <c r="AP536">
        <v>0</v>
      </c>
    </row>
    <row r="537" spans="1:42" ht="18" hidden="1" outlineLevel="1" x14ac:dyDescent="0.35">
      <c r="A537" s="13" t="s">
        <v>184</v>
      </c>
      <c r="B537" s="35">
        <v>524</v>
      </c>
      <c r="C537" s="473"/>
      <c r="D537" s="474"/>
      <c r="E537" s="474"/>
      <c r="F537" s="475"/>
      <c r="G537" s="476">
        <v>0</v>
      </c>
      <c r="H537" s="477">
        <v>0.1</v>
      </c>
      <c r="I537" s="102">
        <v>0</v>
      </c>
      <c r="J537" s="475"/>
      <c r="K537" s="7"/>
      <c r="L537" s="491">
        <v>524</v>
      </c>
      <c r="M537" s="503" t="s">
        <v>489</v>
      </c>
      <c r="N537" s="511">
        <v>0</v>
      </c>
      <c r="O537" s="504"/>
      <c r="P537" s="505"/>
      <c r="R537" s="510"/>
      <c r="S537" s="510"/>
      <c r="T537" s="507" t="s">
        <v>489</v>
      </c>
      <c r="AM537">
        <v>0</v>
      </c>
      <c r="AN537">
        <v>0</v>
      </c>
      <c r="AO537">
        <v>0</v>
      </c>
      <c r="AP537">
        <v>0</v>
      </c>
    </row>
    <row r="538" spans="1:42" ht="18" hidden="1" outlineLevel="1" x14ac:dyDescent="0.35">
      <c r="A538" s="13" t="s">
        <v>184</v>
      </c>
      <c r="B538" s="35">
        <v>525</v>
      </c>
      <c r="C538" s="473"/>
      <c r="D538" s="474"/>
      <c r="E538" s="474"/>
      <c r="F538" s="475"/>
      <c r="G538" s="476">
        <v>0</v>
      </c>
      <c r="H538" s="477">
        <v>0.1</v>
      </c>
      <c r="I538" s="102">
        <v>0</v>
      </c>
      <c r="J538" s="475"/>
      <c r="K538" s="7"/>
      <c r="L538" s="491">
        <v>525</v>
      </c>
      <c r="M538" s="503" t="s">
        <v>489</v>
      </c>
      <c r="N538" s="511">
        <v>0</v>
      </c>
      <c r="O538" s="504"/>
      <c r="P538" s="505"/>
      <c r="R538" s="510"/>
      <c r="S538" s="510"/>
      <c r="T538" s="507" t="s">
        <v>489</v>
      </c>
      <c r="AM538">
        <v>0</v>
      </c>
      <c r="AN538">
        <v>0</v>
      </c>
      <c r="AO538">
        <v>0</v>
      </c>
      <c r="AP538">
        <v>0</v>
      </c>
    </row>
    <row r="539" spans="1:42" ht="18" hidden="1" outlineLevel="1" x14ac:dyDescent="0.35">
      <c r="A539" s="13" t="s">
        <v>184</v>
      </c>
      <c r="B539" s="35">
        <v>526</v>
      </c>
      <c r="C539" s="473"/>
      <c r="D539" s="474"/>
      <c r="E539" s="474"/>
      <c r="F539" s="475"/>
      <c r="G539" s="476">
        <v>0</v>
      </c>
      <c r="H539" s="477">
        <v>0.1</v>
      </c>
      <c r="I539" s="102">
        <v>0</v>
      </c>
      <c r="J539" s="475"/>
      <c r="K539" s="7"/>
      <c r="L539" s="491">
        <v>526</v>
      </c>
      <c r="M539" s="503" t="s">
        <v>489</v>
      </c>
      <c r="N539" s="511">
        <v>0</v>
      </c>
      <c r="O539" s="504"/>
      <c r="P539" s="505"/>
      <c r="R539" s="510"/>
      <c r="S539" s="510"/>
      <c r="T539" s="507" t="s">
        <v>489</v>
      </c>
      <c r="AM539">
        <v>0</v>
      </c>
      <c r="AN539">
        <v>0</v>
      </c>
      <c r="AO539">
        <v>0</v>
      </c>
      <c r="AP539">
        <v>0</v>
      </c>
    </row>
    <row r="540" spans="1:42" ht="18" hidden="1" outlineLevel="1" x14ac:dyDescent="0.35">
      <c r="A540" s="13" t="s">
        <v>184</v>
      </c>
      <c r="B540" s="35">
        <v>527</v>
      </c>
      <c r="C540" s="473"/>
      <c r="D540" s="474"/>
      <c r="E540" s="474"/>
      <c r="F540" s="475"/>
      <c r="G540" s="476">
        <v>0</v>
      </c>
      <c r="H540" s="477">
        <v>0.1</v>
      </c>
      <c r="I540" s="102">
        <v>0</v>
      </c>
      <c r="J540" s="475"/>
      <c r="K540" s="7"/>
      <c r="L540" s="491">
        <v>527</v>
      </c>
      <c r="M540" s="503" t="s">
        <v>489</v>
      </c>
      <c r="N540" s="511">
        <v>0</v>
      </c>
      <c r="O540" s="504"/>
      <c r="P540" s="505"/>
      <c r="R540" s="510"/>
      <c r="S540" s="510"/>
      <c r="T540" s="507" t="s">
        <v>489</v>
      </c>
      <c r="AM540">
        <v>0</v>
      </c>
      <c r="AN540">
        <v>0</v>
      </c>
      <c r="AO540">
        <v>0</v>
      </c>
      <c r="AP540">
        <v>0</v>
      </c>
    </row>
    <row r="541" spans="1:42" ht="18" hidden="1" outlineLevel="1" x14ac:dyDescent="0.35">
      <c r="A541" s="13" t="s">
        <v>184</v>
      </c>
      <c r="B541" s="35">
        <v>528</v>
      </c>
      <c r="C541" s="473"/>
      <c r="D541" s="474"/>
      <c r="E541" s="474"/>
      <c r="F541" s="475"/>
      <c r="G541" s="476">
        <v>0</v>
      </c>
      <c r="H541" s="477">
        <v>0.1</v>
      </c>
      <c r="I541" s="102">
        <v>0</v>
      </c>
      <c r="J541" s="475"/>
      <c r="K541" s="7"/>
      <c r="L541" s="491">
        <v>528</v>
      </c>
      <c r="M541" s="503" t="s">
        <v>489</v>
      </c>
      <c r="N541" s="511">
        <v>0</v>
      </c>
      <c r="O541" s="504"/>
      <c r="P541" s="505"/>
      <c r="R541" s="510"/>
      <c r="S541" s="510"/>
      <c r="T541" s="507" t="s">
        <v>489</v>
      </c>
      <c r="AM541">
        <v>0</v>
      </c>
      <c r="AN541">
        <v>0</v>
      </c>
      <c r="AO541">
        <v>0</v>
      </c>
      <c r="AP541">
        <v>0</v>
      </c>
    </row>
    <row r="542" spans="1:42" ht="18" hidden="1" outlineLevel="1" x14ac:dyDescent="0.35">
      <c r="A542" s="13" t="s">
        <v>184</v>
      </c>
      <c r="B542" s="35">
        <v>529</v>
      </c>
      <c r="C542" s="473"/>
      <c r="D542" s="474"/>
      <c r="E542" s="474"/>
      <c r="F542" s="475"/>
      <c r="G542" s="476">
        <v>0</v>
      </c>
      <c r="H542" s="477">
        <v>0.1</v>
      </c>
      <c r="I542" s="102">
        <v>0</v>
      </c>
      <c r="J542" s="475"/>
      <c r="K542" s="7"/>
      <c r="L542" s="491">
        <v>529</v>
      </c>
      <c r="M542" s="503" t="s">
        <v>489</v>
      </c>
      <c r="N542" s="511">
        <v>0</v>
      </c>
      <c r="O542" s="504"/>
      <c r="P542" s="505"/>
      <c r="R542" s="510"/>
      <c r="S542" s="510"/>
      <c r="T542" s="507" t="s">
        <v>489</v>
      </c>
      <c r="AM542">
        <v>0</v>
      </c>
      <c r="AN542">
        <v>0</v>
      </c>
      <c r="AO542">
        <v>0</v>
      </c>
      <c r="AP542">
        <v>0</v>
      </c>
    </row>
    <row r="543" spans="1:42" ht="18" hidden="1" outlineLevel="1" x14ac:dyDescent="0.35">
      <c r="A543" s="13" t="s">
        <v>184</v>
      </c>
      <c r="B543" s="35">
        <v>530</v>
      </c>
      <c r="C543" s="473"/>
      <c r="D543" s="474"/>
      <c r="E543" s="474"/>
      <c r="F543" s="475"/>
      <c r="G543" s="476">
        <v>0</v>
      </c>
      <c r="H543" s="477">
        <v>0.1</v>
      </c>
      <c r="I543" s="102">
        <v>0</v>
      </c>
      <c r="J543" s="475"/>
      <c r="K543" s="7"/>
      <c r="L543" s="491">
        <v>530</v>
      </c>
      <c r="M543" s="503" t="s">
        <v>489</v>
      </c>
      <c r="N543" s="511">
        <v>0</v>
      </c>
      <c r="O543" s="504"/>
      <c r="P543" s="505"/>
      <c r="R543" s="510"/>
      <c r="S543" s="510"/>
      <c r="T543" s="507" t="s">
        <v>489</v>
      </c>
      <c r="AM543">
        <v>0</v>
      </c>
      <c r="AN543">
        <v>0</v>
      </c>
      <c r="AO543">
        <v>0</v>
      </c>
      <c r="AP543">
        <v>0</v>
      </c>
    </row>
    <row r="544" spans="1:42" ht="18" hidden="1" outlineLevel="1" x14ac:dyDescent="0.35">
      <c r="A544" s="13" t="s">
        <v>184</v>
      </c>
      <c r="B544" s="35">
        <v>531</v>
      </c>
      <c r="C544" s="473"/>
      <c r="D544" s="474"/>
      <c r="E544" s="474"/>
      <c r="F544" s="475"/>
      <c r="G544" s="476">
        <v>0</v>
      </c>
      <c r="H544" s="477">
        <v>0.1</v>
      </c>
      <c r="I544" s="102">
        <v>0</v>
      </c>
      <c r="J544" s="475"/>
      <c r="K544" s="7"/>
      <c r="L544" s="491">
        <v>531</v>
      </c>
      <c r="M544" s="503" t="s">
        <v>489</v>
      </c>
      <c r="N544" s="511">
        <v>0</v>
      </c>
      <c r="O544" s="504"/>
      <c r="P544" s="505"/>
      <c r="R544" s="510"/>
      <c r="S544" s="510"/>
      <c r="T544" s="507" t="s">
        <v>489</v>
      </c>
      <c r="AM544">
        <v>0</v>
      </c>
      <c r="AN544">
        <v>0</v>
      </c>
      <c r="AO544">
        <v>0</v>
      </c>
      <c r="AP544">
        <v>0</v>
      </c>
    </row>
    <row r="545" spans="1:42" ht="18" hidden="1" outlineLevel="1" x14ac:dyDescent="0.35">
      <c r="A545" s="13" t="s">
        <v>184</v>
      </c>
      <c r="B545" s="35">
        <v>532</v>
      </c>
      <c r="C545" s="473"/>
      <c r="D545" s="474"/>
      <c r="E545" s="474"/>
      <c r="F545" s="475"/>
      <c r="G545" s="476">
        <v>0</v>
      </c>
      <c r="H545" s="477">
        <v>0.1</v>
      </c>
      <c r="I545" s="102">
        <v>0</v>
      </c>
      <c r="J545" s="475"/>
      <c r="K545" s="7"/>
      <c r="L545" s="491">
        <v>532</v>
      </c>
      <c r="M545" s="503" t="s">
        <v>489</v>
      </c>
      <c r="N545" s="511">
        <v>0</v>
      </c>
      <c r="O545" s="504"/>
      <c r="P545" s="505"/>
      <c r="R545" s="510"/>
      <c r="S545" s="510"/>
      <c r="T545" s="507" t="s">
        <v>489</v>
      </c>
      <c r="AM545">
        <v>0</v>
      </c>
      <c r="AN545">
        <v>0</v>
      </c>
      <c r="AO545">
        <v>0</v>
      </c>
      <c r="AP545">
        <v>0</v>
      </c>
    </row>
    <row r="546" spans="1:42" ht="18" hidden="1" outlineLevel="1" x14ac:dyDescent="0.35">
      <c r="A546" s="13" t="s">
        <v>184</v>
      </c>
      <c r="B546" s="35">
        <v>533</v>
      </c>
      <c r="C546" s="473"/>
      <c r="D546" s="474"/>
      <c r="E546" s="474"/>
      <c r="F546" s="475"/>
      <c r="G546" s="476">
        <v>0</v>
      </c>
      <c r="H546" s="477">
        <v>0.1</v>
      </c>
      <c r="I546" s="102">
        <v>0</v>
      </c>
      <c r="J546" s="475"/>
      <c r="K546" s="7"/>
      <c r="L546" s="491">
        <v>533</v>
      </c>
      <c r="M546" s="503" t="s">
        <v>489</v>
      </c>
      <c r="N546" s="511">
        <v>0</v>
      </c>
      <c r="O546" s="504"/>
      <c r="P546" s="505"/>
      <c r="R546" s="510"/>
      <c r="S546" s="510"/>
      <c r="T546" s="507" t="s">
        <v>489</v>
      </c>
      <c r="AM546">
        <v>0</v>
      </c>
      <c r="AN546">
        <v>0</v>
      </c>
      <c r="AO546">
        <v>0</v>
      </c>
      <c r="AP546">
        <v>0</v>
      </c>
    </row>
    <row r="547" spans="1:42" ht="18" hidden="1" outlineLevel="1" x14ac:dyDescent="0.35">
      <c r="A547" s="13" t="s">
        <v>184</v>
      </c>
      <c r="B547" s="35">
        <v>534</v>
      </c>
      <c r="C547" s="473"/>
      <c r="D547" s="474"/>
      <c r="E547" s="474"/>
      <c r="F547" s="475"/>
      <c r="G547" s="476">
        <v>0</v>
      </c>
      <c r="H547" s="477">
        <v>0.1</v>
      </c>
      <c r="I547" s="102">
        <v>0</v>
      </c>
      <c r="J547" s="475"/>
      <c r="K547" s="7"/>
      <c r="L547" s="491">
        <v>534</v>
      </c>
      <c r="M547" s="503" t="s">
        <v>489</v>
      </c>
      <c r="N547" s="511">
        <v>0</v>
      </c>
      <c r="O547" s="504"/>
      <c r="P547" s="505"/>
      <c r="R547" s="510"/>
      <c r="S547" s="510"/>
      <c r="T547" s="507" t="s">
        <v>489</v>
      </c>
      <c r="AM547">
        <v>0</v>
      </c>
      <c r="AN547">
        <v>0</v>
      </c>
      <c r="AO547">
        <v>0</v>
      </c>
      <c r="AP547">
        <v>0</v>
      </c>
    </row>
    <row r="548" spans="1:42" ht="18" hidden="1" outlineLevel="1" x14ac:dyDescent="0.35">
      <c r="A548" s="13" t="s">
        <v>184</v>
      </c>
      <c r="B548" s="35">
        <v>535</v>
      </c>
      <c r="C548" s="473"/>
      <c r="D548" s="474"/>
      <c r="E548" s="474"/>
      <c r="F548" s="475"/>
      <c r="G548" s="476">
        <v>0</v>
      </c>
      <c r="H548" s="477">
        <v>0.1</v>
      </c>
      <c r="I548" s="102">
        <v>0</v>
      </c>
      <c r="J548" s="475"/>
      <c r="K548" s="7"/>
      <c r="L548" s="491">
        <v>535</v>
      </c>
      <c r="M548" s="503" t="s">
        <v>489</v>
      </c>
      <c r="N548" s="511">
        <v>0</v>
      </c>
      <c r="O548" s="504"/>
      <c r="P548" s="505"/>
      <c r="R548" s="510"/>
      <c r="S548" s="510"/>
      <c r="T548" s="507" t="s">
        <v>489</v>
      </c>
      <c r="AM548">
        <v>0</v>
      </c>
      <c r="AN548">
        <v>0</v>
      </c>
      <c r="AO548">
        <v>0</v>
      </c>
      <c r="AP548">
        <v>0</v>
      </c>
    </row>
    <row r="549" spans="1:42" ht="18" hidden="1" outlineLevel="1" x14ac:dyDescent="0.35">
      <c r="A549" s="13" t="s">
        <v>184</v>
      </c>
      <c r="B549" s="35">
        <v>536</v>
      </c>
      <c r="C549" s="473"/>
      <c r="D549" s="474"/>
      <c r="E549" s="474"/>
      <c r="F549" s="475"/>
      <c r="G549" s="476">
        <v>0</v>
      </c>
      <c r="H549" s="477">
        <v>0.1</v>
      </c>
      <c r="I549" s="102">
        <v>0</v>
      </c>
      <c r="J549" s="475"/>
      <c r="K549" s="7"/>
      <c r="L549" s="491">
        <v>536</v>
      </c>
      <c r="M549" s="503" t="s">
        <v>489</v>
      </c>
      <c r="N549" s="511">
        <v>0</v>
      </c>
      <c r="O549" s="504"/>
      <c r="P549" s="505"/>
      <c r="R549" s="510"/>
      <c r="S549" s="510"/>
      <c r="T549" s="507" t="s">
        <v>489</v>
      </c>
      <c r="AM549">
        <v>0</v>
      </c>
      <c r="AN549">
        <v>0</v>
      </c>
      <c r="AO549">
        <v>0</v>
      </c>
      <c r="AP549">
        <v>0</v>
      </c>
    </row>
    <row r="550" spans="1:42" ht="18" hidden="1" outlineLevel="1" x14ac:dyDescent="0.35">
      <c r="A550" s="13" t="s">
        <v>184</v>
      </c>
      <c r="B550" s="35">
        <v>537</v>
      </c>
      <c r="C550" s="473"/>
      <c r="D550" s="474"/>
      <c r="E550" s="474"/>
      <c r="F550" s="475"/>
      <c r="G550" s="476">
        <v>0</v>
      </c>
      <c r="H550" s="477">
        <v>0.1</v>
      </c>
      <c r="I550" s="102">
        <v>0</v>
      </c>
      <c r="J550" s="475"/>
      <c r="K550" s="7"/>
      <c r="L550" s="491">
        <v>537</v>
      </c>
      <c r="M550" s="503" t="s">
        <v>489</v>
      </c>
      <c r="N550" s="511">
        <v>0</v>
      </c>
      <c r="O550" s="504"/>
      <c r="P550" s="505"/>
      <c r="R550" s="510"/>
      <c r="S550" s="510"/>
      <c r="T550" s="507" t="s">
        <v>489</v>
      </c>
      <c r="AM550">
        <v>0</v>
      </c>
      <c r="AN550">
        <v>0</v>
      </c>
      <c r="AO550">
        <v>0</v>
      </c>
      <c r="AP550">
        <v>0</v>
      </c>
    </row>
    <row r="551" spans="1:42" ht="18" hidden="1" outlineLevel="1" x14ac:dyDescent="0.35">
      <c r="A551" s="13" t="s">
        <v>184</v>
      </c>
      <c r="B551" s="35">
        <v>538</v>
      </c>
      <c r="C551" s="473"/>
      <c r="D551" s="474"/>
      <c r="E551" s="474"/>
      <c r="F551" s="475"/>
      <c r="G551" s="476">
        <v>0</v>
      </c>
      <c r="H551" s="477">
        <v>0.1</v>
      </c>
      <c r="I551" s="102">
        <v>0</v>
      </c>
      <c r="J551" s="475"/>
      <c r="K551" s="7"/>
      <c r="L551" s="491">
        <v>538</v>
      </c>
      <c r="M551" s="503" t="s">
        <v>489</v>
      </c>
      <c r="N551" s="511">
        <v>0</v>
      </c>
      <c r="O551" s="504"/>
      <c r="P551" s="505"/>
      <c r="R551" s="510"/>
      <c r="S551" s="510"/>
      <c r="T551" s="507" t="s">
        <v>489</v>
      </c>
      <c r="AM551">
        <v>0</v>
      </c>
      <c r="AN551">
        <v>0</v>
      </c>
      <c r="AO551">
        <v>0</v>
      </c>
      <c r="AP551">
        <v>0</v>
      </c>
    </row>
    <row r="552" spans="1:42" ht="18" hidden="1" outlineLevel="1" x14ac:dyDescent="0.35">
      <c r="A552" s="13" t="s">
        <v>184</v>
      </c>
      <c r="B552" s="35">
        <v>539</v>
      </c>
      <c r="C552" s="473"/>
      <c r="D552" s="474"/>
      <c r="E552" s="474"/>
      <c r="F552" s="475"/>
      <c r="G552" s="476">
        <v>0</v>
      </c>
      <c r="H552" s="477">
        <v>0.1</v>
      </c>
      <c r="I552" s="102">
        <v>0</v>
      </c>
      <c r="J552" s="475"/>
      <c r="K552" s="7"/>
      <c r="L552" s="491">
        <v>539</v>
      </c>
      <c r="M552" s="503" t="s">
        <v>489</v>
      </c>
      <c r="N552" s="511">
        <v>0</v>
      </c>
      <c r="O552" s="504"/>
      <c r="P552" s="505"/>
      <c r="R552" s="510"/>
      <c r="S552" s="510"/>
      <c r="T552" s="507" t="s">
        <v>489</v>
      </c>
      <c r="AM552">
        <v>0</v>
      </c>
      <c r="AN552">
        <v>0</v>
      </c>
      <c r="AO552">
        <v>0</v>
      </c>
      <c r="AP552">
        <v>0</v>
      </c>
    </row>
    <row r="553" spans="1:42" ht="18" hidden="1" outlineLevel="1" x14ac:dyDescent="0.35">
      <c r="A553" s="13" t="s">
        <v>184</v>
      </c>
      <c r="B553" s="35">
        <v>540</v>
      </c>
      <c r="C553" s="473"/>
      <c r="D553" s="474"/>
      <c r="E553" s="474"/>
      <c r="F553" s="475"/>
      <c r="G553" s="476">
        <v>0</v>
      </c>
      <c r="H553" s="477">
        <v>0.1</v>
      </c>
      <c r="I553" s="102">
        <v>0</v>
      </c>
      <c r="J553" s="475"/>
      <c r="K553" s="7"/>
      <c r="L553" s="491">
        <v>540</v>
      </c>
      <c r="M553" s="503" t="s">
        <v>489</v>
      </c>
      <c r="N553" s="511">
        <v>0</v>
      </c>
      <c r="O553" s="504"/>
      <c r="P553" s="505"/>
      <c r="R553" s="510"/>
      <c r="S553" s="510"/>
      <c r="T553" s="507" t="s">
        <v>489</v>
      </c>
      <c r="AM553">
        <v>0</v>
      </c>
      <c r="AN553">
        <v>0</v>
      </c>
      <c r="AO553">
        <v>0</v>
      </c>
      <c r="AP553">
        <v>0</v>
      </c>
    </row>
    <row r="554" spans="1:42" ht="18" hidden="1" outlineLevel="1" x14ac:dyDescent="0.35">
      <c r="A554" s="13" t="s">
        <v>184</v>
      </c>
      <c r="B554" s="35">
        <v>541</v>
      </c>
      <c r="C554" s="473"/>
      <c r="D554" s="474"/>
      <c r="E554" s="474"/>
      <c r="F554" s="475"/>
      <c r="G554" s="476">
        <v>0</v>
      </c>
      <c r="H554" s="477">
        <v>0.1</v>
      </c>
      <c r="I554" s="102">
        <v>0</v>
      </c>
      <c r="J554" s="475"/>
      <c r="K554" s="7"/>
      <c r="L554" s="491">
        <v>541</v>
      </c>
      <c r="M554" s="503" t="s">
        <v>489</v>
      </c>
      <c r="N554" s="511">
        <v>0</v>
      </c>
      <c r="O554" s="504"/>
      <c r="P554" s="505"/>
      <c r="R554" s="510"/>
      <c r="S554" s="510"/>
      <c r="T554" s="507" t="s">
        <v>489</v>
      </c>
      <c r="AM554">
        <v>0</v>
      </c>
      <c r="AN554">
        <v>0</v>
      </c>
      <c r="AO554">
        <v>0</v>
      </c>
      <c r="AP554">
        <v>0</v>
      </c>
    </row>
    <row r="555" spans="1:42" ht="18" hidden="1" outlineLevel="1" x14ac:dyDescent="0.35">
      <c r="A555" s="13" t="s">
        <v>184</v>
      </c>
      <c r="B555" s="35">
        <v>542</v>
      </c>
      <c r="C555" s="473"/>
      <c r="D555" s="474"/>
      <c r="E555" s="474"/>
      <c r="F555" s="475"/>
      <c r="G555" s="476">
        <v>0</v>
      </c>
      <c r="H555" s="477">
        <v>0.1</v>
      </c>
      <c r="I555" s="102">
        <v>0</v>
      </c>
      <c r="J555" s="475"/>
      <c r="K555" s="7"/>
      <c r="L555" s="491">
        <v>542</v>
      </c>
      <c r="M555" s="503" t="s">
        <v>489</v>
      </c>
      <c r="N555" s="511">
        <v>0</v>
      </c>
      <c r="O555" s="504"/>
      <c r="P555" s="505"/>
      <c r="R555" s="510"/>
      <c r="S555" s="510"/>
      <c r="T555" s="507" t="s">
        <v>489</v>
      </c>
      <c r="AM555">
        <v>0</v>
      </c>
      <c r="AN555">
        <v>0</v>
      </c>
      <c r="AO555">
        <v>0</v>
      </c>
      <c r="AP555">
        <v>0</v>
      </c>
    </row>
    <row r="556" spans="1:42" ht="18" hidden="1" outlineLevel="1" x14ac:dyDescent="0.35">
      <c r="A556" s="13" t="s">
        <v>184</v>
      </c>
      <c r="B556" s="35">
        <v>543</v>
      </c>
      <c r="C556" s="473"/>
      <c r="D556" s="474"/>
      <c r="E556" s="474"/>
      <c r="F556" s="475"/>
      <c r="G556" s="476">
        <v>0</v>
      </c>
      <c r="H556" s="477">
        <v>0.1</v>
      </c>
      <c r="I556" s="102">
        <v>0</v>
      </c>
      <c r="J556" s="475"/>
      <c r="K556" s="7"/>
      <c r="L556" s="491">
        <v>543</v>
      </c>
      <c r="M556" s="503" t="s">
        <v>489</v>
      </c>
      <c r="N556" s="511">
        <v>0</v>
      </c>
      <c r="O556" s="504"/>
      <c r="P556" s="505"/>
      <c r="R556" s="510"/>
      <c r="S556" s="510"/>
      <c r="T556" s="507" t="s">
        <v>489</v>
      </c>
      <c r="AM556">
        <v>0</v>
      </c>
      <c r="AN556">
        <v>0</v>
      </c>
      <c r="AO556">
        <v>0</v>
      </c>
      <c r="AP556">
        <v>0</v>
      </c>
    </row>
    <row r="557" spans="1:42" ht="18" hidden="1" outlineLevel="1" x14ac:dyDescent="0.35">
      <c r="A557" s="13" t="s">
        <v>184</v>
      </c>
      <c r="B557" s="35">
        <v>544</v>
      </c>
      <c r="C557" s="473"/>
      <c r="D557" s="474"/>
      <c r="E557" s="474"/>
      <c r="F557" s="475"/>
      <c r="G557" s="476">
        <v>0</v>
      </c>
      <c r="H557" s="477">
        <v>0.1</v>
      </c>
      <c r="I557" s="102">
        <v>0</v>
      </c>
      <c r="J557" s="475"/>
      <c r="K557" s="7"/>
      <c r="L557" s="491">
        <v>544</v>
      </c>
      <c r="M557" s="503" t="s">
        <v>489</v>
      </c>
      <c r="N557" s="511">
        <v>0</v>
      </c>
      <c r="O557" s="504"/>
      <c r="P557" s="505"/>
      <c r="R557" s="510"/>
      <c r="S557" s="510"/>
      <c r="T557" s="507" t="s">
        <v>489</v>
      </c>
      <c r="AM557">
        <v>0</v>
      </c>
      <c r="AN557">
        <v>0</v>
      </c>
      <c r="AO557">
        <v>0</v>
      </c>
      <c r="AP557">
        <v>0</v>
      </c>
    </row>
    <row r="558" spans="1:42" ht="18" hidden="1" outlineLevel="1" x14ac:dyDescent="0.35">
      <c r="A558" s="13" t="s">
        <v>184</v>
      </c>
      <c r="B558" s="35">
        <v>545</v>
      </c>
      <c r="C558" s="473"/>
      <c r="D558" s="474"/>
      <c r="E558" s="474"/>
      <c r="F558" s="475"/>
      <c r="G558" s="476">
        <v>0</v>
      </c>
      <c r="H558" s="477">
        <v>0.1</v>
      </c>
      <c r="I558" s="102">
        <v>0</v>
      </c>
      <c r="J558" s="475"/>
      <c r="K558" s="7"/>
      <c r="L558" s="491">
        <v>545</v>
      </c>
      <c r="M558" s="503" t="s">
        <v>489</v>
      </c>
      <c r="N558" s="511">
        <v>0</v>
      </c>
      <c r="O558" s="504"/>
      <c r="P558" s="505"/>
      <c r="R558" s="510"/>
      <c r="S558" s="510"/>
      <c r="T558" s="507" t="s">
        <v>489</v>
      </c>
      <c r="AM558">
        <v>0</v>
      </c>
      <c r="AN558">
        <v>0</v>
      </c>
      <c r="AO558">
        <v>0</v>
      </c>
      <c r="AP558">
        <v>0</v>
      </c>
    </row>
    <row r="559" spans="1:42" ht="18" hidden="1" outlineLevel="1" x14ac:dyDescent="0.35">
      <c r="A559" s="13" t="s">
        <v>184</v>
      </c>
      <c r="B559" s="35">
        <v>546</v>
      </c>
      <c r="C559" s="473"/>
      <c r="D559" s="474"/>
      <c r="E559" s="474"/>
      <c r="F559" s="475"/>
      <c r="G559" s="476">
        <v>0</v>
      </c>
      <c r="H559" s="477">
        <v>0.1</v>
      </c>
      <c r="I559" s="102">
        <v>0</v>
      </c>
      <c r="J559" s="475"/>
      <c r="K559" s="7"/>
      <c r="L559" s="491">
        <v>546</v>
      </c>
      <c r="M559" s="503" t="s">
        <v>489</v>
      </c>
      <c r="N559" s="511">
        <v>0</v>
      </c>
      <c r="O559" s="504"/>
      <c r="P559" s="505"/>
      <c r="R559" s="510"/>
      <c r="S559" s="510"/>
      <c r="T559" s="507" t="s">
        <v>489</v>
      </c>
      <c r="AM559">
        <v>0</v>
      </c>
      <c r="AN559">
        <v>0</v>
      </c>
      <c r="AO559">
        <v>0</v>
      </c>
      <c r="AP559">
        <v>0</v>
      </c>
    </row>
    <row r="560" spans="1:42" ht="18" hidden="1" outlineLevel="1" x14ac:dyDescent="0.35">
      <c r="A560" s="13" t="s">
        <v>184</v>
      </c>
      <c r="B560" s="35">
        <v>547</v>
      </c>
      <c r="C560" s="473"/>
      <c r="D560" s="474"/>
      <c r="E560" s="474"/>
      <c r="F560" s="475"/>
      <c r="G560" s="476">
        <v>0</v>
      </c>
      <c r="H560" s="477">
        <v>0.1</v>
      </c>
      <c r="I560" s="102">
        <v>0</v>
      </c>
      <c r="J560" s="475"/>
      <c r="K560" s="7"/>
      <c r="L560" s="491">
        <v>547</v>
      </c>
      <c r="M560" s="503" t="s">
        <v>489</v>
      </c>
      <c r="N560" s="511">
        <v>0</v>
      </c>
      <c r="O560" s="504"/>
      <c r="P560" s="505"/>
      <c r="R560" s="510"/>
      <c r="S560" s="510"/>
      <c r="T560" s="507" t="s">
        <v>489</v>
      </c>
      <c r="AM560">
        <v>0</v>
      </c>
      <c r="AN560">
        <v>0</v>
      </c>
      <c r="AO560">
        <v>0</v>
      </c>
      <c r="AP560">
        <v>0</v>
      </c>
    </row>
    <row r="561" spans="1:42" ht="18" hidden="1" outlineLevel="1" x14ac:dyDescent="0.35">
      <c r="A561" s="13" t="s">
        <v>184</v>
      </c>
      <c r="B561" s="35">
        <v>548</v>
      </c>
      <c r="C561" s="473"/>
      <c r="D561" s="474"/>
      <c r="E561" s="474"/>
      <c r="F561" s="475"/>
      <c r="G561" s="476">
        <v>0</v>
      </c>
      <c r="H561" s="477">
        <v>0.1</v>
      </c>
      <c r="I561" s="102">
        <v>0</v>
      </c>
      <c r="J561" s="475"/>
      <c r="K561" s="7"/>
      <c r="L561" s="491">
        <v>548</v>
      </c>
      <c r="M561" s="503" t="s">
        <v>489</v>
      </c>
      <c r="N561" s="511">
        <v>0</v>
      </c>
      <c r="O561" s="504"/>
      <c r="P561" s="505"/>
      <c r="R561" s="510"/>
      <c r="S561" s="510"/>
      <c r="T561" s="507" t="s">
        <v>489</v>
      </c>
      <c r="AM561">
        <v>0</v>
      </c>
      <c r="AN561">
        <v>0</v>
      </c>
      <c r="AO561">
        <v>0</v>
      </c>
      <c r="AP561">
        <v>0</v>
      </c>
    </row>
    <row r="562" spans="1:42" ht="18" hidden="1" outlineLevel="1" x14ac:dyDescent="0.35">
      <c r="A562" s="13" t="s">
        <v>184</v>
      </c>
      <c r="B562" s="35">
        <v>549</v>
      </c>
      <c r="C562" s="473"/>
      <c r="D562" s="474"/>
      <c r="E562" s="474"/>
      <c r="F562" s="475"/>
      <c r="G562" s="476">
        <v>0</v>
      </c>
      <c r="H562" s="477">
        <v>0.1</v>
      </c>
      <c r="I562" s="102">
        <v>0</v>
      </c>
      <c r="J562" s="475"/>
      <c r="K562" s="7"/>
      <c r="L562" s="491">
        <v>549</v>
      </c>
      <c r="M562" s="503" t="s">
        <v>489</v>
      </c>
      <c r="N562" s="511">
        <v>0</v>
      </c>
      <c r="O562" s="504"/>
      <c r="P562" s="505"/>
      <c r="R562" s="510"/>
      <c r="S562" s="510"/>
      <c r="T562" s="507" t="s">
        <v>489</v>
      </c>
      <c r="AM562">
        <v>0</v>
      </c>
      <c r="AN562">
        <v>0</v>
      </c>
      <c r="AO562">
        <v>0</v>
      </c>
      <c r="AP562">
        <v>0</v>
      </c>
    </row>
    <row r="563" spans="1:42" ht="18" hidden="1" outlineLevel="1" x14ac:dyDescent="0.35">
      <c r="A563" s="13" t="s">
        <v>184</v>
      </c>
      <c r="B563" s="35">
        <v>550</v>
      </c>
      <c r="C563" s="473"/>
      <c r="D563" s="474"/>
      <c r="E563" s="474"/>
      <c r="F563" s="475"/>
      <c r="G563" s="476">
        <v>0</v>
      </c>
      <c r="H563" s="477">
        <v>0.1</v>
      </c>
      <c r="I563" s="102">
        <v>0</v>
      </c>
      <c r="J563" s="475"/>
      <c r="K563" s="7"/>
      <c r="L563" s="491">
        <v>550</v>
      </c>
      <c r="M563" s="503" t="s">
        <v>489</v>
      </c>
      <c r="N563" s="511">
        <v>0</v>
      </c>
      <c r="O563" s="504"/>
      <c r="P563" s="505"/>
      <c r="R563" s="510"/>
      <c r="S563" s="510"/>
      <c r="T563" s="507" t="s">
        <v>489</v>
      </c>
      <c r="AM563">
        <v>0</v>
      </c>
      <c r="AN563">
        <v>0</v>
      </c>
      <c r="AO563">
        <v>0</v>
      </c>
      <c r="AP563">
        <v>0</v>
      </c>
    </row>
    <row r="564" spans="1:42" ht="18" hidden="1" outlineLevel="1" x14ac:dyDescent="0.35">
      <c r="A564" s="13" t="s">
        <v>184</v>
      </c>
      <c r="B564" s="35">
        <v>551</v>
      </c>
      <c r="C564" s="473"/>
      <c r="D564" s="474"/>
      <c r="E564" s="474"/>
      <c r="F564" s="475"/>
      <c r="G564" s="476">
        <v>0</v>
      </c>
      <c r="H564" s="477">
        <v>0.1</v>
      </c>
      <c r="I564" s="102">
        <v>0</v>
      </c>
      <c r="J564" s="475"/>
      <c r="K564" s="7"/>
      <c r="L564" s="491">
        <v>551</v>
      </c>
      <c r="M564" s="503" t="s">
        <v>489</v>
      </c>
      <c r="N564" s="511">
        <v>0</v>
      </c>
      <c r="O564" s="504"/>
      <c r="P564" s="505"/>
      <c r="R564" s="510"/>
      <c r="S564" s="510"/>
      <c r="T564" s="507" t="s">
        <v>489</v>
      </c>
      <c r="AM564">
        <v>0</v>
      </c>
      <c r="AN564">
        <v>0</v>
      </c>
      <c r="AO564">
        <v>0</v>
      </c>
      <c r="AP564">
        <v>0</v>
      </c>
    </row>
    <row r="565" spans="1:42" ht="18" hidden="1" outlineLevel="1" x14ac:dyDescent="0.35">
      <c r="A565" s="13" t="s">
        <v>184</v>
      </c>
      <c r="B565" s="35">
        <v>552</v>
      </c>
      <c r="C565" s="473"/>
      <c r="D565" s="474"/>
      <c r="E565" s="474"/>
      <c r="F565" s="475"/>
      <c r="G565" s="476">
        <v>0</v>
      </c>
      <c r="H565" s="477">
        <v>0.1</v>
      </c>
      <c r="I565" s="102">
        <v>0</v>
      </c>
      <c r="J565" s="475"/>
      <c r="K565" s="7"/>
      <c r="L565" s="491">
        <v>552</v>
      </c>
      <c r="M565" s="503" t="s">
        <v>489</v>
      </c>
      <c r="N565" s="511">
        <v>0</v>
      </c>
      <c r="O565" s="504"/>
      <c r="P565" s="505"/>
      <c r="R565" s="510"/>
      <c r="S565" s="510"/>
      <c r="T565" s="507" t="s">
        <v>489</v>
      </c>
      <c r="AM565">
        <v>0</v>
      </c>
      <c r="AN565">
        <v>0</v>
      </c>
      <c r="AO565">
        <v>0</v>
      </c>
      <c r="AP565">
        <v>0</v>
      </c>
    </row>
    <row r="566" spans="1:42" ht="18" hidden="1" outlineLevel="1" x14ac:dyDescent="0.35">
      <c r="A566" s="13" t="s">
        <v>184</v>
      </c>
      <c r="B566" s="35">
        <v>553</v>
      </c>
      <c r="C566" s="473"/>
      <c r="D566" s="474"/>
      <c r="E566" s="474"/>
      <c r="F566" s="475"/>
      <c r="G566" s="476">
        <v>0</v>
      </c>
      <c r="H566" s="477">
        <v>0.1</v>
      </c>
      <c r="I566" s="102">
        <v>0</v>
      </c>
      <c r="J566" s="475"/>
      <c r="K566" s="7"/>
      <c r="L566" s="491">
        <v>553</v>
      </c>
      <c r="M566" s="503" t="s">
        <v>489</v>
      </c>
      <c r="N566" s="511">
        <v>0</v>
      </c>
      <c r="O566" s="504"/>
      <c r="P566" s="505"/>
      <c r="R566" s="510"/>
      <c r="S566" s="510"/>
      <c r="T566" s="507" t="s">
        <v>489</v>
      </c>
      <c r="AM566">
        <v>0</v>
      </c>
      <c r="AN566">
        <v>0</v>
      </c>
      <c r="AO566">
        <v>0</v>
      </c>
      <c r="AP566">
        <v>0</v>
      </c>
    </row>
    <row r="567" spans="1:42" ht="18" hidden="1" outlineLevel="1" x14ac:dyDescent="0.35">
      <c r="A567" s="13" t="s">
        <v>184</v>
      </c>
      <c r="B567" s="35">
        <v>554</v>
      </c>
      <c r="C567" s="473"/>
      <c r="D567" s="474"/>
      <c r="E567" s="474"/>
      <c r="F567" s="475"/>
      <c r="G567" s="476">
        <v>0</v>
      </c>
      <c r="H567" s="477">
        <v>0.1</v>
      </c>
      <c r="I567" s="102">
        <v>0</v>
      </c>
      <c r="J567" s="475"/>
      <c r="K567" s="7"/>
      <c r="L567" s="491">
        <v>554</v>
      </c>
      <c r="M567" s="503" t="s">
        <v>489</v>
      </c>
      <c r="N567" s="511">
        <v>0</v>
      </c>
      <c r="O567" s="504"/>
      <c r="P567" s="505"/>
      <c r="R567" s="510"/>
      <c r="S567" s="510"/>
      <c r="T567" s="507" t="s">
        <v>489</v>
      </c>
      <c r="AM567">
        <v>0</v>
      </c>
      <c r="AN567">
        <v>0</v>
      </c>
      <c r="AO567">
        <v>0</v>
      </c>
      <c r="AP567">
        <v>0</v>
      </c>
    </row>
    <row r="568" spans="1:42" ht="18" hidden="1" outlineLevel="1" x14ac:dyDescent="0.35">
      <c r="A568" s="13" t="s">
        <v>184</v>
      </c>
      <c r="B568" s="35">
        <v>555</v>
      </c>
      <c r="C568" s="473"/>
      <c r="D568" s="474"/>
      <c r="E568" s="474"/>
      <c r="F568" s="475"/>
      <c r="G568" s="476">
        <v>0</v>
      </c>
      <c r="H568" s="477">
        <v>0.1</v>
      </c>
      <c r="I568" s="102">
        <v>0</v>
      </c>
      <c r="J568" s="475"/>
      <c r="K568" s="7"/>
      <c r="L568" s="491">
        <v>555</v>
      </c>
      <c r="M568" s="503" t="s">
        <v>489</v>
      </c>
      <c r="N568" s="511">
        <v>0</v>
      </c>
      <c r="O568" s="504"/>
      <c r="P568" s="505"/>
      <c r="R568" s="510"/>
      <c r="S568" s="510"/>
      <c r="T568" s="507" t="s">
        <v>489</v>
      </c>
      <c r="AM568">
        <v>0</v>
      </c>
      <c r="AN568">
        <v>0</v>
      </c>
      <c r="AO568">
        <v>0</v>
      </c>
      <c r="AP568">
        <v>0</v>
      </c>
    </row>
    <row r="569" spans="1:42" ht="18" hidden="1" outlineLevel="1" x14ac:dyDescent="0.35">
      <c r="A569" s="13" t="s">
        <v>184</v>
      </c>
      <c r="B569" s="35">
        <v>556</v>
      </c>
      <c r="C569" s="473"/>
      <c r="D569" s="474"/>
      <c r="E569" s="474"/>
      <c r="F569" s="475"/>
      <c r="G569" s="476">
        <v>0</v>
      </c>
      <c r="H569" s="477">
        <v>0.1</v>
      </c>
      <c r="I569" s="102">
        <v>0</v>
      </c>
      <c r="J569" s="475"/>
      <c r="K569" s="7"/>
      <c r="L569" s="491">
        <v>556</v>
      </c>
      <c r="M569" s="503" t="s">
        <v>489</v>
      </c>
      <c r="N569" s="511">
        <v>0</v>
      </c>
      <c r="O569" s="504"/>
      <c r="P569" s="505"/>
      <c r="R569" s="510"/>
      <c r="S569" s="510"/>
      <c r="T569" s="507" t="s">
        <v>489</v>
      </c>
      <c r="AM569">
        <v>0</v>
      </c>
      <c r="AN569">
        <v>0</v>
      </c>
      <c r="AO569">
        <v>0</v>
      </c>
      <c r="AP569">
        <v>0</v>
      </c>
    </row>
    <row r="570" spans="1:42" ht="18" hidden="1" outlineLevel="1" x14ac:dyDescent="0.35">
      <c r="A570" s="13" t="s">
        <v>184</v>
      </c>
      <c r="B570" s="35">
        <v>557</v>
      </c>
      <c r="C570" s="473"/>
      <c r="D570" s="474"/>
      <c r="E570" s="474"/>
      <c r="F570" s="475"/>
      <c r="G570" s="476">
        <v>0</v>
      </c>
      <c r="H570" s="477">
        <v>0.1</v>
      </c>
      <c r="I570" s="102">
        <v>0</v>
      </c>
      <c r="J570" s="475"/>
      <c r="K570" s="7"/>
      <c r="L570" s="491">
        <v>557</v>
      </c>
      <c r="M570" s="503" t="s">
        <v>489</v>
      </c>
      <c r="N570" s="511">
        <v>0</v>
      </c>
      <c r="O570" s="504"/>
      <c r="P570" s="505"/>
      <c r="R570" s="510"/>
      <c r="S570" s="510"/>
      <c r="T570" s="507" t="s">
        <v>489</v>
      </c>
      <c r="AM570">
        <v>0</v>
      </c>
      <c r="AN570">
        <v>0</v>
      </c>
      <c r="AO570">
        <v>0</v>
      </c>
      <c r="AP570">
        <v>0</v>
      </c>
    </row>
    <row r="571" spans="1:42" ht="18" hidden="1" outlineLevel="1" x14ac:dyDescent="0.35">
      <c r="A571" s="13" t="s">
        <v>184</v>
      </c>
      <c r="B571" s="35">
        <v>558</v>
      </c>
      <c r="C571" s="473"/>
      <c r="D571" s="474"/>
      <c r="E571" s="474"/>
      <c r="F571" s="475"/>
      <c r="G571" s="476">
        <v>0</v>
      </c>
      <c r="H571" s="477">
        <v>0.1</v>
      </c>
      <c r="I571" s="102">
        <v>0</v>
      </c>
      <c r="J571" s="475"/>
      <c r="K571" s="7"/>
      <c r="L571" s="491">
        <v>558</v>
      </c>
      <c r="M571" s="503" t="s">
        <v>489</v>
      </c>
      <c r="N571" s="511">
        <v>0</v>
      </c>
      <c r="O571" s="504"/>
      <c r="P571" s="505"/>
      <c r="R571" s="510"/>
      <c r="S571" s="510"/>
      <c r="T571" s="507" t="s">
        <v>489</v>
      </c>
      <c r="AM571">
        <v>0</v>
      </c>
      <c r="AN571">
        <v>0</v>
      </c>
      <c r="AO571">
        <v>0</v>
      </c>
      <c r="AP571">
        <v>0</v>
      </c>
    </row>
    <row r="572" spans="1:42" ht="18" hidden="1" outlineLevel="1" x14ac:dyDescent="0.35">
      <c r="A572" s="13" t="s">
        <v>184</v>
      </c>
      <c r="B572" s="35">
        <v>559</v>
      </c>
      <c r="C572" s="473"/>
      <c r="D572" s="474"/>
      <c r="E572" s="474"/>
      <c r="F572" s="475"/>
      <c r="G572" s="476">
        <v>0</v>
      </c>
      <c r="H572" s="477">
        <v>0.1</v>
      </c>
      <c r="I572" s="102">
        <v>0</v>
      </c>
      <c r="J572" s="475"/>
      <c r="K572" s="7"/>
      <c r="L572" s="491">
        <v>559</v>
      </c>
      <c r="M572" s="503" t="s">
        <v>489</v>
      </c>
      <c r="N572" s="511">
        <v>0</v>
      </c>
      <c r="O572" s="504"/>
      <c r="P572" s="505"/>
      <c r="R572" s="510"/>
      <c r="S572" s="510"/>
      <c r="T572" s="507" t="s">
        <v>489</v>
      </c>
      <c r="AM572">
        <v>0</v>
      </c>
      <c r="AN572">
        <v>0</v>
      </c>
      <c r="AO572">
        <v>0</v>
      </c>
      <c r="AP572">
        <v>0</v>
      </c>
    </row>
    <row r="573" spans="1:42" ht="18" hidden="1" outlineLevel="1" x14ac:dyDescent="0.35">
      <c r="A573" s="13" t="s">
        <v>184</v>
      </c>
      <c r="B573" s="35">
        <v>560</v>
      </c>
      <c r="C573" s="473"/>
      <c r="D573" s="474"/>
      <c r="E573" s="474"/>
      <c r="F573" s="475"/>
      <c r="G573" s="476">
        <v>0</v>
      </c>
      <c r="H573" s="477">
        <v>0.1</v>
      </c>
      <c r="I573" s="102">
        <v>0</v>
      </c>
      <c r="J573" s="475"/>
      <c r="K573" s="7"/>
      <c r="L573" s="491">
        <v>560</v>
      </c>
      <c r="M573" s="503" t="s">
        <v>489</v>
      </c>
      <c r="N573" s="511">
        <v>0</v>
      </c>
      <c r="O573" s="504"/>
      <c r="P573" s="505"/>
      <c r="R573" s="510"/>
      <c r="S573" s="510"/>
      <c r="T573" s="507" t="s">
        <v>489</v>
      </c>
      <c r="AM573">
        <v>0</v>
      </c>
      <c r="AN573">
        <v>0</v>
      </c>
      <c r="AO573">
        <v>0</v>
      </c>
      <c r="AP573">
        <v>0</v>
      </c>
    </row>
    <row r="574" spans="1:42" ht="18" hidden="1" outlineLevel="1" x14ac:dyDescent="0.35">
      <c r="A574" s="13" t="s">
        <v>184</v>
      </c>
      <c r="B574" s="35">
        <v>561</v>
      </c>
      <c r="C574" s="473"/>
      <c r="D574" s="474"/>
      <c r="E574" s="474"/>
      <c r="F574" s="475"/>
      <c r="G574" s="476">
        <v>0</v>
      </c>
      <c r="H574" s="477">
        <v>0.1</v>
      </c>
      <c r="I574" s="102">
        <v>0</v>
      </c>
      <c r="J574" s="475"/>
      <c r="K574" s="7"/>
      <c r="L574" s="491">
        <v>561</v>
      </c>
      <c r="M574" s="503" t="s">
        <v>489</v>
      </c>
      <c r="N574" s="511">
        <v>0</v>
      </c>
      <c r="O574" s="504"/>
      <c r="P574" s="505"/>
      <c r="R574" s="510"/>
      <c r="S574" s="510"/>
      <c r="T574" s="507" t="s">
        <v>489</v>
      </c>
      <c r="AM574">
        <v>0</v>
      </c>
      <c r="AN574">
        <v>0</v>
      </c>
      <c r="AO574">
        <v>0</v>
      </c>
      <c r="AP574">
        <v>0</v>
      </c>
    </row>
    <row r="575" spans="1:42" ht="18" hidden="1" outlineLevel="1" x14ac:dyDescent="0.35">
      <c r="A575" s="13" t="s">
        <v>184</v>
      </c>
      <c r="B575" s="35">
        <v>562</v>
      </c>
      <c r="C575" s="473"/>
      <c r="D575" s="474"/>
      <c r="E575" s="474"/>
      <c r="F575" s="475"/>
      <c r="G575" s="476">
        <v>0</v>
      </c>
      <c r="H575" s="477">
        <v>0.1</v>
      </c>
      <c r="I575" s="102">
        <v>0</v>
      </c>
      <c r="J575" s="475"/>
      <c r="K575" s="7"/>
      <c r="L575" s="491">
        <v>562</v>
      </c>
      <c r="M575" s="503" t="s">
        <v>489</v>
      </c>
      <c r="N575" s="511">
        <v>0</v>
      </c>
      <c r="O575" s="504"/>
      <c r="P575" s="505"/>
      <c r="R575" s="510"/>
      <c r="S575" s="510"/>
      <c r="T575" s="507" t="s">
        <v>489</v>
      </c>
      <c r="AM575">
        <v>0</v>
      </c>
      <c r="AN575">
        <v>0</v>
      </c>
      <c r="AO575">
        <v>0</v>
      </c>
      <c r="AP575">
        <v>0</v>
      </c>
    </row>
    <row r="576" spans="1:42" ht="18" hidden="1" outlineLevel="1" x14ac:dyDescent="0.35">
      <c r="A576" s="13" t="s">
        <v>184</v>
      </c>
      <c r="B576" s="35">
        <v>563</v>
      </c>
      <c r="C576" s="473"/>
      <c r="D576" s="474"/>
      <c r="E576" s="474"/>
      <c r="F576" s="475"/>
      <c r="G576" s="476">
        <v>0</v>
      </c>
      <c r="H576" s="477">
        <v>0.1</v>
      </c>
      <c r="I576" s="102">
        <v>0</v>
      </c>
      <c r="J576" s="475"/>
      <c r="K576" s="7"/>
      <c r="L576" s="491">
        <v>563</v>
      </c>
      <c r="M576" s="503" t="s">
        <v>489</v>
      </c>
      <c r="N576" s="511">
        <v>0</v>
      </c>
      <c r="O576" s="504"/>
      <c r="P576" s="505"/>
      <c r="R576" s="510"/>
      <c r="S576" s="510"/>
      <c r="T576" s="507" t="s">
        <v>489</v>
      </c>
      <c r="AM576">
        <v>0</v>
      </c>
      <c r="AN576">
        <v>0</v>
      </c>
      <c r="AO576">
        <v>0</v>
      </c>
      <c r="AP576">
        <v>0</v>
      </c>
    </row>
    <row r="577" spans="1:42" ht="18" hidden="1" outlineLevel="1" x14ac:dyDescent="0.35">
      <c r="A577" s="13" t="s">
        <v>184</v>
      </c>
      <c r="B577" s="35">
        <v>564</v>
      </c>
      <c r="C577" s="473"/>
      <c r="D577" s="474"/>
      <c r="E577" s="474"/>
      <c r="F577" s="475"/>
      <c r="G577" s="476">
        <v>0</v>
      </c>
      <c r="H577" s="477">
        <v>0.1</v>
      </c>
      <c r="I577" s="102">
        <v>0</v>
      </c>
      <c r="J577" s="475"/>
      <c r="K577" s="7"/>
      <c r="L577" s="491">
        <v>564</v>
      </c>
      <c r="M577" s="503" t="s">
        <v>489</v>
      </c>
      <c r="N577" s="511">
        <v>0</v>
      </c>
      <c r="O577" s="504"/>
      <c r="P577" s="505"/>
      <c r="R577" s="510"/>
      <c r="S577" s="510"/>
      <c r="T577" s="507" t="s">
        <v>489</v>
      </c>
      <c r="AM577">
        <v>0</v>
      </c>
      <c r="AN577">
        <v>0</v>
      </c>
      <c r="AO577">
        <v>0</v>
      </c>
      <c r="AP577">
        <v>0</v>
      </c>
    </row>
    <row r="578" spans="1:42" ht="18" hidden="1" outlineLevel="1" x14ac:dyDescent="0.35">
      <c r="A578" s="13" t="s">
        <v>184</v>
      </c>
      <c r="B578" s="35">
        <v>565</v>
      </c>
      <c r="C578" s="473"/>
      <c r="D578" s="474"/>
      <c r="E578" s="474"/>
      <c r="F578" s="475"/>
      <c r="G578" s="476">
        <v>0</v>
      </c>
      <c r="H578" s="477">
        <v>0.1</v>
      </c>
      <c r="I578" s="102">
        <v>0</v>
      </c>
      <c r="J578" s="475"/>
      <c r="K578" s="7"/>
      <c r="L578" s="491">
        <v>565</v>
      </c>
      <c r="M578" s="503" t="s">
        <v>489</v>
      </c>
      <c r="N578" s="511">
        <v>0</v>
      </c>
      <c r="O578" s="504"/>
      <c r="P578" s="505"/>
      <c r="R578" s="510"/>
      <c r="S578" s="510"/>
      <c r="T578" s="507" t="s">
        <v>489</v>
      </c>
      <c r="AM578">
        <v>0</v>
      </c>
      <c r="AN578">
        <v>0</v>
      </c>
      <c r="AO578">
        <v>0</v>
      </c>
      <c r="AP578">
        <v>0</v>
      </c>
    </row>
    <row r="579" spans="1:42" ht="18" hidden="1" outlineLevel="1" x14ac:dyDescent="0.35">
      <c r="A579" s="13" t="s">
        <v>184</v>
      </c>
      <c r="B579" s="35">
        <v>566</v>
      </c>
      <c r="C579" s="473"/>
      <c r="D579" s="474"/>
      <c r="E579" s="474"/>
      <c r="F579" s="475"/>
      <c r="G579" s="476">
        <v>0</v>
      </c>
      <c r="H579" s="477">
        <v>0.1</v>
      </c>
      <c r="I579" s="102">
        <v>0</v>
      </c>
      <c r="J579" s="475"/>
      <c r="K579" s="7"/>
      <c r="L579" s="491">
        <v>566</v>
      </c>
      <c r="M579" s="503" t="s">
        <v>489</v>
      </c>
      <c r="N579" s="511">
        <v>0</v>
      </c>
      <c r="O579" s="504"/>
      <c r="P579" s="505"/>
      <c r="R579" s="510"/>
      <c r="S579" s="510"/>
      <c r="T579" s="507" t="s">
        <v>489</v>
      </c>
      <c r="AM579">
        <v>0</v>
      </c>
      <c r="AN579">
        <v>0</v>
      </c>
      <c r="AO579">
        <v>0</v>
      </c>
      <c r="AP579">
        <v>0</v>
      </c>
    </row>
    <row r="580" spans="1:42" ht="18" hidden="1" outlineLevel="1" x14ac:dyDescent="0.35">
      <c r="A580" s="13" t="s">
        <v>184</v>
      </c>
      <c r="B580" s="35">
        <v>567</v>
      </c>
      <c r="C580" s="473"/>
      <c r="D580" s="474"/>
      <c r="E580" s="474"/>
      <c r="F580" s="475"/>
      <c r="G580" s="476">
        <v>0</v>
      </c>
      <c r="H580" s="477">
        <v>0.1</v>
      </c>
      <c r="I580" s="102">
        <v>0</v>
      </c>
      <c r="J580" s="475"/>
      <c r="K580" s="7"/>
      <c r="L580" s="491">
        <v>567</v>
      </c>
      <c r="M580" s="503" t="s">
        <v>489</v>
      </c>
      <c r="N580" s="511">
        <v>0</v>
      </c>
      <c r="O580" s="504"/>
      <c r="P580" s="505"/>
      <c r="R580" s="510"/>
      <c r="S580" s="510"/>
      <c r="T580" s="507" t="s">
        <v>489</v>
      </c>
      <c r="AM580">
        <v>0</v>
      </c>
      <c r="AN580">
        <v>0</v>
      </c>
      <c r="AO580">
        <v>0</v>
      </c>
      <c r="AP580">
        <v>0</v>
      </c>
    </row>
    <row r="581" spans="1:42" ht="18" hidden="1" outlineLevel="1" x14ac:dyDescent="0.35">
      <c r="A581" s="13" t="s">
        <v>184</v>
      </c>
      <c r="B581" s="35">
        <v>568</v>
      </c>
      <c r="C581" s="473"/>
      <c r="D581" s="474"/>
      <c r="E581" s="474"/>
      <c r="F581" s="475"/>
      <c r="G581" s="476">
        <v>0</v>
      </c>
      <c r="H581" s="477">
        <v>0.1</v>
      </c>
      <c r="I581" s="102">
        <v>0</v>
      </c>
      <c r="J581" s="475"/>
      <c r="K581" s="7"/>
      <c r="L581" s="491">
        <v>568</v>
      </c>
      <c r="M581" s="503" t="s">
        <v>489</v>
      </c>
      <c r="N581" s="511">
        <v>0</v>
      </c>
      <c r="O581" s="504"/>
      <c r="P581" s="505"/>
      <c r="R581" s="510"/>
      <c r="S581" s="510"/>
      <c r="T581" s="507" t="s">
        <v>489</v>
      </c>
      <c r="AM581">
        <v>0</v>
      </c>
      <c r="AN581">
        <v>0</v>
      </c>
      <c r="AO581">
        <v>0</v>
      </c>
      <c r="AP581">
        <v>0</v>
      </c>
    </row>
    <row r="582" spans="1:42" ht="18" hidden="1" outlineLevel="1" x14ac:dyDescent="0.35">
      <c r="A582" s="13" t="s">
        <v>184</v>
      </c>
      <c r="B582" s="35">
        <v>569</v>
      </c>
      <c r="C582" s="473"/>
      <c r="D582" s="474"/>
      <c r="E582" s="474"/>
      <c r="F582" s="475"/>
      <c r="G582" s="476">
        <v>0</v>
      </c>
      <c r="H582" s="477">
        <v>0.1</v>
      </c>
      <c r="I582" s="102">
        <v>0</v>
      </c>
      <c r="J582" s="475"/>
      <c r="K582" s="7"/>
      <c r="L582" s="491">
        <v>569</v>
      </c>
      <c r="M582" s="503" t="s">
        <v>489</v>
      </c>
      <c r="N582" s="511">
        <v>0</v>
      </c>
      <c r="O582" s="504"/>
      <c r="P582" s="505"/>
      <c r="R582" s="510"/>
      <c r="S582" s="510"/>
      <c r="T582" s="507" t="s">
        <v>489</v>
      </c>
      <c r="AM582">
        <v>0</v>
      </c>
      <c r="AN582">
        <v>0</v>
      </c>
      <c r="AO582">
        <v>0</v>
      </c>
      <c r="AP582">
        <v>0</v>
      </c>
    </row>
    <row r="583" spans="1:42" ht="18" hidden="1" outlineLevel="1" x14ac:dyDescent="0.35">
      <c r="A583" s="13" t="s">
        <v>184</v>
      </c>
      <c r="B583" s="35">
        <v>570</v>
      </c>
      <c r="C583" s="473"/>
      <c r="D583" s="474"/>
      <c r="E583" s="474"/>
      <c r="F583" s="475"/>
      <c r="G583" s="476">
        <v>0</v>
      </c>
      <c r="H583" s="477">
        <v>0.1</v>
      </c>
      <c r="I583" s="102">
        <v>0</v>
      </c>
      <c r="J583" s="475"/>
      <c r="K583" s="7"/>
      <c r="L583" s="491">
        <v>570</v>
      </c>
      <c r="M583" s="503" t="s">
        <v>489</v>
      </c>
      <c r="N583" s="511">
        <v>0</v>
      </c>
      <c r="O583" s="504"/>
      <c r="P583" s="505"/>
      <c r="R583" s="510"/>
      <c r="S583" s="510"/>
      <c r="T583" s="507" t="s">
        <v>489</v>
      </c>
      <c r="AM583">
        <v>0</v>
      </c>
      <c r="AN583">
        <v>0</v>
      </c>
      <c r="AO583">
        <v>0</v>
      </c>
      <c r="AP583">
        <v>0</v>
      </c>
    </row>
    <row r="584" spans="1:42" ht="18" hidden="1" outlineLevel="1" x14ac:dyDescent="0.35">
      <c r="A584" s="13" t="s">
        <v>184</v>
      </c>
      <c r="B584" s="35">
        <v>571</v>
      </c>
      <c r="C584" s="473"/>
      <c r="D584" s="474"/>
      <c r="E584" s="474"/>
      <c r="F584" s="475"/>
      <c r="G584" s="476">
        <v>0</v>
      </c>
      <c r="H584" s="477">
        <v>0.1</v>
      </c>
      <c r="I584" s="102">
        <v>0</v>
      </c>
      <c r="J584" s="475"/>
      <c r="K584" s="7"/>
      <c r="L584" s="491">
        <v>571</v>
      </c>
      <c r="M584" s="503" t="s">
        <v>489</v>
      </c>
      <c r="N584" s="511">
        <v>0</v>
      </c>
      <c r="O584" s="504"/>
      <c r="P584" s="505"/>
      <c r="R584" s="510"/>
      <c r="S584" s="510"/>
      <c r="T584" s="507" t="s">
        <v>489</v>
      </c>
      <c r="AM584">
        <v>0</v>
      </c>
      <c r="AN584">
        <v>0</v>
      </c>
      <c r="AO584">
        <v>0</v>
      </c>
      <c r="AP584">
        <v>0</v>
      </c>
    </row>
    <row r="585" spans="1:42" ht="18" hidden="1" outlineLevel="1" x14ac:dyDescent="0.35">
      <c r="A585" s="13" t="s">
        <v>184</v>
      </c>
      <c r="B585" s="35">
        <v>572</v>
      </c>
      <c r="C585" s="473"/>
      <c r="D585" s="474"/>
      <c r="E585" s="474"/>
      <c r="F585" s="475"/>
      <c r="G585" s="476">
        <v>0</v>
      </c>
      <c r="H585" s="477">
        <v>0.1</v>
      </c>
      <c r="I585" s="102">
        <v>0</v>
      </c>
      <c r="J585" s="475"/>
      <c r="K585" s="7"/>
      <c r="L585" s="491">
        <v>572</v>
      </c>
      <c r="M585" s="503" t="s">
        <v>489</v>
      </c>
      <c r="N585" s="511">
        <v>0</v>
      </c>
      <c r="O585" s="504"/>
      <c r="P585" s="505"/>
      <c r="R585" s="510"/>
      <c r="S585" s="510"/>
      <c r="T585" s="507" t="s">
        <v>489</v>
      </c>
      <c r="AM585">
        <v>0</v>
      </c>
      <c r="AN585">
        <v>0</v>
      </c>
      <c r="AO585">
        <v>0</v>
      </c>
      <c r="AP585">
        <v>0</v>
      </c>
    </row>
    <row r="586" spans="1:42" ht="18" hidden="1" outlineLevel="1" x14ac:dyDescent="0.35">
      <c r="A586" s="13" t="s">
        <v>184</v>
      </c>
      <c r="B586" s="35">
        <v>573</v>
      </c>
      <c r="C586" s="473"/>
      <c r="D586" s="474"/>
      <c r="E586" s="474"/>
      <c r="F586" s="475"/>
      <c r="G586" s="476">
        <v>0</v>
      </c>
      <c r="H586" s="477">
        <v>0.1</v>
      </c>
      <c r="I586" s="102">
        <v>0</v>
      </c>
      <c r="J586" s="475"/>
      <c r="K586" s="7"/>
      <c r="L586" s="491">
        <v>573</v>
      </c>
      <c r="M586" s="503" t="s">
        <v>489</v>
      </c>
      <c r="N586" s="511">
        <v>0</v>
      </c>
      <c r="O586" s="504"/>
      <c r="P586" s="505"/>
      <c r="R586" s="510"/>
      <c r="S586" s="510"/>
      <c r="T586" s="507" t="s">
        <v>489</v>
      </c>
      <c r="AM586">
        <v>0</v>
      </c>
      <c r="AN586">
        <v>0</v>
      </c>
      <c r="AO586">
        <v>0</v>
      </c>
      <c r="AP586">
        <v>0</v>
      </c>
    </row>
    <row r="587" spans="1:42" ht="18" hidden="1" outlineLevel="1" x14ac:dyDescent="0.35">
      <c r="A587" s="13" t="s">
        <v>184</v>
      </c>
      <c r="B587" s="35">
        <v>574</v>
      </c>
      <c r="C587" s="473"/>
      <c r="D587" s="474"/>
      <c r="E587" s="474"/>
      <c r="F587" s="475"/>
      <c r="G587" s="476">
        <v>0</v>
      </c>
      <c r="H587" s="477">
        <v>0.1</v>
      </c>
      <c r="I587" s="102">
        <v>0</v>
      </c>
      <c r="J587" s="475"/>
      <c r="K587" s="7"/>
      <c r="L587" s="491">
        <v>574</v>
      </c>
      <c r="M587" s="503" t="s">
        <v>489</v>
      </c>
      <c r="N587" s="511">
        <v>0</v>
      </c>
      <c r="O587" s="504"/>
      <c r="P587" s="505"/>
      <c r="R587" s="510"/>
      <c r="S587" s="510"/>
      <c r="T587" s="507" t="s">
        <v>489</v>
      </c>
      <c r="AM587">
        <v>0</v>
      </c>
      <c r="AN587">
        <v>0</v>
      </c>
      <c r="AO587">
        <v>0</v>
      </c>
      <c r="AP587">
        <v>0</v>
      </c>
    </row>
    <row r="588" spans="1:42" ht="18" hidden="1" outlineLevel="1" x14ac:dyDescent="0.35">
      <c r="A588" s="13" t="s">
        <v>184</v>
      </c>
      <c r="B588" s="35">
        <v>575</v>
      </c>
      <c r="C588" s="473"/>
      <c r="D588" s="474"/>
      <c r="E588" s="474"/>
      <c r="F588" s="475"/>
      <c r="G588" s="476">
        <v>0</v>
      </c>
      <c r="H588" s="477">
        <v>0.1</v>
      </c>
      <c r="I588" s="102">
        <v>0</v>
      </c>
      <c r="J588" s="475"/>
      <c r="K588" s="7"/>
      <c r="L588" s="491">
        <v>575</v>
      </c>
      <c r="M588" s="503" t="s">
        <v>489</v>
      </c>
      <c r="N588" s="511">
        <v>0</v>
      </c>
      <c r="O588" s="504"/>
      <c r="P588" s="505"/>
      <c r="R588" s="510"/>
      <c r="S588" s="510"/>
      <c r="T588" s="507" t="s">
        <v>489</v>
      </c>
      <c r="AM588">
        <v>0</v>
      </c>
      <c r="AN588">
        <v>0</v>
      </c>
      <c r="AO588">
        <v>0</v>
      </c>
      <c r="AP588">
        <v>0</v>
      </c>
    </row>
    <row r="589" spans="1:42" ht="18" hidden="1" outlineLevel="1" x14ac:dyDescent="0.35">
      <c r="A589" s="13" t="s">
        <v>184</v>
      </c>
      <c r="B589" s="35">
        <v>576</v>
      </c>
      <c r="C589" s="473"/>
      <c r="D589" s="474"/>
      <c r="E589" s="474"/>
      <c r="F589" s="475"/>
      <c r="G589" s="476">
        <v>0</v>
      </c>
      <c r="H589" s="477">
        <v>0.1</v>
      </c>
      <c r="I589" s="102">
        <v>0</v>
      </c>
      <c r="J589" s="475"/>
      <c r="K589" s="7"/>
      <c r="L589" s="491">
        <v>576</v>
      </c>
      <c r="M589" s="503" t="s">
        <v>489</v>
      </c>
      <c r="N589" s="511">
        <v>0</v>
      </c>
      <c r="O589" s="504"/>
      <c r="P589" s="505"/>
      <c r="R589" s="510"/>
      <c r="S589" s="510"/>
      <c r="T589" s="507" t="s">
        <v>489</v>
      </c>
      <c r="AM589">
        <v>0</v>
      </c>
      <c r="AN589">
        <v>0</v>
      </c>
      <c r="AO589">
        <v>0</v>
      </c>
      <c r="AP589">
        <v>0</v>
      </c>
    </row>
    <row r="590" spans="1:42" ht="18" hidden="1" outlineLevel="1" x14ac:dyDescent="0.35">
      <c r="A590" s="13" t="s">
        <v>184</v>
      </c>
      <c r="B590" s="35">
        <v>577</v>
      </c>
      <c r="C590" s="473"/>
      <c r="D590" s="474"/>
      <c r="E590" s="474"/>
      <c r="F590" s="475"/>
      <c r="G590" s="476">
        <v>0</v>
      </c>
      <c r="H590" s="477">
        <v>0.1</v>
      </c>
      <c r="I590" s="102">
        <v>0</v>
      </c>
      <c r="J590" s="475"/>
      <c r="K590" s="7"/>
      <c r="L590" s="491">
        <v>577</v>
      </c>
      <c r="M590" s="503" t="s">
        <v>489</v>
      </c>
      <c r="N590" s="511">
        <v>0</v>
      </c>
      <c r="O590" s="504"/>
      <c r="P590" s="505"/>
      <c r="R590" s="510"/>
      <c r="S590" s="510"/>
      <c r="T590" s="507" t="s">
        <v>489</v>
      </c>
      <c r="AM590">
        <v>0</v>
      </c>
      <c r="AN590">
        <v>0</v>
      </c>
      <c r="AO590">
        <v>0</v>
      </c>
      <c r="AP590">
        <v>0</v>
      </c>
    </row>
    <row r="591" spans="1:42" ht="18" hidden="1" outlineLevel="1" x14ac:dyDescent="0.35">
      <c r="A591" s="13" t="s">
        <v>184</v>
      </c>
      <c r="B591" s="35">
        <v>578</v>
      </c>
      <c r="C591" s="473"/>
      <c r="D591" s="474"/>
      <c r="E591" s="474"/>
      <c r="F591" s="475"/>
      <c r="G591" s="476">
        <v>0</v>
      </c>
      <c r="H591" s="477">
        <v>0.1</v>
      </c>
      <c r="I591" s="102">
        <v>0</v>
      </c>
      <c r="J591" s="475"/>
      <c r="K591" s="7"/>
      <c r="L591" s="491">
        <v>578</v>
      </c>
      <c r="M591" s="503" t="s">
        <v>489</v>
      </c>
      <c r="N591" s="511">
        <v>0</v>
      </c>
      <c r="O591" s="504"/>
      <c r="P591" s="505"/>
      <c r="R591" s="510"/>
      <c r="S591" s="510"/>
      <c r="T591" s="507" t="s">
        <v>489</v>
      </c>
      <c r="AM591">
        <v>0</v>
      </c>
      <c r="AN591">
        <v>0</v>
      </c>
      <c r="AO591">
        <v>0</v>
      </c>
      <c r="AP591">
        <v>0</v>
      </c>
    </row>
    <row r="592" spans="1:42" ht="18" hidden="1" outlineLevel="1" x14ac:dyDescent="0.35">
      <c r="A592" s="13" t="s">
        <v>184</v>
      </c>
      <c r="B592" s="35">
        <v>579</v>
      </c>
      <c r="C592" s="473"/>
      <c r="D592" s="474"/>
      <c r="E592" s="474"/>
      <c r="F592" s="475"/>
      <c r="G592" s="476">
        <v>0</v>
      </c>
      <c r="H592" s="477">
        <v>0.1</v>
      </c>
      <c r="I592" s="102">
        <v>0</v>
      </c>
      <c r="J592" s="475"/>
      <c r="K592" s="7"/>
      <c r="L592" s="491">
        <v>579</v>
      </c>
      <c r="M592" s="503" t="s">
        <v>489</v>
      </c>
      <c r="N592" s="511">
        <v>0</v>
      </c>
      <c r="O592" s="504"/>
      <c r="P592" s="505"/>
      <c r="R592" s="510"/>
      <c r="S592" s="510"/>
      <c r="T592" s="507" t="s">
        <v>489</v>
      </c>
      <c r="AM592">
        <v>0</v>
      </c>
      <c r="AN592">
        <v>0</v>
      </c>
      <c r="AO592">
        <v>0</v>
      </c>
      <c r="AP592">
        <v>0</v>
      </c>
    </row>
    <row r="593" spans="1:42" ht="18" hidden="1" outlineLevel="1" x14ac:dyDescent="0.35">
      <c r="A593" s="13" t="s">
        <v>184</v>
      </c>
      <c r="B593" s="35">
        <v>580</v>
      </c>
      <c r="C593" s="473"/>
      <c r="D593" s="474"/>
      <c r="E593" s="474"/>
      <c r="F593" s="475"/>
      <c r="G593" s="476">
        <v>0</v>
      </c>
      <c r="H593" s="477">
        <v>0.1</v>
      </c>
      <c r="I593" s="102">
        <v>0</v>
      </c>
      <c r="J593" s="475"/>
      <c r="K593" s="7"/>
      <c r="L593" s="491">
        <v>580</v>
      </c>
      <c r="M593" s="503" t="s">
        <v>489</v>
      </c>
      <c r="N593" s="511">
        <v>0</v>
      </c>
      <c r="O593" s="504"/>
      <c r="P593" s="505"/>
      <c r="R593" s="510"/>
      <c r="S593" s="510"/>
      <c r="T593" s="507" t="s">
        <v>489</v>
      </c>
      <c r="AM593">
        <v>0</v>
      </c>
      <c r="AN593">
        <v>0</v>
      </c>
      <c r="AO593">
        <v>0</v>
      </c>
      <c r="AP593">
        <v>0</v>
      </c>
    </row>
    <row r="594" spans="1:42" ht="18" hidden="1" outlineLevel="1" x14ac:dyDescent="0.35">
      <c r="A594" s="13" t="s">
        <v>184</v>
      </c>
      <c r="B594" s="35">
        <v>581</v>
      </c>
      <c r="C594" s="473"/>
      <c r="D594" s="474"/>
      <c r="E594" s="474"/>
      <c r="F594" s="475"/>
      <c r="G594" s="476">
        <v>0</v>
      </c>
      <c r="H594" s="477">
        <v>0.1</v>
      </c>
      <c r="I594" s="102">
        <v>0</v>
      </c>
      <c r="J594" s="475"/>
      <c r="K594" s="7"/>
      <c r="L594" s="491">
        <v>581</v>
      </c>
      <c r="M594" s="503" t="s">
        <v>489</v>
      </c>
      <c r="N594" s="511">
        <v>0</v>
      </c>
      <c r="O594" s="504"/>
      <c r="P594" s="505"/>
      <c r="R594" s="510"/>
      <c r="S594" s="510"/>
      <c r="T594" s="507" t="s">
        <v>489</v>
      </c>
      <c r="AM594">
        <v>0</v>
      </c>
      <c r="AN594">
        <v>0</v>
      </c>
      <c r="AO594">
        <v>0</v>
      </c>
      <c r="AP594">
        <v>0</v>
      </c>
    </row>
    <row r="595" spans="1:42" ht="18" hidden="1" outlineLevel="1" x14ac:dyDescent="0.35">
      <c r="A595" s="13" t="s">
        <v>184</v>
      </c>
      <c r="B595" s="35">
        <v>582</v>
      </c>
      <c r="C595" s="473"/>
      <c r="D595" s="474"/>
      <c r="E595" s="474"/>
      <c r="F595" s="475"/>
      <c r="G595" s="476">
        <v>0</v>
      </c>
      <c r="H595" s="477">
        <v>0.1</v>
      </c>
      <c r="I595" s="102">
        <v>0</v>
      </c>
      <c r="J595" s="475"/>
      <c r="K595" s="7"/>
      <c r="L595" s="491">
        <v>582</v>
      </c>
      <c r="M595" s="503" t="s">
        <v>489</v>
      </c>
      <c r="N595" s="511">
        <v>0</v>
      </c>
      <c r="O595" s="504"/>
      <c r="P595" s="505"/>
      <c r="R595" s="510"/>
      <c r="S595" s="510"/>
      <c r="T595" s="507" t="s">
        <v>489</v>
      </c>
      <c r="AM595">
        <v>0</v>
      </c>
      <c r="AN595">
        <v>0</v>
      </c>
      <c r="AO595">
        <v>0</v>
      </c>
      <c r="AP595">
        <v>0</v>
      </c>
    </row>
    <row r="596" spans="1:42" ht="18" hidden="1" outlineLevel="1" x14ac:dyDescent="0.35">
      <c r="A596" s="13" t="s">
        <v>184</v>
      </c>
      <c r="B596" s="35">
        <v>583</v>
      </c>
      <c r="C596" s="473"/>
      <c r="D596" s="474"/>
      <c r="E596" s="474"/>
      <c r="F596" s="475"/>
      <c r="G596" s="476">
        <v>0</v>
      </c>
      <c r="H596" s="477">
        <v>0.1</v>
      </c>
      <c r="I596" s="102">
        <v>0</v>
      </c>
      <c r="J596" s="475"/>
      <c r="K596" s="7"/>
      <c r="L596" s="491">
        <v>583</v>
      </c>
      <c r="M596" s="503" t="s">
        <v>489</v>
      </c>
      <c r="N596" s="511">
        <v>0</v>
      </c>
      <c r="O596" s="504"/>
      <c r="P596" s="505"/>
      <c r="R596" s="510"/>
      <c r="S596" s="510"/>
      <c r="T596" s="507" t="s">
        <v>489</v>
      </c>
      <c r="AM596">
        <v>0</v>
      </c>
      <c r="AN596">
        <v>0</v>
      </c>
      <c r="AO596">
        <v>0</v>
      </c>
      <c r="AP596">
        <v>0</v>
      </c>
    </row>
    <row r="597" spans="1:42" ht="18" hidden="1" outlineLevel="1" x14ac:dyDescent="0.35">
      <c r="A597" s="13" t="s">
        <v>184</v>
      </c>
      <c r="B597" s="35">
        <v>584</v>
      </c>
      <c r="C597" s="473"/>
      <c r="D597" s="474"/>
      <c r="E597" s="474"/>
      <c r="F597" s="475"/>
      <c r="G597" s="476">
        <v>0</v>
      </c>
      <c r="H597" s="477">
        <v>0.1</v>
      </c>
      <c r="I597" s="102">
        <v>0</v>
      </c>
      <c r="J597" s="475"/>
      <c r="K597" s="7"/>
      <c r="L597" s="491">
        <v>584</v>
      </c>
      <c r="M597" s="503" t="s">
        <v>489</v>
      </c>
      <c r="N597" s="511">
        <v>0</v>
      </c>
      <c r="O597" s="504"/>
      <c r="P597" s="505"/>
      <c r="R597" s="510"/>
      <c r="S597" s="510"/>
      <c r="T597" s="507" t="s">
        <v>489</v>
      </c>
      <c r="AM597">
        <v>0</v>
      </c>
      <c r="AN597">
        <v>0</v>
      </c>
      <c r="AO597">
        <v>0</v>
      </c>
      <c r="AP597">
        <v>0</v>
      </c>
    </row>
    <row r="598" spans="1:42" ht="18" hidden="1" outlineLevel="1" x14ac:dyDescent="0.35">
      <c r="A598" s="13" t="s">
        <v>184</v>
      </c>
      <c r="B598" s="35">
        <v>585</v>
      </c>
      <c r="C598" s="473"/>
      <c r="D598" s="474"/>
      <c r="E598" s="474"/>
      <c r="F598" s="475"/>
      <c r="G598" s="476">
        <v>0</v>
      </c>
      <c r="H598" s="477">
        <v>0.1</v>
      </c>
      <c r="I598" s="102">
        <v>0</v>
      </c>
      <c r="J598" s="475"/>
      <c r="K598" s="7"/>
      <c r="L598" s="491">
        <v>585</v>
      </c>
      <c r="M598" s="503" t="s">
        <v>489</v>
      </c>
      <c r="N598" s="511">
        <v>0</v>
      </c>
      <c r="O598" s="504"/>
      <c r="P598" s="505"/>
      <c r="R598" s="510"/>
      <c r="S598" s="510"/>
      <c r="T598" s="507" t="s">
        <v>489</v>
      </c>
      <c r="AM598">
        <v>0</v>
      </c>
      <c r="AN598">
        <v>0</v>
      </c>
      <c r="AO598">
        <v>0</v>
      </c>
      <c r="AP598">
        <v>0</v>
      </c>
    </row>
    <row r="599" spans="1:42" ht="18" hidden="1" outlineLevel="1" x14ac:dyDescent="0.35">
      <c r="A599" s="13" t="s">
        <v>184</v>
      </c>
      <c r="B599" s="35">
        <v>586</v>
      </c>
      <c r="C599" s="473"/>
      <c r="D599" s="474"/>
      <c r="E599" s="474"/>
      <c r="F599" s="475"/>
      <c r="G599" s="476">
        <v>0</v>
      </c>
      <c r="H599" s="477">
        <v>0.1</v>
      </c>
      <c r="I599" s="102">
        <v>0</v>
      </c>
      <c r="J599" s="475"/>
      <c r="K599" s="7"/>
      <c r="L599" s="491">
        <v>586</v>
      </c>
      <c r="M599" s="503" t="s">
        <v>489</v>
      </c>
      <c r="N599" s="511">
        <v>0</v>
      </c>
      <c r="O599" s="504"/>
      <c r="P599" s="505"/>
      <c r="R599" s="510"/>
      <c r="S599" s="510"/>
      <c r="T599" s="507" t="s">
        <v>489</v>
      </c>
      <c r="AM599">
        <v>0</v>
      </c>
      <c r="AN599">
        <v>0</v>
      </c>
      <c r="AO599">
        <v>0</v>
      </c>
      <c r="AP599">
        <v>0</v>
      </c>
    </row>
    <row r="600" spans="1:42" ht="18" hidden="1" outlineLevel="1" x14ac:dyDescent="0.35">
      <c r="A600" s="13" t="s">
        <v>184</v>
      </c>
      <c r="B600" s="35">
        <v>587</v>
      </c>
      <c r="C600" s="473"/>
      <c r="D600" s="474"/>
      <c r="E600" s="474"/>
      <c r="F600" s="475"/>
      <c r="G600" s="476">
        <v>0</v>
      </c>
      <c r="H600" s="477">
        <v>0.1</v>
      </c>
      <c r="I600" s="102">
        <v>0</v>
      </c>
      <c r="J600" s="475"/>
      <c r="K600" s="7"/>
      <c r="L600" s="491">
        <v>587</v>
      </c>
      <c r="M600" s="503" t="s">
        <v>489</v>
      </c>
      <c r="N600" s="511">
        <v>0</v>
      </c>
      <c r="O600" s="504"/>
      <c r="P600" s="505"/>
      <c r="R600" s="510"/>
      <c r="S600" s="510"/>
      <c r="T600" s="507" t="s">
        <v>489</v>
      </c>
      <c r="AM600">
        <v>0</v>
      </c>
      <c r="AN600">
        <v>0</v>
      </c>
      <c r="AO600">
        <v>0</v>
      </c>
      <c r="AP600">
        <v>0</v>
      </c>
    </row>
    <row r="601" spans="1:42" ht="18" hidden="1" outlineLevel="1" x14ac:dyDescent="0.35">
      <c r="A601" s="13" t="s">
        <v>184</v>
      </c>
      <c r="B601" s="35">
        <v>588</v>
      </c>
      <c r="C601" s="473"/>
      <c r="D601" s="474"/>
      <c r="E601" s="474"/>
      <c r="F601" s="475"/>
      <c r="G601" s="476">
        <v>0</v>
      </c>
      <c r="H601" s="477">
        <v>0.1</v>
      </c>
      <c r="I601" s="102">
        <v>0</v>
      </c>
      <c r="J601" s="475"/>
      <c r="K601" s="7"/>
      <c r="L601" s="491">
        <v>588</v>
      </c>
      <c r="M601" s="503" t="s">
        <v>489</v>
      </c>
      <c r="N601" s="511">
        <v>0</v>
      </c>
      <c r="O601" s="504"/>
      <c r="P601" s="505"/>
      <c r="R601" s="510"/>
      <c r="S601" s="510"/>
      <c r="T601" s="507" t="s">
        <v>489</v>
      </c>
      <c r="AM601">
        <v>0</v>
      </c>
      <c r="AN601">
        <v>0</v>
      </c>
      <c r="AO601">
        <v>0</v>
      </c>
      <c r="AP601">
        <v>0</v>
      </c>
    </row>
    <row r="602" spans="1:42" ht="18" hidden="1" outlineLevel="1" x14ac:dyDescent="0.35">
      <c r="A602" s="13" t="s">
        <v>184</v>
      </c>
      <c r="B602" s="35">
        <v>589</v>
      </c>
      <c r="C602" s="473"/>
      <c r="D602" s="474"/>
      <c r="E602" s="474"/>
      <c r="F602" s="475"/>
      <c r="G602" s="476">
        <v>0</v>
      </c>
      <c r="H602" s="477">
        <v>0.1</v>
      </c>
      <c r="I602" s="102">
        <v>0</v>
      </c>
      <c r="J602" s="475"/>
      <c r="K602" s="7"/>
      <c r="L602" s="491">
        <v>589</v>
      </c>
      <c r="M602" s="503" t="s">
        <v>489</v>
      </c>
      <c r="N602" s="511">
        <v>0</v>
      </c>
      <c r="O602" s="504"/>
      <c r="P602" s="505"/>
      <c r="R602" s="510"/>
      <c r="S602" s="510"/>
      <c r="T602" s="507" t="s">
        <v>489</v>
      </c>
      <c r="AM602">
        <v>0</v>
      </c>
      <c r="AN602">
        <v>0</v>
      </c>
      <c r="AO602">
        <v>0</v>
      </c>
      <c r="AP602">
        <v>0</v>
      </c>
    </row>
    <row r="603" spans="1:42" ht="18" hidden="1" outlineLevel="1" x14ac:dyDescent="0.35">
      <c r="A603" s="13" t="s">
        <v>184</v>
      </c>
      <c r="B603" s="35">
        <v>590</v>
      </c>
      <c r="C603" s="473"/>
      <c r="D603" s="474"/>
      <c r="E603" s="474"/>
      <c r="F603" s="475"/>
      <c r="G603" s="476">
        <v>0</v>
      </c>
      <c r="H603" s="477">
        <v>0.1</v>
      </c>
      <c r="I603" s="102">
        <v>0</v>
      </c>
      <c r="J603" s="475"/>
      <c r="K603" s="7"/>
      <c r="L603" s="491">
        <v>590</v>
      </c>
      <c r="M603" s="503" t="s">
        <v>489</v>
      </c>
      <c r="N603" s="511">
        <v>0</v>
      </c>
      <c r="O603" s="504"/>
      <c r="P603" s="505"/>
      <c r="R603" s="510"/>
      <c r="S603" s="510"/>
      <c r="T603" s="507" t="s">
        <v>489</v>
      </c>
      <c r="AM603">
        <v>0</v>
      </c>
      <c r="AN603">
        <v>0</v>
      </c>
      <c r="AO603">
        <v>0</v>
      </c>
      <c r="AP603">
        <v>0</v>
      </c>
    </row>
    <row r="604" spans="1:42" ht="18" hidden="1" outlineLevel="1" x14ac:dyDescent="0.35">
      <c r="A604" s="13" t="s">
        <v>184</v>
      </c>
      <c r="B604" s="35">
        <v>591</v>
      </c>
      <c r="C604" s="473"/>
      <c r="D604" s="474"/>
      <c r="E604" s="474"/>
      <c r="F604" s="475"/>
      <c r="G604" s="476">
        <v>0</v>
      </c>
      <c r="H604" s="477">
        <v>0.1</v>
      </c>
      <c r="I604" s="102">
        <v>0</v>
      </c>
      <c r="J604" s="475"/>
      <c r="K604" s="7"/>
      <c r="L604" s="491">
        <v>591</v>
      </c>
      <c r="M604" s="503" t="s">
        <v>489</v>
      </c>
      <c r="N604" s="511">
        <v>0</v>
      </c>
      <c r="O604" s="504"/>
      <c r="P604" s="505"/>
      <c r="R604" s="510"/>
      <c r="S604" s="510"/>
      <c r="T604" s="507" t="s">
        <v>489</v>
      </c>
      <c r="AM604">
        <v>0</v>
      </c>
      <c r="AN604">
        <v>0</v>
      </c>
      <c r="AO604">
        <v>0</v>
      </c>
      <c r="AP604">
        <v>0</v>
      </c>
    </row>
    <row r="605" spans="1:42" ht="18" hidden="1" outlineLevel="1" x14ac:dyDescent="0.35">
      <c r="A605" s="13" t="s">
        <v>184</v>
      </c>
      <c r="B605" s="35">
        <v>592</v>
      </c>
      <c r="C605" s="473"/>
      <c r="D605" s="474"/>
      <c r="E605" s="474"/>
      <c r="F605" s="475"/>
      <c r="G605" s="476">
        <v>0</v>
      </c>
      <c r="H605" s="477">
        <v>0.1</v>
      </c>
      <c r="I605" s="102">
        <v>0</v>
      </c>
      <c r="J605" s="475"/>
      <c r="K605" s="7"/>
      <c r="L605" s="491">
        <v>592</v>
      </c>
      <c r="M605" s="503" t="s">
        <v>489</v>
      </c>
      <c r="N605" s="511">
        <v>0</v>
      </c>
      <c r="O605" s="504"/>
      <c r="P605" s="505"/>
      <c r="R605" s="510"/>
      <c r="S605" s="510"/>
      <c r="T605" s="507" t="s">
        <v>489</v>
      </c>
      <c r="AM605">
        <v>0</v>
      </c>
      <c r="AN605">
        <v>0</v>
      </c>
      <c r="AO605">
        <v>0</v>
      </c>
      <c r="AP605">
        <v>0</v>
      </c>
    </row>
    <row r="606" spans="1:42" ht="18" hidden="1" outlineLevel="1" x14ac:dyDescent="0.35">
      <c r="A606" s="13" t="s">
        <v>184</v>
      </c>
      <c r="B606" s="35">
        <v>593</v>
      </c>
      <c r="C606" s="473"/>
      <c r="D606" s="474"/>
      <c r="E606" s="474"/>
      <c r="F606" s="475"/>
      <c r="G606" s="476">
        <v>0</v>
      </c>
      <c r="H606" s="477">
        <v>0.1</v>
      </c>
      <c r="I606" s="102">
        <v>0</v>
      </c>
      <c r="J606" s="475"/>
      <c r="K606" s="7"/>
      <c r="L606" s="491">
        <v>593</v>
      </c>
      <c r="M606" s="503" t="s">
        <v>489</v>
      </c>
      <c r="N606" s="511">
        <v>0</v>
      </c>
      <c r="O606" s="504"/>
      <c r="P606" s="505"/>
      <c r="R606" s="510"/>
      <c r="S606" s="510"/>
      <c r="T606" s="507" t="s">
        <v>489</v>
      </c>
      <c r="AM606">
        <v>0</v>
      </c>
      <c r="AN606">
        <v>0</v>
      </c>
      <c r="AO606">
        <v>0</v>
      </c>
      <c r="AP606">
        <v>0</v>
      </c>
    </row>
    <row r="607" spans="1:42" ht="18" hidden="1" outlineLevel="1" x14ac:dyDescent="0.35">
      <c r="A607" s="13" t="s">
        <v>184</v>
      </c>
      <c r="B607" s="35">
        <v>594</v>
      </c>
      <c r="C607" s="473"/>
      <c r="D607" s="474"/>
      <c r="E607" s="474"/>
      <c r="F607" s="475"/>
      <c r="G607" s="476">
        <v>0</v>
      </c>
      <c r="H607" s="477">
        <v>0.1</v>
      </c>
      <c r="I607" s="102">
        <v>0</v>
      </c>
      <c r="J607" s="475"/>
      <c r="K607" s="7"/>
      <c r="L607" s="491">
        <v>594</v>
      </c>
      <c r="M607" s="503" t="s">
        <v>489</v>
      </c>
      <c r="N607" s="511">
        <v>0</v>
      </c>
      <c r="O607" s="504"/>
      <c r="P607" s="505"/>
      <c r="R607" s="510"/>
      <c r="S607" s="510"/>
      <c r="T607" s="507" t="s">
        <v>489</v>
      </c>
      <c r="AM607">
        <v>0</v>
      </c>
      <c r="AN607">
        <v>0</v>
      </c>
      <c r="AO607">
        <v>0</v>
      </c>
      <c r="AP607">
        <v>0</v>
      </c>
    </row>
    <row r="608" spans="1:42" ht="18" hidden="1" outlineLevel="1" x14ac:dyDescent="0.35">
      <c r="A608" s="13" t="s">
        <v>184</v>
      </c>
      <c r="B608" s="35">
        <v>595</v>
      </c>
      <c r="C608" s="473"/>
      <c r="D608" s="474"/>
      <c r="E608" s="474"/>
      <c r="F608" s="475"/>
      <c r="G608" s="476">
        <v>0</v>
      </c>
      <c r="H608" s="477">
        <v>0.1</v>
      </c>
      <c r="I608" s="102">
        <v>0</v>
      </c>
      <c r="J608" s="475"/>
      <c r="K608" s="7"/>
      <c r="L608" s="491">
        <v>595</v>
      </c>
      <c r="M608" s="503" t="s">
        <v>489</v>
      </c>
      <c r="N608" s="511">
        <v>0</v>
      </c>
      <c r="O608" s="504"/>
      <c r="P608" s="505"/>
      <c r="R608" s="510"/>
      <c r="S608" s="510"/>
      <c r="T608" s="507" t="s">
        <v>489</v>
      </c>
      <c r="AM608">
        <v>0</v>
      </c>
      <c r="AN608">
        <v>0</v>
      </c>
      <c r="AO608">
        <v>0</v>
      </c>
      <c r="AP608">
        <v>0</v>
      </c>
    </row>
    <row r="609" spans="1:42" ht="18" hidden="1" outlineLevel="1" x14ac:dyDescent="0.35">
      <c r="A609" s="13" t="s">
        <v>184</v>
      </c>
      <c r="B609" s="35">
        <v>596</v>
      </c>
      <c r="C609" s="473"/>
      <c r="D609" s="474"/>
      <c r="E609" s="474"/>
      <c r="F609" s="475"/>
      <c r="G609" s="476">
        <v>0</v>
      </c>
      <c r="H609" s="477">
        <v>0.1</v>
      </c>
      <c r="I609" s="102">
        <v>0</v>
      </c>
      <c r="J609" s="475"/>
      <c r="K609" s="7"/>
      <c r="L609" s="491">
        <v>596</v>
      </c>
      <c r="M609" s="503" t="s">
        <v>489</v>
      </c>
      <c r="N609" s="511">
        <v>0</v>
      </c>
      <c r="O609" s="504"/>
      <c r="P609" s="505"/>
      <c r="R609" s="510"/>
      <c r="S609" s="510"/>
      <c r="T609" s="507" t="s">
        <v>489</v>
      </c>
      <c r="AM609">
        <v>0</v>
      </c>
      <c r="AN609">
        <v>0</v>
      </c>
      <c r="AO609">
        <v>0</v>
      </c>
      <c r="AP609">
        <v>0</v>
      </c>
    </row>
    <row r="610" spans="1:42" ht="18" hidden="1" outlineLevel="1" x14ac:dyDescent="0.35">
      <c r="A610" s="13" t="s">
        <v>184</v>
      </c>
      <c r="B610" s="35">
        <v>597</v>
      </c>
      <c r="C610" s="473"/>
      <c r="D610" s="474"/>
      <c r="E610" s="474"/>
      <c r="F610" s="475"/>
      <c r="G610" s="476">
        <v>0</v>
      </c>
      <c r="H610" s="477">
        <v>0.1</v>
      </c>
      <c r="I610" s="102">
        <v>0</v>
      </c>
      <c r="J610" s="475"/>
      <c r="K610" s="7"/>
      <c r="L610" s="491">
        <v>597</v>
      </c>
      <c r="M610" s="503" t="s">
        <v>489</v>
      </c>
      <c r="N610" s="511">
        <v>0</v>
      </c>
      <c r="O610" s="504"/>
      <c r="P610" s="505"/>
      <c r="R610" s="510"/>
      <c r="S610" s="510"/>
      <c r="T610" s="507" t="s">
        <v>489</v>
      </c>
      <c r="AM610">
        <v>0</v>
      </c>
      <c r="AN610">
        <v>0</v>
      </c>
      <c r="AO610">
        <v>0</v>
      </c>
      <c r="AP610">
        <v>0</v>
      </c>
    </row>
    <row r="611" spans="1:42" ht="18" hidden="1" outlineLevel="1" x14ac:dyDescent="0.35">
      <c r="A611" s="13" t="s">
        <v>184</v>
      </c>
      <c r="B611" s="35">
        <v>598</v>
      </c>
      <c r="C611" s="473"/>
      <c r="D611" s="474"/>
      <c r="E611" s="474"/>
      <c r="F611" s="475"/>
      <c r="G611" s="476">
        <v>0</v>
      </c>
      <c r="H611" s="477">
        <v>0.1</v>
      </c>
      <c r="I611" s="102">
        <v>0</v>
      </c>
      <c r="J611" s="475"/>
      <c r="K611" s="7"/>
      <c r="L611" s="491">
        <v>598</v>
      </c>
      <c r="M611" s="503" t="s">
        <v>489</v>
      </c>
      <c r="N611" s="511">
        <v>0</v>
      </c>
      <c r="O611" s="504"/>
      <c r="P611" s="505"/>
      <c r="R611" s="510"/>
      <c r="S611" s="510"/>
      <c r="T611" s="507" t="s">
        <v>489</v>
      </c>
      <c r="AM611">
        <v>0</v>
      </c>
      <c r="AN611">
        <v>0</v>
      </c>
      <c r="AO611">
        <v>0</v>
      </c>
      <c r="AP611">
        <v>0</v>
      </c>
    </row>
    <row r="612" spans="1:42" ht="18" hidden="1" outlineLevel="1" x14ac:dyDescent="0.35">
      <c r="A612" s="13" t="s">
        <v>184</v>
      </c>
      <c r="B612" s="35">
        <v>599</v>
      </c>
      <c r="C612" s="473"/>
      <c r="D612" s="474"/>
      <c r="E612" s="474"/>
      <c r="F612" s="475"/>
      <c r="G612" s="476">
        <v>0</v>
      </c>
      <c r="H612" s="477">
        <v>0.1</v>
      </c>
      <c r="I612" s="102">
        <v>0</v>
      </c>
      <c r="J612" s="475"/>
      <c r="K612" s="7"/>
      <c r="L612" s="491">
        <v>599</v>
      </c>
      <c r="M612" s="503" t="s">
        <v>489</v>
      </c>
      <c r="N612" s="511">
        <v>0</v>
      </c>
      <c r="O612" s="504"/>
      <c r="P612" s="505"/>
      <c r="R612" s="510"/>
      <c r="S612" s="510"/>
      <c r="T612" s="507" t="s">
        <v>489</v>
      </c>
      <c r="AM612">
        <v>0</v>
      </c>
      <c r="AN612">
        <v>0</v>
      </c>
      <c r="AO612">
        <v>0</v>
      </c>
      <c r="AP612">
        <v>0</v>
      </c>
    </row>
    <row r="613" spans="1:42" ht="18" hidden="1" outlineLevel="1" x14ac:dyDescent="0.35">
      <c r="A613" s="13" t="s">
        <v>184</v>
      </c>
      <c r="B613" s="35">
        <v>600</v>
      </c>
      <c r="C613" s="473"/>
      <c r="D613" s="474"/>
      <c r="E613" s="474"/>
      <c r="F613" s="475"/>
      <c r="G613" s="476">
        <v>0</v>
      </c>
      <c r="H613" s="477">
        <v>0.1</v>
      </c>
      <c r="I613" s="102">
        <v>0</v>
      </c>
      <c r="J613" s="475"/>
      <c r="K613" s="7"/>
      <c r="L613" s="491">
        <v>600</v>
      </c>
      <c r="M613" s="503" t="s">
        <v>489</v>
      </c>
      <c r="N613" s="511">
        <v>0</v>
      </c>
      <c r="O613" s="504"/>
      <c r="P613" s="505"/>
      <c r="R613" s="510"/>
      <c r="S613" s="510"/>
      <c r="T613" s="507" t="s">
        <v>489</v>
      </c>
      <c r="AM613">
        <v>0</v>
      </c>
      <c r="AN613">
        <v>0</v>
      </c>
      <c r="AO613">
        <v>0</v>
      </c>
      <c r="AP613">
        <v>0</v>
      </c>
    </row>
    <row r="614" spans="1:42" ht="18" hidden="1" outlineLevel="1" x14ac:dyDescent="0.35">
      <c r="A614" s="13" t="s">
        <v>184</v>
      </c>
      <c r="B614" s="35">
        <v>601</v>
      </c>
      <c r="C614" s="473"/>
      <c r="D614" s="474"/>
      <c r="E614" s="474"/>
      <c r="F614" s="475"/>
      <c r="G614" s="476">
        <v>0</v>
      </c>
      <c r="H614" s="477">
        <v>0.1</v>
      </c>
      <c r="I614" s="102">
        <v>0</v>
      </c>
      <c r="J614" s="475"/>
      <c r="K614" s="7"/>
      <c r="L614" s="491">
        <v>601</v>
      </c>
      <c r="M614" s="503" t="s">
        <v>489</v>
      </c>
      <c r="N614" s="511">
        <v>0</v>
      </c>
      <c r="O614" s="504"/>
      <c r="P614" s="505"/>
      <c r="R614" s="510"/>
      <c r="S614" s="510"/>
      <c r="T614" s="507" t="s">
        <v>489</v>
      </c>
      <c r="AM614">
        <v>0</v>
      </c>
      <c r="AN614">
        <v>0</v>
      </c>
      <c r="AO614">
        <v>0</v>
      </c>
      <c r="AP614">
        <v>0</v>
      </c>
    </row>
    <row r="615" spans="1:42" ht="18" hidden="1" outlineLevel="1" x14ac:dyDescent="0.35">
      <c r="A615" s="13" t="s">
        <v>184</v>
      </c>
      <c r="B615" s="35">
        <v>602</v>
      </c>
      <c r="C615" s="473"/>
      <c r="D615" s="474"/>
      <c r="E615" s="474"/>
      <c r="F615" s="475"/>
      <c r="G615" s="476">
        <v>0</v>
      </c>
      <c r="H615" s="477">
        <v>0.1</v>
      </c>
      <c r="I615" s="102">
        <v>0</v>
      </c>
      <c r="J615" s="475"/>
      <c r="K615" s="7"/>
      <c r="L615" s="491">
        <v>602</v>
      </c>
      <c r="M615" s="503" t="s">
        <v>489</v>
      </c>
      <c r="N615" s="511">
        <v>0</v>
      </c>
      <c r="O615" s="504"/>
      <c r="P615" s="505"/>
      <c r="R615" s="510"/>
      <c r="S615" s="510"/>
      <c r="T615" s="507" t="s">
        <v>489</v>
      </c>
      <c r="AM615">
        <v>0</v>
      </c>
      <c r="AN615">
        <v>0</v>
      </c>
      <c r="AO615">
        <v>0</v>
      </c>
      <c r="AP615">
        <v>0</v>
      </c>
    </row>
    <row r="616" spans="1:42" ht="18" hidden="1" outlineLevel="1" x14ac:dyDescent="0.35">
      <c r="A616" s="13" t="s">
        <v>184</v>
      </c>
      <c r="B616" s="35">
        <v>603</v>
      </c>
      <c r="C616" s="473"/>
      <c r="D616" s="474"/>
      <c r="E616" s="474"/>
      <c r="F616" s="475"/>
      <c r="G616" s="476">
        <v>0</v>
      </c>
      <c r="H616" s="477">
        <v>0.1</v>
      </c>
      <c r="I616" s="102">
        <v>0</v>
      </c>
      <c r="J616" s="475"/>
      <c r="K616" s="7"/>
      <c r="L616" s="491">
        <v>603</v>
      </c>
      <c r="M616" s="503" t="s">
        <v>489</v>
      </c>
      <c r="N616" s="511">
        <v>0</v>
      </c>
      <c r="O616" s="504"/>
      <c r="P616" s="505"/>
      <c r="R616" s="510"/>
      <c r="S616" s="510"/>
      <c r="T616" s="507" t="s">
        <v>489</v>
      </c>
      <c r="AM616">
        <v>0</v>
      </c>
      <c r="AN616">
        <v>0</v>
      </c>
      <c r="AO616">
        <v>0</v>
      </c>
      <c r="AP616">
        <v>0</v>
      </c>
    </row>
    <row r="617" spans="1:42" ht="18" hidden="1" outlineLevel="1" x14ac:dyDescent="0.35">
      <c r="A617" s="13" t="s">
        <v>184</v>
      </c>
      <c r="B617" s="35">
        <v>604</v>
      </c>
      <c r="C617" s="473"/>
      <c r="D617" s="474"/>
      <c r="E617" s="474"/>
      <c r="F617" s="475"/>
      <c r="G617" s="476">
        <v>0</v>
      </c>
      <c r="H617" s="477">
        <v>0.1</v>
      </c>
      <c r="I617" s="102">
        <v>0</v>
      </c>
      <c r="J617" s="475"/>
      <c r="K617" s="7"/>
      <c r="L617" s="491">
        <v>604</v>
      </c>
      <c r="M617" s="503" t="s">
        <v>489</v>
      </c>
      <c r="N617" s="511">
        <v>0</v>
      </c>
      <c r="O617" s="504"/>
      <c r="P617" s="505"/>
      <c r="R617" s="510"/>
      <c r="S617" s="510"/>
      <c r="T617" s="507" t="s">
        <v>489</v>
      </c>
      <c r="AM617">
        <v>0</v>
      </c>
      <c r="AN617">
        <v>0</v>
      </c>
      <c r="AO617">
        <v>0</v>
      </c>
      <c r="AP617">
        <v>0</v>
      </c>
    </row>
    <row r="618" spans="1:42" ht="18" hidden="1" outlineLevel="1" x14ac:dyDescent="0.35">
      <c r="A618" s="13" t="s">
        <v>184</v>
      </c>
      <c r="B618" s="35">
        <v>605</v>
      </c>
      <c r="C618" s="473"/>
      <c r="D618" s="474"/>
      <c r="E618" s="474"/>
      <c r="F618" s="475"/>
      <c r="G618" s="476">
        <v>0</v>
      </c>
      <c r="H618" s="477">
        <v>0.1</v>
      </c>
      <c r="I618" s="102">
        <v>0</v>
      </c>
      <c r="J618" s="475"/>
      <c r="K618" s="7"/>
      <c r="L618" s="491">
        <v>605</v>
      </c>
      <c r="M618" s="503" t="s">
        <v>489</v>
      </c>
      <c r="N618" s="511">
        <v>0</v>
      </c>
      <c r="O618" s="504"/>
      <c r="P618" s="505"/>
      <c r="R618" s="510"/>
      <c r="S618" s="510"/>
      <c r="T618" s="507" t="s">
        <v>489</v>
      </c>
      <c r="AM618">
        <v>0</v>
      </c>
      <c r="AN618">
        <v>0</v>
      </c>
      <c r="AO618">
        <v>0</v>
      </c>
      <c r="AP618">
        <v>0</v>
      </c>
    </row>
    <row r="619" spans="1:42" ht="18" hidden="1" outlineLevel="1" x14ac:dyDescent="0.35">
      <c r="A619" s="13" t="s">
        <v>184</v>
      </c>
      <c r="B619" s="35">
        <v>606</v>
      </c>
      <c r="C619" s="473"/>
      <c r="D619" s="474"/>
      <c r="E619" s="474"/>
      <c r="F619" s="475"/>
      <c r="G619" s="476">
        <v>0</v>
      </c>
      <c r="H619" s="477">
        <v>0.1</v>
      </c>
      <c r="I619" s="102">
        <v>0</v>
      </c>
      <c r="J619" s="475"/>
      <c r="K619" s="7"/>
      <c r="L619" s="491">
        <v>606</v>
      </c>
      <c r="M619" s="503" t="s">
        <v>489</v>
      </c>
      <c r="N619" s="511">
        <v>0</v>
      </c>
      <c r="O619" s="504"/>
      <c r="P619" s="505"/>
      <c r="R619" s="510"/>
      <c r="S619" s="510"/>
      <c r="T619" s="507" t="s">
        <v>489</v>
      </c>
      <c r="AM619">
        <v>0</v>
      </c>
      <c r="AN619">
        <v>0</v>
      </c>
      <c r="AO619">
        <v>0</v>
      </c>
      <c r="AP619">
        <v>0</v>
      </c>
    </row>
    <row r="620" spans="1:42" ht="18" hidden="1" outlineLevel="1" x14ac:dyDescent="0.35">
      <c r="A620" s="13" t="s">
        <v>184</v>
      </c>
      <c r="B620" s="35">
        <v>607</v>
      </c>
      <c r="C620" s="473"/>
      <c r="D620" s="474"/>
      <c r="E620" s="474"/>
      <c r="F620" s="475"/>
      <c r="G620" s="476">
        <v>0</v>
      </c>
      <c r="H620" s="477">
        <v>0.1</v>
      </c>
      <c r="I620" s="102">
        <v>0</v>
      </c>
      <c r="J620" s="475"/>
      <c r="K620" s="7"/>
      <c r="L620" s="491">
        <v>607</v>
      </c>
      <c r="M620" s="503" t="s">
        <v>489</v>
      </c>
      <c r="N620" s="511">
        <v>0</v>
      </c>
      <c r="O620" s="504"/>
      <c r="P620" s="505"/>
      <c r="R620" s="510"/>
      <c r="S620" s="510"/>
      <c r="T620" s="507" t="s">
        <v>489</v>
      </c>
      <c r="AM620">
        <v>0</v>
      </c>
      <c r="AN620">
        <v>0</v>
      </c>
      <c r="AO620">
        <v>0</v>
      </c>
      <c r="AP620">
        <v>0</v>
      </c>
    </row>
    <row r="621" spans="1:42" ht="18" hidden="1" outlineLevel="1" x14ac:dyDescent="0.35">
      <c r="A621" s="13" t="s">
        <v>184</v>
      </c>
      <c r="B621" s="35">
        <v>608</v>
      </c>
      <c r="C621" s="473"/>
      <c r="D621" s="474"/>
      <c r="E621" s="474"/>
      <c r="F621" s="475"/>
      <c r="G621" s="476">
        <v>0</v>
      </c>
      <c r="H621" s="477">
        <v>0.1</v>
      </c>
      <c r="I621" s="102">
        <v>0</v>
      </c>
      <c r="J621" s="475"/>
      <c r="K621" s="7"/>
      <c r="L621" s="491">
        <v>608</v>
      </c>
      <c r="M621" s="503" t="s">
        <v>489</v>
      </c>
      <c r="N621" s="511">
        <v>0</v>
      </c>
      <c r="O621" s="504"/>
      <c r="P621" s="505"/>
      <c r="R621" s="510"/>
      <c r="S621" s="510"/>
      <c r="T621" s="507" t="s">
        <v>489</v>
      </c>
      <c r="AM621">
        <v>0</v>
      </c>
      <c r="AN621">
        <v>0</v>
      </c>
      <c r="AO621">
        <v>0</v>
      </c>
      <c r="AP621">
        <v>0</v>
      </c>
    </row>
    <row r="622" spans="1:42" ht="18" hidden="1" outlineLevel="1" x14ac:dyDescent="0.35">
      <c r="A622" s="13" t="s">
        <v>184</v>
      </c>
      <c r="B622" s="35">
        <v>609</v>
      </c>
      <c r="C622" s="473"/>
      <c r="D622" s="474"/>
      <c r="E622" s="474"/>
      <c r="F622" s="475"/>
      <c r="G622" s="476">
        <v>0</v>
      </c>
      <c r="H622" s="477">
        <v>0.1</v>
      </c>
      <c r="I622" s="102">
        <v>0</v>
      </c>
      <c r="J622" s="475"/>
      <c r="K622" s="7"/>
      <c r="L622" s="491">
        <v>609</v>
      </c>
      <c r="M622" s="503" t="s">
        <v>489</v>
      </c>
      <c r="N622" s="511">
        <v>0</v>
      </c>
      <c r="O622" s="504"/>
      <c r="P622" s="505"/>
      <c r="R622" s="510"/>
      <c r="S622" s="510"/>
      <c r="T622" s="507" t="s">
        <v>489</v>
      </c>
      <c r="AM622">
        <v>0</v>
      </c>
      <c r="AN622">
        <v>0</v>
      </c>
      <c r="AO622">
        <v>0</v>
      </c>
      <c r="AP622">
        <v>0</v>
      </c>
    </row>
    <row r="623" spans="1:42" ht="18" hidden="1" outlineLevel="1" x14ac:dyDescent="0.35">
      <c r="A623" s="13" t="s">
        <v>184</v>
      </c>
      <c r="B623" s="35">
        <v>610</v>
      </c>
      <c r="C623" s="473"/>
      <c r="D623" s="474"/>
      <c r="E623" s="474"/>
      <c r="F623" s="475"/>
      <c r="G623" s="476">
        <v>0</v>
      </c>
      <c r="H623" s="477">
        <v>0.1</v>
      </c>
      <c r="I623" s="102">
        <v>0</v>
      </c>
      <c r="J623" s="475"/>
      <c r="K623" s="7"/>
      <c r="L623" s="491">
        <v>610</v>
      </c>
      <c r="M623" s="503" t="s">
        <v>489</v>
      </c>
      <c r="N623" s="511">
        <v>0</v>
      </c>
      <c r="O623" s="504"/>
      <c r="P623" s="505"/>
      <c r="R623" s="510"/>
      <c r="S623" s="510"/>
      <c r="T623" s="507" t="s">
        <v>489</v>
      </c>
      <c r="AM623">
        <v>0</v>
      </c>
      <c r="AN623">
        <v>0</v>
      </c>
      <c r="AO623">
        <v>0</v>
      </c>
      <c r="AP623">
        <v>0</v>
      </c>
    </row>
    <row r="624" spans="1:42" ht="18" hidden="1" outlineLevel="1" x14ac:dyDescent="0.35">
      <c r="A624" s="13" t="s">
        <v>184</v>
      </c>
      <c r="B624" s="35">
        <v>611</v>
      </c>
      <c r="C624" s="473"/>
      <c r="D624" s="474"/>
      <c r="E624" s="474"/>
      <c r="F624" s="475"/>
      <c r="G624" s="476">
        <v>0</v>
      </c>
      <c r="H624" s="477">
        <v>0.1</v>
      </c>
      <c r="I624" s="102">
        <v>0</v>
      </c>
      <c r="J624" s="475"/>
      <c r="K624" s="7"/>
      <c r="L624" s="491">
        <v>611</v>
      </c>
      <c r="M624" s="503" t="s">
        <v>489</v>
      </c>
      <c r="N624" s="511">
        <v>0</v>
      </c>
      <c r="O624" s="504"/>
      <c r="P624" s="505"/>
      <c r="R624" s="510"/>
      <c r="S624" s="510"/>
      <c r="T624" s="507" t="s">
        <v>489</v>
      </c>
      <c r="AM624">
        <v>0</v>
      </c>
      <c r="AN624">
        <v>0</v>
      </c>
      <c r="AO624">
        <v>0</v>
      </c>
      <c r="AP624">
        <v>0</v>
      </c>
    </row>
    <row r="625" spans="1:42" ht="18" hidden="1" outlineLevel="1" x14ac:dyDescent="0.35">
      <c r="A625" s="13" t="s">
        <v>184</v>
      </c>
      <c r="B625" s="35">
        <v>612</v>
      </c>
      <c r="C625" s="473"/>
      <c r="D625" s="474"/>
      <c r="E625" s="474"/>
      <c r="F625" s="475"/>
      <c r="G625" s="476">
        <v>0</v>
      </c>
      <c r="H625" s="477">
        <v>0.1</v>
      </c>
      <c r="I625" s="102">
        <v>0</v>
      </c>
      <c r="J625" s="475"/>
      <c r="K625" s="7"/>
      <c r="L625" s="491">
        <v>612</v>
      </c>
      <c r="M625" s="503" t="s">
        <v>489</v>
      </c>
      <c r="N625" s="511">
        <v>0</v>
      </c>
      <c r="O625" s="504"/>
      <c r="P625" s="505"/>
      <c r="R625" s="510"/>
      <c r="S625" s="510"/>
      <c r="T625" s="507" t="s">
        <v>489</v>
      </c>
      <c r="AM625">
        <v>0</v>
      </c>
      <c r="AN625">
        <v>0</v>
      </c>
      <c r="AO625">
        <v>0</v>
      </c>
      <c r="AP625">
        <v>0</v>
      </c>
    </row>
    <row r="626" spans="1:42" ht="18" hidden="1" outlineLevel="1" x14ac:dyDescent="0.35">
      <c r="A626" s="13" t="s">
        <v>184</v>
      </c>
      <c r="B626" s="35">
        <v>613</v>
      </c>
      <c r="C626" s="473"/>
      <c r="D626" s="474"/>
      <c r="E626" s="474"/>
      <c r="F626" s="475"/>
      <c r="G626" s="476">
        <v>0</v>
      </c>
      <c r="H626" s="477">
        <v>0.1</v>
      </c>
      <c r="I626" s="102">
        <v>0</v>
      </c>
      <c r="J626" s="475"/>
      <c r="K626" s="7"/>
      <c r="L626" s="491">
        <v>613</v>
      </c>
      <c r="M626" s="503" t="s">
        <v>489</v>
      </c>
      <c r="N626" s="511">
        <v>0</v>
      </c>
      <c r="O626" s="504"/>
      <c r="P626" s="505"/>
      <c r="R626" s="510"/>
      <c r="S626" s="510"/>
      <c r="T626" s="507" t="s">
        <v>489</v>
      </c>
      <c r="AM626">
        <v>0</v>
      </c>
      <c r="AN626">
        <v>0</v>
      </c>
      <c r="AO626">
        <v>0</v>
      </c>
      <c r="AP626">
        <v>0</v>
      </c>
    </row>
    <row r="627" spans="1:42" ht="18" hidden="1" outlineLevel="1" x14ac:dyDescent="0.35">
      <c r="A627" s="13" t="s">
        <v>184</v>
      </c>
      <c r="B627" s="35">
        <v>614</v>
      </c>
      <c r="C627" s="473"/>
      <c r="D627" s="474"/>
      <c r="E627" s="474"/>
      <c r="F627" s="475"/>
      <c r="G627" s="476">
        <v>0</v>
      </c>
      <c r="H627" s="477">
        <v>0.1</v>
      </c>
      <c r="I627" s="102">
        <v>0</v>
      </c>
      <c r="J627" s="475"/>
      <c r="K627" s="7"/>
      <c r="L627" s="491">
        <v>614</v>
      </c>
      <c r="M627" s="503" t="s">
        <v>489</v>
      </c>
      <c r="N627" s="511">
        <v>0</v>
      </c>
      <c r="O627" s="504"/>
      <c r="P627" s="505"/>
      <c r="R627" s="510"/>
      <c r="S627" s="510"/>
      <c r="T627" s="507" t="s">
        <v>489</v>
      </c>
      <c r="AM627">
        <v>0</v>
      </c>
      <c r="AN627">
        <v>0</v>
      </c>
      <c r="AO627">
        <v>0</v>
      </c>
      <c r="AP627">
        <v>0</v>
      </c>
    </row>
    <row r="628" spans="1:42" ht="18" hidden="1" outlineLevel="1" x14ac:dyDescent="0.35">
      <c r="A628" s="13" t="s">
        <v>184</v>
      </c>
      <c r="B628" s="35">
        <v>615</v>
      </c>
      <c r="C628" s="473"/>
      <c r="D628" s="474"/>
      <c r="E628" s="474"/>
      <c r="F628" s="475"/>
      <c r="G628" s="476">
        <v>0</v>
      </c>
      <c r="H628" s="477">
        <v>0.1</v>
      </c>
      <c r="I628" s="102">
        <v>0</v>
      </c>
      <c r="J628" s="475"/>
      <c r="K628" s="7"/>
      <c r="L628" s="491">
        <v>615</v>
      </c>
      <c r="M628" s="503" t="s">
        <v>489</v>
      </c>
      <c r="N628" s="511">
        <v>0</v>
      </c>
      <c r="O628" s="504"/>
      <c r="P628" s="505"/>
      <c r="R628" s="510"/>
      <c r="S628" s="510"/>
      <c r="T628" s="507" t="s">
        <v>489</v>
      </c>
      <c r="AM628">
        <v>0</v>
      </c>
      <c r="AN628">
        <v>0</v>
      </c>
      <c r="AO628">
        <v>0</v>
      </c>
      <c r="AP628">
        <v>0</v>
      </c>
    </row>
    <row r="629" spans="1:42" ht="18" hidden="1" outlineLevel="1" x14ac:dyDescent="0.35">
      <c r="A629" s="13" t="s">
        <v>184</v>
      </c>
      <c r="B629" s="35">
        <v>616</v>
      </c>
      <c r="C629" s="473"/>
      <c r="D629" s="474"/>
      <c r="E629" s="474"/>
      <c r="F629" s="475"/>
      <c r="G629" s="476">
        <v>0</v>
      </c>
      <c r="H629" s="477">
        <v>0.1</v>
      </c>
      <c r="I629" s="102">
        <v>0</v>
      </c>
      <c r="J629" s="475"/>
      <c r="K629" s="7"/>
      <c r="L629" s="491">
        <v>616</v>
      </c>
      <c r="M629" s="503" t="s">
        <v>489</v>
      </c>
      <c r="N629" s="511">
        <v>0</v>
      </c>
      <c r="O629" s="504"/>
      <c r="P629" s="505"/>
      <c r="R629" s="510"/>
      <c r="S629" s="510"/>
      <c r="T629" s="507" t="s">
        <v>489</v>
      </c>
      <c r="AM629">
        <v>0</v>
      </c>
      <c r="AN629">
        <v>0</v>
      </c>
      <c r="AO629">
        <v>0</v>
      </c>
      <c r="AP629">
        <v>0</v>
      </c>
    </row>
    <row r="630" spans="1:42" ht="18" hidden="1" outlineLevel="1" x14ac:dyDescent="0.35">
      <c r="A630" s="13" t="s">
        <v>184</v>
      </c>
      <c r="B630" s="35">
        <v>617</v>
      </c>
      <c r="C630" s="473"/>
      <c r="D630" s="474"/>
      <c r="E630" s="474"/>
      <c r="F630" s="475"/>
      <c r="G630" s="476">
        <v>0</v>
      </c>
      <c r="H630" s="477">
        <v>0.1</v>
      </c>
      <c r="I630" s="102">
        <v>0</v>
      </c>
      <c r="J630" s="475"/>
      <c r="K630" s="7"/>
      <c r="L630" s="491">
        <v>617</v>
      </c>
      <c r="M630" s="503" t="s">
        <v>489</v>
      </c>
      <c r="N630" s="511">
        <v>0</v>
      </c>
      <c r="O630" s="504"/>
      <c r="P630" s="505"/>
      <c r="R630" s="510"/>
      <c r="S630" s="510"/>
      <c r="T630" s="507" t="s">
        <v>489</v>
      </c>
      <c r="AM630">
        <v>0</v>
      </c>
      <c r="AN630">
        <v>0</v>
      </c>
      <c r="AO630">
        <v>0</v>
      </c>
      <c r="AP630">
        <v>0</v>
      </c>
    </row>
    <row r="631" spans="1:42" ht="18" hidden="1" outlineLevel="1" x14ac:dyDescent="0.35">
      <c r="A631" s="13" t="s">
        <v>184</v>
      </c>
      <c r="B631" s="35">
        <v>618</v>
      </c>
      <c r="C631" s="473"/>
      <c r="D631" s="474"/>
      <c r="E631" s="474"/>
      <c r="F631" s="475"/>
      <c r="G631" s="476">
        <v>0</v>
      </c>
      <c r="H631" s="477">
        <v>0.1</v>
      </c>
      <c r="I631" s="102">
        <v>0</v>
      </c>
      <c r="J631" s="475"/>
      <c r="K631" s="7"/>
      <c r="L631" s="491">
        <v>618</v>
      </c>
      <c r="M631" s="503" t="s">
        <v>489</v>
      </c>
      <c r="N631" s="511">
        <v>0</v>
      </c>
      <c r="O631" s="504"/>
      <c r="P631" s="505"/>
      <c r="R631" s="510"/>
      <c r="S631" s="510"/>
      <c r="T631" s="507" t="s">
        <v>489</v>
      </c>
      <c r="AM631">
        <v>0</v>
      </c>
      <c r="AN631">
        <v>0</v>
      </c>
      <c r="AO631">
        <v>0</v>
      </c>
      <c r="AP631">
        <v>0</v>
      </c>
    </row>
    <row r="632" spans="1:42" ht="18" hidden="1" outlineLevel="1" x14ac:dyDescent="0.35">
      <c r="A632" s="13" t="s">
        <v>184</v>
      </c>
      <c r="B632" s="35">
        <v>619</v>
      </c>
      <c r="C632" s="473"/>
      <c r="D632" s="474"/>
      <c r="E632" s="474"/>
      <c r="F632" s="475"/>
      <c r="G632" s="476">
        <v>0</v>
      </c>
      <c r="H632" s="477">
        <v>0.1</v>
      </c>
      <c r="I632" s="102">
        <v>0</v>
      </c>
      <c r="J632" s="475"/>
      <c r="K632" s="7"/>
      <c r="L632" s="491">
        <v>619</v>
      </c>
      <c r="M632" s="503" t="s">
        <v>489</v>
      </c>
      <c r="N632" s="511">
        <v>0</v>
      </c>
      <c r="O632" s="504"/>
      <c r="P632" s="505"/>
      <c r="R632" s="510"/>
      <c r="S632" s="510"/>
      <c r="T632" s="507" t="s">
        <v>489</v>
      </c>
      <c r="AM632">
        <v>0</v>
      </c>
      <c r="AN632">
        <v>0</v>
      </c>
      <c r="AO632">
        <v>0</v>
      </c>
      <c r="AP632">
        <v>0</v>
      </c>
    </row>
    <row r="633" spans="1:42" ht="18" hidden="1" outlineLevel="1" x14ac:dyDescent="0.35">
      <c r="A633" s="13" t="s">
        <v>184</v>
      </c>
      <c r="B633" s="35">
        <v>620</v>
      </c>
      <c r="C633" s="473"/>
      <c r="D633" s="474"/>
      <c r="E633" s="474"/>
      <c r="F633" s="475"/>
      <c r="G633" s="476">
        <v>0</v>
      </c>
      <c r="H633" s="477">
        <v>0.1</v>
      </c>
      <c r="I633" s="102">
        <v>0</v>
      </c>
      <c r="J633" s="475"/>
      <c r="K633" s="7"/>
      <c r="L633" s="491">
        <v>620</v>
      </c>
      <c r="M633" s="503" t="s">
        <v>489</v>
      </c>
      <c r="N633" s="511">
        <v>0</v>
      </c>
      <c r="O633" s="504"/>
      <c r="P633" s="505"/>
      <c r="R633" s="510"/>
      <c r="S633" s="510"/>
      <c r="T633" s="507" t="s">
        <v>489</v>
      </c>
      <c r="AM633">
        <v>0</v>
      </c>
      <c r="AN633">
        <v>0</v>
      </c>
      <c r="AO633">
        <v>0</v>
      </c>
      <c r="AP633">
        <v>0</v>
      </c>
    </row>
    <row r="634" spans="1:42" ht="18" hidden="1" outlineLevel="1" x14ac:dyDescent="0.35">
      <c r="A634" s="13" t="s">
        <v>184</v>
      </c>
      <c r="B634" s="35">
        <v>621</v>
      </c>
      <c r="C634" s="473"/>
      <c r="D634" s="474"/>
      <c r="E634" s="474"/>
      <c r="F634" s="475"/>
      <c r="G634" s="476">
        <v>0</v>
      </c>
      <c r="H634" s="477">
        <v>0.1</v>
      </c>
      <c r="I634" s="102">
        <v>0</v>
      </c>
      <c r="J634" s="475"/>
      <c r="K634" s="7"/>
      <c r="L634" s="491">
        <v>621</v>
      </c>
      <c r="M634" s="503" t="s">
        <v>489</v>
      </c>
      <c r="N634" s="511">
        <v>0</v>
      </c>
      <c r="O634" s="504"/>
      <c r="P634" s="505"/>
      <c r="R634" s="510"/>
      <c r="S634" s="510"/>
      <c r="T634" s="507" t="s">
        <v>489</v>
      </c>
      <c r="AM634">
        <v>0</v>
      </c>
      <c r="AN634">
        <v>0</v>
      </c>
      <c r="AO634">
        <v>0</v>
      </c>
      <c r="AP634">
        <v>0</v>
      </c>
    </row>
    <row r="635" spans="1:42" ht="18" hidden="1" outlineLevel="1" x14ac:dyDescent="0.35">
      <c r="A635" s="13" t="s">
        <v>184</v>
      </c>
      <c r="B635" s="35">
        <v>622</v>
      </c>
      <c r="C635" s="473"/>
      <c r="D635" s="474"/>
      <c r="E635" s="474"/>
      <c r="F635" s="475"/>
      <c r="G635" s="476">
        <v>0</v>
      </c>
      <c r="H635" s="477">
        <v>0.1</v>
      </c>
      <c r="I635" s="102">
        <v>0</v>
      </c>
      <c r="J635" s="475"/>
      <c r="K635" s="7"/>
      <c r="L635" s="491">
        <v>622</v>
      </c>
      <c r="M635" s="503" t="s">
        <v>489</v>
      </c>
      <c r="N635" s="511">
        <v>0</v>
      </c>
      <c r="O635" s="504"/>
      <c r="P635" s="505"/>
      <c r="R635" s="510"/>
      <c r="S635" s="510"/>
      <c r="T635" s="507" t="s">
        <v>489</v>
      </c>
      <c r="AM635">
        <v>0</v>
      </c>
      <c r="AN635">
        <v>0</v>
      </c>
      <c r="AO635">
        <v>0</v>
      </c>
      <c r="AP635">
        <v>0</v>
      </c>
    </row>
    <row r="636" spans="1:42" ht="18" hidden="1" outlineLevel="1" x14ac:dyDescent="0.35">
      <c r="A636" s="13" t="s">
        <v>184</v>
      </c>
      <c r="B636" s="35">
        <v>623</v>
      </c>
      <c r="C636" s="473"/>
      <c r="D636" s="474"/>
      <c r="E636" s="474"/>
      <c r="F636" s="475"/>
      <c r="G636" s="476">
        <v>0</v>
      </c>
      <c r="H636" s="477">
        <v>0.1</v>
      </c>
      <c r="I636" s="102">
        <v>0</v>
      </c>
      <c r="J636" s="475"/>
      <c r="K636" s="7"/>
      <c r="L636" s="491">
        <v>623</v>
      </c>
      <c r="M636" s="503" t="s">
        <v>489</v>
      </c>
      <c r="N636" s="511">
        <v>0</v>
      </c>
      <c r="O636" s="504"/>
      <c r="P636" s="505"/>
      <c r="R636" s="510"/>
      <c r="S636" s="510"/>
      <c r="T636" s="507" t="s">
        <v>489</v>
      </c>
      <c r="AM636">
        <v>0</v>
      </c>
      <c r="AN636">
        <v>0</v>
      </c>
      <c r="AO636">
        <v>0</v>
      </c>
      <c r="AP636">
        <v>0</v>
      </c>
    </row>
    <row r="637" spans="1:42" ht="18" hidden="1" outlineLevel="1" x14ac:dyDescent="0.35">
      <c r="A637" s="13" t="s">
        <v>184</v>
      </c>
      <c r="B637" s="35">
        <v>624</v>
      </c>
      <c r="C637" s="473"/>
      <c r="D637" s="474"/>
      <c r="E637" s="474"/>
      <c r="F637" s="475"/>
      <c r="G637" s="476">
        <v>0</v>
      </c>
      <c r="H637" s="477">
        <v>0.1</v>
      </c>
      <c r="I637" s="102">
        <v>0</v>
      </c>
      <c r="J637" s="475"/>
      <c r="K637" s="7"/>
      <c r="L637" s="491">
        <v>624</v>
      </c>
      <c r="M637" s="503" t="s">
        <v>489</v>
      </c>
      <c r="N637" s="511">
        <v>0</v>
      </c>
      <c r="O637" s="504"/>
      <c r="P637" s="505"/>
      <c r="R637" s="510"/>
      <c r="S637" s="510"/>
      <c r="T637" s="507" t="s">
        <v>489</v>
      </c>
      <c r="AM637">
        <v>0</v>
      </c>
      <c r="AN637">
        <v>0</v>
      </c>
      <c r="AO637">
        <v>0</v>
      </c>
      <c r="AP637">
        <v>0</v>
      </c>
    </row>
    <row r="638" spans="1:42" ht="18" hidden="1" outlineLevel="1" x14ac:dyDescent="0.35">
      <c r="A638" s="13" t="s">
        <v>184</v>
      </c>
      <c r="B638" s="35">
        <v>625</v>
      </c>
      <c r="C638" s="473"/>
      <c r="D638" s="474"/>
      <c r="E638" s="474"/>
      <c r="F638" s="475"/>
      <c r="G638" s="476">
        <v>0</v>
      </c>
      <c r="H638" s="477">
        <v>0.1</v>
      </c>
      <c r="I638" s="102">
        <v>0</v>
      </c>
      <c r="J638" s="475"/>
      <c r="K638" s="7"/>
      <c r="L638" s="491">
        <v>625</v>
      </c>
      <c r="M638" s="503" t="s">
        <v>489</v>
      </c>
      <c r="N638" s="511">
        <v>0</v>
      </c>
      <c r="O638" s="504"/>
      <c r="P638" s="505"/>
      <c r="R638" s="510"/>
      <c r="S638" s="510"/>
      <c r="T638" s="507" t="s">
        <v>489</v>
      </c>
      <c r="AM638">
        <v>0</v>
      </c>
      <c r="AN638">
        <v>0</v>
      </c>
      <c r="AO638">
        <v>0</v>
      </c>
      <c r="AP638">
        <v>0</v>
      </c>
    </row>
    <row r="639" spans="1:42" ht="18" hidden="1" outlineLevel="1" x14ac:dyDescent="0.35">
      <c r="A639" s="13" t="s">
        <v>184</v>
      </c>
      <c r="B639" s="35">
        <v>626</v>
      </c>
      <c r="C639" s="473"/>
      <c r="D639" s="474"/>
      <c r="E639" s="474"/>
      <c r="F639" s="475"/>
      <c r="G639" s="476">
        <v>0</v>
      </c>
      <c r="H639" s="477">
        <v>0.1</v>
      </c>
      <c r="I639" s="102">
        <v>0</v>
      </c>
      <c r="J639" s="475"/>
      <c r="K639" s="7"/>
      <c r="L639" s="491">
        <v>626</v>
      </c>
      <c r="M639" s="503" t="s">
        <v>489</v>
      </c>
      <c r="N639" s="511">
        <v>0</v>
      </c>
      <c r="O639" s="504"/>
      <c r="P639" s="505"/>
      <c r="R639" s="510"/>
      <c r="S639" s="510"/>
      <c r="T639" s="507" t="s">
        <v>489</v>
      </c>
      <c r="AM639">
        <v>0</v>
      </c>
      <c r="AN639">
        <v>0</v>
      </c>
      <c r="AO639">
        <v>0</v>
      </c>
      <c r="AP639">
        <v>0</v>
      </c>
    </row>
    <row r="640" spans="1:42" ht="18" hidden="1" outlineLevel="1" x14ac:dyDescent="0.35">
      <c r="A640" s="13" t="s">
        <v>184</v>
      </c>
      <c r="B640" s="35">
        <v>627</v>
      </c>
      <c r="C640" s="473"/>
      <c r="D640" s="474"/>
      <c r="E640" s="474"/>
      <c r="F640" s="475"/>
      <c r="G640" s="476">
        <v>0</v>
      </c>
      <c r="H640" s="477">
        <v>0.1</v>
      </c>
      <c r="I640" s="102">
        <v>0</v>
      </c>
      <c r="J640" s="475"/>
      <c r="K640" s="7"/>
      <c r="L640" s="491">
        <v>627</v>
      </c>
      <c r="M640" s="503" t="s">
        <v>489</v>
      </c>
      <c r="N640" s="511">
        <v>0</v>
      </c>
      <c r="O640" s="504"/>
      <c r="P640" s="505"/>
      <c r="R640" s="510"/>
      <c r="S640" s="510"/>
      <c r="T640" s="507" t="s">
        <v>489</v>
      </c>
      <c r="AM640">
        <v>0</v>
      </c>
      <c r="AN640">
        <v>0</v>
      </c>
      <c r="AO640">
        <v>0</v>
      </c>
      <c r="AP640">
        <v>0</v>
      </c>
    </row>
    <row r="641" spans="1:42" ht="18" hidden="1" outlineLevel="1" x14ac:dyDescent="0.35">
      <c r="A641" s="13" t="s">
        <v>184</v>
      </c>
      <c r="B641" s="35">
        <v>628</v>
      </c>
      <c r="C641" s="473"/>
      <c r="D641" s="474"/>
      <c r="E641" s="474"/>
      <c r="F641" s="475"/>
      <c r="G641" s="476">
        <v>0</v>
      </c>
      <c r="H641" s="477">
        <v>0.1</v>
      </c>
      <c r="I641" s="102">
        <v>0</v>
      </c>
      <c r="J641" s="475"/>
      <c r="K641" s="7"/>
      <c r="L641" s="491">
        <v>628</v>
      </c>
      <c r="M641" s="503" t="s">
        <v>489</v>
      </c>
      <c r="N641" s="511">
        <v>0</v>
      </c>
      <c r="O641" s="504"/>
      <c r="P641" s="505"/>
      <c r="R641" s="510"/>
      <c r="S641" s="510"/>
      <c r="T641" s="507" t="s">
        <v>489</v>
      </c>
      <c r="AM641">
        <v>0</v>
      </c>
      <c r="AN641">
        <v>0</v>
      </c>
      <c r="AO641">
        <v>0</v>
      </c>
      <c r="AP641">
        <v>0</v>
      </c>
    </row>
    <row r="642" spans="1:42" ht="18" hidden="1" outlineLevel="1" x14ac:dyDescent="0.35">
      <c r="A642" s="13" t="s">
        <v>184</v>
      </c>
      <c r="B642" s="35">
        <v>629</v>
      </c>
      <c r="C642" s="473"/>
      <c r="D642" s="474"/>
      <c r="E642" s="474"/>
      <c r="F642" s="475"/>
      <c r="G642" s="476">
        <v>0</v>
      </c>
      <c r="H642" s="477">
        <v>0.1</v>
      </c>
      <c r="I642" s="102">
        <v>0</v>
      </c>
      <c r="J642" s="475"/>
      <c r="K642" s="7"/>
      <c r="L642" s="491">
        <v>629</v>
      </c>
      <c r="M642" s="503" t="s">
        <v>489</v>
      </c>
      <c r="N642" s="511">
        <v>0</v>
      </c>
      <c r="O642" s="504"/>
      <c r="P642" s="505"/>
      <c r="R642" s="510"/>
      <c r="S642" s="510"/>
      <c r="T642" s="507" t="s">
        <v>489</v>
      </c>
      <c r="AM642">
        <v>0</v>
      </c>
      <c r="AN642">
        <v>0</v>
      </c>
      <c r="AO642">
        <v>0</v>
      </c>
      <c r="AP642">
        <v>0</v>
      </c>
    </row>
    <row r="643" spans="1:42" ht="18" hidden="1" outlineLevel="1" x14ac:dyDescent="0.35">
      <c r="A643" s="13" t="s">
        <v>184</v>
      </c>
      <c r="B643" s="35">
        <v>630</v>
      </c>
      <c r="C643" s="473"/>
      <c r="D643" s="474"/>
      <c r="E643" s="474"/>
      <c r="F643" s="475"/>
      <c r="G643" s="476">
        <v>0</v>
      </c>
      <c r="H643" s="477">
        <v>0.1</v>
      </c>
      <c r="I643" s="102">
        <v>0</v>
      </c>
      <c r="J643" s="475"/>
      <c r="K643" s="7"/>
      <c r="L643" s="491">
        <v>630</v>
      </c>
      <c r="M643" s="503" t="s">
        <v>489</v>
      </c>
      <c r="N643" s="511">
        <v>0</v>
      </c>
      <c r="O643" s="504"/>
      <c r="P643" s="505"/>
      <c r="R643" s="510"/>
      <c r="S643" s="510"/>
      <c r="T643" s="507" t="s">
        <v>489</v>
      </c>
      <c r="AM643">
        <v>0</v>
      </c>
      <c r="AN643">
        <v>0</v>
      </c>
      <c r="AO643">
        <v>0</v>
      </c>
      <c r="AP643">
        <v>0</v>
      </c>
    </row>
    <row r="644" spans="1:42" ht="18" hidden="1" outlineLevel="1" x14ac:dyDescent="0.35">
      <c r="A644" s="13" t="s">
        <v>184</v>
      </c>
      <c r="B644" s="35">
        <v>631</v>
      </c>
      <c r="C644" s="473"/>
      <c r="D644" s="474"/>
      <c r="E644" s="474"/>
      <c r="F644" s="475"/>
      <c r="G644" s="476">
        <v>0</v>
      </c>
      <c r="H644" s="477">
        <v>0.1</v>
      </c>
      <c r="I644" s="102">
        <v>0</v>
      </c>
      <c r="J644" s="475"/>
      <c r="K644" s="7"/>
      <c r="L644" s="491">
        <v>631</v>
      </c>
      <c r="M644" s="503" t="s">
        <v>489</v>
      </c>
      <c r="N644" s="511">
        <v>0</v>
      </c>
      <c r="O644" s="504"/>
      <c r="P644" s="505"/>
      <c r="R644" s="510"/>
      <c r="S644" s="510"/>
      <c r="T644" s="507" t="s">
        <v>489</v>
      </c>
      <c r="AM644">
        <v>0</v>
      </c>
      <c r="AN644">
        <v>0</v>
      </c>
      <c r="AO644">
        <v>0</v>
      </c>
      <c r="AP644">
        <v>0</v>
      </c>
    </row>
    <row r="645" spans="1:42" ht="18" hidden="1" outlineLevel="1" x14ac:dyDescent="0.35">
      <c r="A645" s="13" t="s">
        <v>184</v>
      </c>
      <c r="B645" s="35">
        <v>632</v>
      </c>
      <c r="C645" s="473"/>
      <c r="D645" s="474"/>
      <c r="E645" s="474"/>
      <c r="F645" s="475"/>
      <c r="G645" s="476">
        <v>0</v>
      </c>
      <c r="H645" s="477">
        <v>0.1</v>
      </c>
      <c r="I645" s="102">
        <v>0</v>
      </c>
      <c r="J645" s="475"/>
      <c r="K645" s="7"/>
      <c r="L645" s="491">
        <v>632</v>
      </c>
      <c r="M645" s="503" t="s">
        <v>489</v>
      </c>
      <c r="N645" s="511">
        <v>0</v>
      </c>
      <c r="O645" s="504"/>
      <c r="P645" s="505"/>
      <c r="R645" s="510"/>
      <c r="S645" s="510"/>
      <c r="T645" s="507" t="s">
        <v>489</v>
      </c>
      <c r="AM645">
        <v>0</v>
      </c>
      <c r="AN645">
        <v>0</v>
      </c>
      <c r="AO645">
        <v>0</v>
      </c>
      <c r="AP645">
        <v>0</v>
      </c>
    </row>
    <row r="646" spans="1:42" ht="18" hidden="1" outlineLevel="1" x14ac:dyDescent="0.35">
      <c r="A646" s="13" t="s">
        <v>184</v>
      </c>
      <c r="B646" s="35">
        <v>633</v>
      </c>
      <c r="C646" s="473"/>
      <c r="D646" s="474"/>
      <c r="E646" s="474"/>
      <c r="F646" s="475"/>
      <c r="G646" s="476">
        <v>0</v>
      </c>
      <c r="H646" s="477">
        <v>0.1</v>
      </c>
      <c r="I646" s="102">
        <v>0</v>
      </c>
      <c r="J646" s="475"/>
      <c r="K646" s="7"/>
      <c r="L646" s="491">
        <v>633</v>
      </c>
      <c r="M646" s="503" t="s">
        <v>489</v>
      </c>
      <c r="N646" s="511">
        <v>0</v>
      </c>
      <c r="O646" s="504"/>
      <c r="P646" s="505"/>
      <c r="R646" s="510"/>
      <c r="S646" s="510"/>
      <c r="T646" s="507" t="s">
        <v>489</v>
      </c>
      <c r="AM646">
        <v>0</v>
      </c>
      <c r="AN646">
        <v>0</v>
      </c>
      <c r="AO646">
        <v>0</v>
      </c>
      <c r="AP646">
        <v>0</v>
      </c>
    </row>
    <row r="647" spans="1:42" ht="18" hidden="1" outlineLevel="1" x14ac:dyDescent="0.35">
      <c r="A647" s="13" t="s">
        <v>184</v>
      </c>
      <c r="B647" s="35">
        <v>634</v>
      </c>
      <c r="C647" s="473"/>
      <c r="D647" s="474"/>
      <c r="E647" s="474"/>
      <c r="F647" s="475"/>
      <c r="G647" s="476">
        <v>0</v>
      </c>
      <c r="H647" s="477">
        <v>0.1</v>
      </c>
      <c r="I647" s="102">
        <v>0</v>
      </c>
      <c r="J647" s="475"/>
      <c r="K647" s="7"/>
      <c r="L647" s="491">
        <v>634</v>
      </c>
      <c r="M647" s="503" t="s">
        <v>489</v>
      </c>
      <c r="N647" s="511">
        <v>0</v>
      </c>
      <c r="O647" s="504"/>
      <c r="P647" s="505"/>
      <c r="R647" s="510"/>
      <c r="S647" s="510"/>
      <c r="T647" s="507" t="s">
        <v>489</v>
      </c>
      <c r="AM647">
        <v>0</v>
      </c>
      <c r="AN647">
        <v>0</v>
      </c>
      <c r="AO647">
        <v>0</v>
      </c>
      <c r="AP647">
        <v>0</v>
      </c>
    </row>
    <row r="648" spans="1:42" ht="18" hidden="1" outlineLevel="1" x14ac:dyDescent="0.35">
      <c r="A648" s="13" t="s">
        <v>184</v>
      </c>
      <c r="B648" s="35">
        <v>635</v>
      </c>
      <c r="C648" s="473"/>
      <c r="D648" s="474"/>
      <c r="E648" s="474"/>
      <c r="F648" s="475"/>
      <c r="G648" s="476">
        <v>0</v>
      </c>
      <c r="H648" s="477">
        <v>0.1</v>
      </c>
      <c r="I648" s="102">
        <v>0</v>
      </c>
      <c r="J648" s="475"/>
      <c r="K648" s="7"/>
      <c r="L648" s="491">
        <v>635</v>
      </c>
      <c r="M648" s="503" t="s">
        <v>489</v>
      </c>
      <c r="N648" s="511">
        <v>0</v>
      </c>
      <c r="O648" s="504"/>
      <c r="P648" s="505"/>
      <c r="R648" s="510"/>
      <c r="S648" s="510"/>
      <c r="T648" s="507" t="s">
        <v>489</v>
      </c>
      <c r="AM648">
        <v>0</v>
      </c>
      <c r="AN648">
        <v>0</v>
      </c>
      <c r="AO648">
        <v>0</v>
      </c>
      <c r="AP648">
        <v>0</v>
      </c>
    </row>
    <row r="649" spans="1:42" ht="18" hidden="1" outlineLevel="1" x14ac:dyDescent="0.35">
      <c r="A649" s="13" t="s">
        <v>184</v>
      </c>
      <c r="B649" s="35">
        <v>636</v>
      </c>
      <c r="C649" s="473"/>
      <c r="D649" s="474"/>
      <c r="E649" s="474"/>
      <c r="F649" s="475"/>
      <c r="G649" s="476">
        <v>0</v>
      </c>
      <c r="H649" s="477">
        <v>0.1</v>
      </c>
      <c r="I649" s="102">
        <v>0</v>
      </c>
      <c r="J649" s="475"/>
      <c r="K649" s="7"/>
      <c r="L649" s="491">
        <v>636</v>
      </c>
      <c r="M649" s="503" t="s">
        <v>489</v>
      </c>
      <c r="N649" s="511">
        <v>0</v>
      </c>
      <c r="O649" s="504"/>
      <c r="P649" s="505"/>
      <c r="R649" s="510"/>
      <c r="S649" s="510"/>
      <c r="T649" s="507" t="s">
        <v>489</v>
      </c>
      <c r="AM649">
        <v>0</v>
      </c>
      <c r="AN649">
        <v>0</v>
      </c>
      <c r="AO649">
        <v>0</v>
      </c>
      <c r="AP649">
        <v>0</v>
      </c>
    </row>
    <row r="650" spans="1:42" ht="18" hidden="1" outlineLevel="1" x14ac:dyDescent="0.35">
      <c r="A650" s="13" t="s">
        <v>184</v>
      </c>
      <c r="B650" s="35">
        <v>637</v>
      </c>
      <c r="C650" s="473"/>
      <c r="D650" s="474"/>
      <c r="E650" s="474"/>
      <c r="F650" s="475"/>
      <c r="G650" s="476">
        <v>0</v>
      </c>
      <c r="H650" s="477">
        <v>0.1</v>
      </c>
      <c r="I650" s="102">
        <v>0</v>
      </c>
      <c r="J650" s="475"/>
      <c r="K650" s="7"/>
      <c r="L650" s="491">
        <v>637</v>
      </c>
      <c r="M650" s="503" t="s">
        <v>489</v>
      </c>
      <c r="N650" s="511">
        <v>0</v>
      </c>
      <c r="O650" s="504"/>
      <c r="P650" s="505"/>
      <c r="R650" s="510"/>
      <c r="S650" s="510"/>
      <c r="T650" s="507" t="s">
        <v>489</v>
      </c>
      <c r="AM650">
        <v>0</v>
      </c>
      <c r="AN650">
        <v>0</v>
      </c>
      <c r="AO650">
        <v>0</v>
      </c>
      <c r="AP650">
        <v>0</v>
      </c>
    </row>
    <row r="651" spans="1:42" ht="18" hidden="1" outlineLevel="1" x14ac:dyDescent="0.35">
      <c r="A651" s="13" t="s">
        <v>184</v>
      </c>
      <c r="B651" s="35">
        <v>638</v>
      </c>
      <c r="C651" s="473"/>
      <c r="D651" s="474"/>
      <c r="E651" s="474"/>
      <c r="F651" s="475"/>
      <c r="G651" s="476">
        <v>0</v>
      </c>
      <c r="H651" s="477">
        <v>0.1</v>
      </c>
      <c r="I651" s="102">
        <v>0</v>
      </c>
      <c r="J651" s="475"/>
      <c r="K651" s="7"/>
      <c r="L651" s="491">
        <v>638</v>
      </c>
      <c r="M651" s="503" t="s">
        <v>489</v>
      </c>
      <c r="N651" s="511">
        <v>0</v>
      </c>
      <c r="O651" s="504"/>
      <c r="P651" s="505"/>
      <c r="R651" s="510"/>
      <c r="S651" s="510"/>
      <c r="T651" s="507" t="s">
        <v>489</v>
      </c>
      <c r="AM651">
        <v>0</v>
      </c>
      <c r="AN651">
        <v>0</v>
      </c>
      <c r="AO651">
        <v>0</v>
      </c>
      <c r="AP651">
        <v>0</v>
      </c>
    </row>
    <row r="652" spans="1:42" ht="18" hidden="1" outlineLevel="1" x14ac:dyDescent="0.35">
      <c r="A652" s="13" t="s">
        <v>184</v>
      </c>
      <c r="B652" s="35">
        <v>639</v>
      </c>
      <c r="C652" s="473"/>
      <c r="D652" s="474"/>
      <c r="E652" s="474"/>
      <c r="F652" s="475"/>
      <c r="G652" s="476">
        <v>0</v>
      </c>
      <c r="H652" s="477">
        <v>0.1</v>
      </c>
      <c r="I652" s="102">
        <v>0</v>
      </c>
      <c r="J652" s="475"/>
      <c r="K652" s="7"/>
      <c r="L652" s="491">
        <v>639</v>
      </c>
      <c r="M652" s="503" t="s">
        <v>489</v>
      </c>
      <c r="N652" s="511">
        <v>0</v>
      </c>
      <c r="O652" s="504"/>
      <c r="P652" s="505"/>
      <c r="R652" s="510"/>
      <c r="S652" s="510"/>
      <c r="T652" s="507" t="s">
        <v>489</v>
      </c>
      <c r="AM652">
        <v>0</v>
      </c>
      <c r="AN652">
        <v>0</v>
      </c>
      <c r="AO652">
        <v>0</v>
      </c>
      <c r="AP652">
        <v>0</v>
      </c>
    </row>
    <row r="653" spans="1:42" ht="18" hidden="1" outlineLevel="1" x14ac:dyDescent="0.35">
      <c r="A653" s="13" t="s">
        <v>184</v>
      </c>
      <c r="B653" s="35">
        <v>640</v>
      </c>
      <c r="C653" s="473"/>
      <c r="D653" s="474"/>
      <c r="E653" s="474"/>
      <c r="F653" s="475"/>
      <c r="G653" s="476">
        <v>0</v>
      </c>
      <c r="H653" s="477">
        <v>0.1</v>
      </c>
      <c r="I653" s="102">
        <v>0</v>
      </c>
      <c r="J653" s="475"/>
      <c r="K653" s="7"/>
      <c r="L653" s="491">
        <v>640</v>
      </c>
      <c r="M653" s="503" t="s">
        <v>489</v>
      </c>
      <c r="N653" s="511">
        <v>0</v>
      </c>
      <c r="O653" s="504"/>
      <c r="P653" s="505"/>
      <c r="R653" s="510"/>
      <c r="S653" s="510"/>
      <c r="T653" s="507" t="s">
        <v>489</v>
      </c>
      <c r="AM653">
        <v>0</v>
      </c>
      <c r="AN653">
        <v>0</v>
      </c>
      <c r="AO653">
        <v>0</v>
      </c>
      <c r="AP653">
        <v>0</v>
      </c>
    </row>
    <row r="654" spans="1:42" ht="18" hidden="1" outlineLevel="1" x14ac:dyDescent="0.35">
      <c r="A654" s="13" t="s">
        <v>184</v>
      </c>
      <c r="B654" s="35">
        <v>641</v>
      </c>
      <c r="C654" s="473"/>
      <c r="D654" s="474"/>
      <c r="E654" s="474"/>
      <c r="F654" s="475"/>
      <c r="G654" s="476">
        <v>0</v>
      </c>
      <c r="H654" s="477">
        <v>0.1</v>
      </c>
      <c r="I654" s="102">
        <v>0</v>
      </c>
      <c r="J654" s="475"/>
      <c r="K654" s="7"/>
      <c r="L654" s="491">
        <v>641</v>
      </c>
      <c r="M654" s="503" t="s">
        <v>489</v>
      </c>
      <c r="N654" s="511">
        <v>0</v>
      </c>
      <c r="O654" s="504"/>
      <c r="P654" s="505"/>
      <c r="R654" s="510"/>
      <c r="S654" s="510"/>
      <c r="T654" s="507" t="s">
        <v>489</v>
      </c>
      <c r="AM654">
        <v>0</v>
      </c>
      <c r="AN654">
        <v>0</v>
      </c>
      <c r="AO654">
        <v>0</v>
      </c>
      <c r="AP654">
        <v>0</v>
      </c>
    </row>
    <row r="655" spans="1:42" ht="18" hidden="1" outlineLevel="1" x14ac:dyDescent="0.35">
      <c r="A655" s="13" t="s">
        <v>184</v>
      </c>
      <c r="B655" s="35">
        <v>642</v>
      </c>
      <c r="C655" s="473"/>
      <c r="D655" s="474"/>
      <c r="E655" s="474"/>
      <c r="F655" s="475"/>
      <c r="G655" s="476">
        <v>0</v>
      </c>
      <c r="H655" s="477">
        <v>0.1</v>
      </c>
      <c r="I655" s="102">
        <v>0</v>
      </c>
      <c r="J655" s="475"/>
      <c r="K655" s="7"/>
      <c r="L655" s="491">
        <v>642</v>
      </c>
      <c r="M655" s="503" t="s">
        <v>489</v>
      </c>
      <c r="N655" s="511">
        <v>0</v>
      </c>
      <c r="O655" s="504"/>
      <c r="P655" s="505"/>
      <c r="R655" s="510"/>
      <c r="S655" s="510"/>
      <c r="T655" s="507" t="s">
        <v>489</v>
      </c>
      <c r="AM655">
        <v>0</v>
      </c>
      <c r="AN655">
        <v>0</v>
      </c>
      <c r="AO655">
        <v>0</v>
      </c>
      <c r="AP655">
        <v>0</v>
      </c>
    </row>
    <row r="656" spans="1:42" ht="18" hidden="1" outlineLevel="1" x14ac:dyDescent="0.35">
      <c r="A656" s="13" t="s">
        <v>184</v>
      </c>
      <c r="B656" s="35">
        <v>643</v>
      </c>
      <c r="C656" s="473"/>
      <c r="D656" s="474"/>
      <c r="E656" s="474"/>
      <c r="F656" s="475"/>
      <c r="G656" s="476">
        <v>0</v>
      </c>
      <c r="H656" s="477">
        <v>0.1</v>
      </c>
      <c r="I656" s="102">
        <v>0</v>
      </c>
      <c r="J656" s="475"/>
      <c r="K656" s="7"/>
      <c r="L656" s="491">
        <v>643</v>
      </c>
      <c r="M656" s="503" t="s">
        <v>489</v>
      </c>
      <c r="N656" s="511">
        <v>0</v>
      </c>
      <c r="O656" s="504"/>
      <c r="P656" s="505"/>
      <c r="R656" s="510"/>
      <c r="S656" s="510"/>
      <c r="T656" s="507" t="s">
        <v>489</v>
      </c>
      <c r="AM656">
        <v>0</v>
      </c>
      <c r="AN656">
        <v>0</v>
      </c>
      <c r="AO656">
        <v>0</v>
      </c>
      <c r="AP656">
        <v>0</v>
      </c>
    </row>
    <row r="657" spans="1:42" ht="18" hidden="1" outlineLevel="1" x14ac:dyDescent="0.35">
      <c r="A657" s="13" t="s">
        <v>184</v>
      </c>
      <c r="B657" s="35">
        <v>644</v>
      </c>
      <c r="C657" s="473"/>
      <c r="D657" s="474"/>
      <c r="E657" s="474"/>
      <c r="F657" s="475"/>
      <c r="G657" s="476">
        <v>0</v>
      </c>
      <c r="H657" s="477">
        <v>0.1</v>
      </c>
      <c r="I657" s="102">
        <v>0</v>
      </c>
      <c r="J657" s="475"/>
      <c r="K657" s="7"/>
      <c r="L657" s="491">
        <v>644</v>
      </c>
      <c r="M657" s="503" t="s">
        <v>489</v>
      </c>
      <c r="N657" s="511">
        <v>0</v>
      </c>
      <c r="O657" s="504"/>
      <c r="P657" s="505"/>
      <c r="R657" s="510"/>
      <c r="S657" s="510"/>
      <c r="T657" s="507" t="s">
        <v>489</v>
      </c>
      <c r="AM657">
        <v>0</v>
      </c>
      <c r="AN657">
        <v>0</v>
      </c>
      <c r="AO657">
        <v>0</v>
      </c>
      <c r="AP657">
        <v>0</v>
      </c>
    </row>
    <row r="658" spans="1:42" ht="18" hidden="1" outlineLevel="1" x14ac:dyDescent="0.35">
      <c r="A658" s="13" t="s">
        <v>184</v>
      </c>
      <c r="B658" s="35">
        <v>645</v>
      </c>
      <c r="C658" s="473"/>
      <c r="D658" s="474"/>
      <c r="E658" s="474"/>
      <c r="F658" s="475"/>
      <c r="G658" s="476">
        <v>0</v>
      </c>
      <c r="H658" s="477">
        <v>0.1</v>
      </c>
      <c r="I658" s="102">
        <v>0</v>
      </c>
      <c r="J658" s="475"/>
      <c r="K658" s="7"/>
      <c r="L658" s="491">
        <v>645</v>
      </c>
      <c r="M658" s="503" t="s">
        <v>489</v>
      </c>
      <c r="N658" s="511">
        <v>0</v>
      </c>
      <c r="O658" s="504"/>
      <c r="P658" s="505"/>
      <c r="R658" s="510"/>
      <c r="S658" s="510"/>
      <c r="T658" s="507" t="s">
        <v>489</v>
      </c>
      <c r="AM658">
        <v>0</v>
      </c>
      <c r="AN658">
        <v>0</v>
      </c>
      <c r="AO658">
        <v>0</v>
      </c>
      <c r="AP658">
        <v>0</v>
      </c>
    </row>
    <row r="659" spans="1:42" ht="18" hidden="1" outlineLevel="1" x14ac:dyDescent="0.35">
      <c r="A659" s="13" t="s">
        <v>184</v>
      </c>
      <c r="B659" s="35">
        <v>646</v>
      </c>
      <c r="C659" s="473"/>
      <c r="D659" s="474"/>
      <c r="E659" s="474"/>
      <c r="F659" s="475"/>
      <c r="G659" s="476">
        <v>0</v>
      </c>
      <c r="H659" s="477">
        <v>0.1</v>
      </c>
      <c r="I659" s="102">
        <v>0</v>
      </c>
      <c r="J659" s="475"/>
      <c r="K659" s="7"/>
      <c r="L659" s="491">
        <v>646</v>
      </c>
      <c r="M659" s="503" t="s">
        <v>489</v>
      </c>
      <c r="N659" s="511">
        <v>0</v>
      </c>
      <c r="O659" s="504"/>
      <c r="P659" s="505"/>
      <c r="R659" s="510"/>
      <c r="S659" s="510"/>
      <c r="T659" s="507" t="s">
        <v>489</v>
      </c>
      <c r="AM659">
        <v>0</v>
      </c>
      <c r="AN659">
        <v>0</v>
      </c>
      <c r="AO659">
        <v>0</v>
      </c>
      <c r="AP659">
        <v>0</v>
      </c>
    </row>
    <row r="660" spans="1:42" ht="18" hidden="1" outlineLevel="1" x14ac:dyDescent="0.35">
      <c r="A660" s="13" t="s">
        <v>184</v>
      </c>
      <c r="B660" s="35">
        <v>647</v>
      </c>
      <c r="C660" s="473"/>
      <c r="D660" s="474"/>
      <c r="E660" s="474"/>
      <c r="F660" s="475"/>
      <c r="G660" s="476">
        <v>0</v>
      </c>
      <c r="H660" s="477">
        <v>0.1</v>
      </c>
      <c r="I660" s="102">
        <v>0</v>
      </c>
      <c r="J660" s="475"/>
      <c r="K660" s="7"/>
      <c r="L660" s="491">
        <v>647</v>
      </c>
      <c r="M660" s="503" t="s">
        <v>489</v>
      </c>
      <c r="N660" s="511">
        <v>0</v>
      </c>
      <c r="O660" s="504"/>
      <c r="P660" s="505"/>
      <c r="R660" s="510"/>
      <c r="S660" s="510"/>
      <c r="T660" s="507" t="s">
        <v>489</v>
      </c>
      <c r="AM660">
        <v>0</v>
      </c>
      <c r="AN660">
        <v>0</v>
      </c>
      <c r="AO660">
        <v>0</v>
      </c>
      <c r="AP660">
        <v>0</v>
      </c>
    </row>
    <row r="661" spans="1:42" ht="18" hidden="1" outlineLevel="1" x14ac:dyDescent="0.35">
      <c r="A661" s="13" t="s">
        <v>184</v>
      </c>
      <c r="B661" s="35">
        <v>648</v>
      </c>
      <c r="C661" s="473"/>
      <c r="D661" s="474"/>
      <c r="E661" s="474"/>
      <c r="F661" s="475"/>
      <c r="G661" s="476">
        <v>0</v>
      </c>
      <c r="H661" s="477">
        <v>0.1</v>
      </c>
      <c r="I661" s="102">
        <v>0</v>
      </c>
      <c r="J661" s="475"/>
      <c r="K661" s="7"/>
      <c r="L661" s="491">
        <v>648</v>
      </c>
      <c r="M661" s="503" t="s">
        <v>489</v>
      </c>
      <c r="N661" s="511">
        <v>0</v>
      </c>
      <c r="O661" s="504"/>
      <c r="P661" s="505"/>
      <c r="R661" s="510"/>
      <c r="S661" s="510"/>
      <c r="T661" s="507" t="s">
        <v>489</v>
      </c>
      <c r="AM661">
        <v>0</v>
      </c>
      <c r="AN661">
        <v>0</v>
      </c>
      <c r="AO661">
        <v>0</v>
      </c>
      <c r="AP661">
        <v>0</v>
      </c>
    </row>
    <row r="662" spans="1:42" ht="18" hidden="1" outlineLevel="1" x14ac:dyDescent="0.35">
      <c r="A662" s="13" t="s">
        <v>184</v>
      </c>
      <c r="B662" s="35">
        <v>649</v>
      </c>
      <c r="C662" s="473"/>
      <c r="D662" s="474"/>
      <c r="E662" s="474"/>
      <c r="F662" s="475"/>
      <c r="G662" s="476">
        <v>0</v>
      </c>
      <c r="H662" s="477">
        <v>0.1</v>
      </c>
      <c r="I662" s="102">
        <v>0</v>
      </c>
      <c r="J662" s="475"/>
      <c r="K662" s="7"/>
      <c r="L662" s="491">
        <v>649</v>
      </c>
      <c r="M662" s="503" t="s">
        <v>489</v>
      </c>
      <c r="N662" s="511">
        <v>0</v>
      </c>
      <c r="O662" s="504"/>
      <c r="P662" s="505"/>
      <c r="R662" s="510"/>
      <c r="S662" s="510"/>
      <c r="T662" s="507" t="s">
        <v>489</v>
      </c>
      <c r="AM662">
        <v>0</v>
      </c>
      <c r="AN662">
        <v>0</v>
      </c>
      <c r="AO662">
        <v>0</v>
      </c>
      <c r="AP662">
        <v>0</v>
      </c>
    </row>
    <row r="663" spans="1:42" ht="18" hidden="1" outlineLevel="1" x14ac:dyDescent="0.35">
      <c r="A663" s="13" t="s">
        <v>184</v>
      </c>
      <c r="B663" s="35">
        <v>650</v>
      </c>
      <c r="C663" s="473"/>
      <c r="D663" s="474"/>
      <c r="E663" s="474"/>
      <c r="F663" s="475"/>
      <c r="G663" s="476">
        <v>0</v>
      </c>
      <c r="H663" s="477">
        <v>0.1</v>
      </c>
      <c r="I663" s="102">
        <v>0</v>
      </c>
      <c r="J663" s="475"/>
      <c r="K663" s="7"/>
      <c r="L663" s="491">
        <v>650</v>
      </c>
      <c r="M663" s="503" t="s">
        <v>489</v>
      </c>
      <c r="N663" s="511">
        <v>0</v>
      </c>
      <c r="O663" s="504"/>
      <c r="P663" s="505"/>
      <c r="R663" s="510"/>
      <c r="S663" s="510"/>
      <c r="T663" s="507" t="s">
        <v>489</v>
      </c>
      <c r="AM663">
        <v>0</v>
      </c>
      <c r="AN663">
        <v>0</v>
      </c>
      <c r="AO663">
        <v>0</v>
      </c>
      <c r="AP663">
        <v>0</v>
      </c>
    </row>
    <row r="664" spans="1:42" ht="18" hidden="1" outlineLevel="1" x14ac:dyDescent="0.35">
      <c r="A664" s="13" t="s">
        <v>184</v>
      </c>
      <c r="B664" s="35">
        <v>651</v>
      </c>
      <c r="C664" s="473"/>
      <c r="D664" s="474"/>
      <c r="E664" s="474"/>
      <c r="F664" s="475"/>
      <c r="G664" s="476">
        <v>0</v>
      </c>
      <c r="H664" s="477">
        <v>0.1</v>
      </c>
      <c r="I664" s="102">
        <v>0</v>
      </c>
      <c r="J664" s="475"/>
      <c r="K664" s="7"/>
      <c r="L664" s="491">
        <v>651</v>
      </c>
      <c r="M664" s="503" t="s">
        <v>489</v>
      </c>
      <c r="N664" s="511">
        <v>0</v>
      </c>
      <c r="O664" s="504"/>
      <c r="P664" s="505"/>
      <c r="R664" s="510"/>
      <c r="S664" s="510"/>
      <c r="T664" s="507" t="s">
        <v>489</v>
      </c>
      <c r="AM664">
        <v>0</v>
      </c>
      <c r="AN664">
        <v>0</v>
      </c>
      <c r="AO664">
        <v>0</v>
      </c>
      <c r="AP664">
        <v>0</v>
      </c>
    </row>
    <row r="665" spans="1:42" ht="18" hidden="1" outlineLevel="1" x14ac:dyDescent="0.35">
      <c r="A665" s="13" t="s">
        <v>184</v>
      </c>
      <c r="B665" s="35">
        <v>652</v>
      </c>
      <c r="C665" s="473"/>
      <c r="D665" s="474"/>
      <c r="E665" s="474"/>
      <c r="F665" s="475"/>
      <c r="G665" s="476">
        <v>0</v>
      </c>
      <c r="H665" s="477">
        <v>0.1</v>
      </c>
      <c r="I665" s="102">
        <v>0</v>
      </c>
      <c r="J665" s="475"/>
      <c r="K665" s="7"/>
      <c r="L665" s="491">
        <v>652</v>
      </c>
      <c r="M665" s="503" t="s">
        <v>489</v>
      </c>
      <c r="N665" s="511">
        <v>0</v>
      </c>
      <c r="O665" s="504"/>
      <c r="P665" s="505"/>
      <c r="R665" s="510"/>
      <c r="S665" s="510"/>
      <c r="T665" s="507" t="s">
        <v>489</v>
      </c>
      <c r="AM665">
        <v>0</v>
      </c>
      <c r="AN665">
        <v>0</v>
      </c>
      <c r="AO665">
        <v>0</v>
      </c>
      <c r="AP665">
        <v>0</v>
      </c>
    </row>
    <row r="666" spans="1:42" ht="18" hidden="1" outlineLevel="1" x14ac:dyDescent="0.35">
      <c r="A666" s="13" t="s">
        <v>184</v>
      </c>
      <c r="B666" s="35">
        <v>653</v>
      </c>
      <c r="C666" s="473"/>
      <c r="D666" s="474"/>
      <c r="E666" s="474"/>
      <c r="F666" s="475"/>
      <c r="G666" s="476">
        <v>0</v>
      </c>
      <c r="H666" s="477">
        <v>0.1</v>
      </c>
      <c r="I666" s="102">
        <v>0</v>
      </c>
      <c r="J666" s="475"/>
      <c r="K666" s="7"/>
      <c r="L666" s="491">
        <v>653</v>
      </c>
      <c r="M666" s="503" t="s">
        <v>489</v>
      </c>
      <c r="N666" s="511">
        <v>0</v>
      </c>
      <c r="O666" s="504"/>
      <c r="P666" s="505"/>
      <c r="R666" s="510"/>
      <c r="S666" s="510"/>
      <c r="T666" s="507" t="s">
        <v>489</v>
      </c>
      <c r="AM666">
        <v>0</v>
      </c>
      <c r="AN666">
        <v>0</v>
      </c>
      <c r="AO666">
        <v>0</v>
      </c>
      <c r="AP666">
        <v>0</v>
      </c>
    </row>
    <row r="667" spans="1:42" ht="18" hidden="1" outlineLevel="1" x14ac:dyDescent="0.35">
      <c r="A667" s="13" t="s">
        <v>184</v>
      </c>
      <c r="B667" s="35">
        <v>654</v>
      </c>
      <c r="C667" s="473"/>
      <c r="D667" s="474"/>
      <c r="E667" s="474"/>
      <c r="F667" s="475"/>
      <c r="G667" s="476">
        <v>0</v>
      </c>
      <c r="H667" s="477">
        <v>0.1</v>
      </c>
      <c r="I667" s="102">
        <v>0</v>
      </c>
      <c r="J667" s="475"/>
      <c r="K667" s="7"/>
      <c r="L667" s="491">
        <v>654</v>
      </c>
      <c r="M667" s="503" t="s">
        <v>489</v>
      </c>
      <c r="N667" s="511">
        <v>0</v>
      </c>
      <c r="O667" s="504"/>
      <c r="P667" s="505"/>
      <c r="R667" s="510"/>
      <c r="S667" s="510"/>
      <c r="T667" s="507" t="s">
        <v>489</v>
      </c>
      <c r="AM667">
        <v>0</v>
      </c>
      <c r="AN667">
        <v>0</v>
      </c>
      <c r="AO667">
        <v>0</v>
      </c>
      <c r="AP667">
        <v>0</v>
      </c>
    </row>
    <row r="668" spans="1:42" ht="18" hidden="1" outlineLevel="1" x14ac:dyDescent="0.35">
      <c r="A668" s="13" t="s">
        <v>184</v>
      </c>
      <c r="B668" s="35">
        <v>655</v>
      </c>
      <c r="C668" s="473"/>
      <c r="D668" s="474"/>
      <c r="E668" s="474"/>
      <c r="F668" s="475"/>
      <c r="G668" s="476">
        <v>0</v>
      </c>
      <c r="H668" s="477">
        <v>0.1</v>
      </c>
      <c r="I668" s="102">
        <v>0</v>
      </c>
      <c r="J668" s="475"/>
      <c r="K668" s="7"/>
      <c r="L668" s="491">
        <v>655</v>
      </c>
      <c r="M668" s="503" t="s">
        <v>489</v>
      </c>
      <c r="N668" s="511">
        <v>0</v>
      </c>
      <c r="O668" s="504"/>
      <c r="P668" s="505"/>
      <c r="R668" s="510"/>
      <c r="S668" s="510"/>
      <c r="T668" s="507" t="s">
        <v>489</v>
      </c>
      <c r="AM668">
        <v>0</v>
      </c>
      <c r="AN668">
        <v>0</v>
      </c>
      <c r="AO668">
        <v>0</v>
      </c>
      <c r="AP668">
        <v>0</v>
      </c>
    </row>
    <row r="669" spans="1:42" ht="18" hidden="1" outlineLevel="1" x14ac:dyDescent="0.35">
      <c r="A669" s="13" t="s">
        <v>184</v>
      </c>
      <c r="B669" s="35">
        <v>656</v>
      </c>
      <c r="C669" s="473"/>
      <c r="D669" s="474"/>
      <c r="E669" s="474"/>
      <c r="F669" s="475"/>
      <c r="G669" s="476">
        <v>0</v>
      </c>
      <c r="H669" s="477">
        <v>0.1</v>
      </c>
      <c r="I669" s="102">
        <v>0</v>
      </c>
      <c r="J669" s="475"/>
      <c r="K669" s="7"/>
      <c r="L669" s="491">
        <v>656</v>
      </c>
      <c r="M669" s="503" t="s">
        <v>489</v>
      </c>
      <c r="N669" s="511">
        <v>0</v>
      </c>
      <c r="O669" s="504"/>
      <c r="P669" s="505"/>
      <c r="R669" s="510"/>
      <c r="S669" s="510"/>
      <c r="T669" s="507" t="s">
        <v>489</v>
      </c>
      <c r="AM669">
        <v>0</v>
      </c>
      <c r="AN669">
        <v>0</v>
      </c>
      <c r="AO669">
        <v>0</v>
      </c>
      <c r="AP669">
        <v>0</v>
      </c>
    </row>
    <row r="670" spans="1:42" ht="18" hidden="1" outlineLevel="1" x14ac:dyDescent="0.35">
      <c r="A670" s="13" t="s">
        <v>184</v>
      </c>
      <c r="B670" s="35">
        <v>657</v>
      </c>
      <c r="C670" s="473"/>
      <c r="D670" s="474"/>
      <c r="E670" s="474"/>
      <c r="F670" s="475"/>
      <c r="G670" s="476">
        <v>0</v>
      </c>
      <c r="H670" s="477">
        <v>0.1</v>
      </c>
      <c r="I670" s="102">
        <v>0</v>
      </c>
      <c r="J670" s="475"/>
      <c r="K670" s="7"/>
      <c r="L670" s="491">
        <v>657</v>
      </c>
      <c r="M670" s="503" t="s">
        <v>489</v>
      </c>
      <c r="N670" s="511">
        <v>0</v>
      </c>
      <c r="O670" s="504"/>
      <c r="P670" s="505"/>
      <c r="R670" s="510"/>
      <c r="S670" s="510"/>
      <c r="T670" s="507" t="s">
        <v>489</v>
      </c>
      <c r="AM670">
        <v>0</v>
      </c>
      <c r="AN670">
        <v>0</v>
      </c>
      <c r="AO670">
        <v>0</v>
      </c>
      <c r="AP670">
        <v>0</v>
      </c>
    </row>
    <row r="671" spans="1:42" ht="18" hidden="1" outlineLevel="1" x14ac:dyDescent="0.35">
      <c r="A671" s="13" t="s">
        <v>184</v>
      </c>
      <c r="B671" s="35">
        <v>658</v>
      </c>
      <c r="C671" s="473"/>
      <c r="D671" s="474"/>
      <c r="E671" s="474"/>
      <c r="F671" s="475"/>
      <c r="G671" s="476">
        <v>0</v>
      </c>
      <c r="H671" s="477">
        <v>0.1</v>
      </c>
      <c r="I671" s="102">
        <v>0</v>
      </c>
      <c r="J671" s="475"/>
      <c r="K671" s="7"/>
      <c r="L671" s="491">
        <v>658</v>
      </c>
      <c r="M671" s="503" t="s">
        <v>489</v>
      </c>
      <c r="N671" s="511">
        <v>0</v>
      </c>
      <c r="O671" s="504"/>
      <c r="P671" s="505"/>
      <c r="R671" s="510"/>
      <c r="S671" s="510"/>
      <c r="T671" s="507" t="s">
        <v>489</v>
      </c>
      <c r="AM671">
        <v>0</v>
      </c>
      <c r="AN671">
        <v>0</v>
      </c>
      <c r="AO671">
        <v>0</v>
      </c>
      <c r="AP671">
        <v>0</v>
      </c>
    </row>
    <row r="672" spans="1:42" ht="18" hidden="1" outlineLevel="1" x14ac:dyDescent="0.35">
      <c r="A672" s="13" t="s">
        <v>184</v>
      </c>
      <c r="B672" s="35">
        <v>659</v>
      </c>
      <c r="C672" s="473"/>
      <c r="D672" s="474"/>
      <c r="E672" s="474"/>
      <c r="F672" s="475"/>
      <c r="G672" s="476">
        <v>0</v>
      </c>
      <c r="H672" s="477">
        <v>0.1</v>
      </c>
      <c r="I672" s="102">
        <v>0</v>
      </c>
      <c r="J672" s="475"/>
      <c r="K672" s="7"/>
      <c r="L672" s="491">
        <v>659</v>
      </c>
      <c r="M672" s="503" t="s">
        <v>489</v>
      </c>
      <c r="N672" s="511">
        <v>0</v>
      </c>
      <c r="O672" s="504"/>
      <c r="P672" s="505"/>
      <c r="R672" s="510"/>
      <c r="S672" s="510"/>
      <c r="T672" s="507" t="s">
        <v>489</v>
      </c>
      <c r="AM672">
        <v>0</v>
      </c>
      <c r="AN672">
        <v>0</v>
      </c>
      <c r="AO672">
        <v>0</v>
      </c>
      <c r="AP672">
        <v>0</v>
      </c>
    </row>
    <row r="673" spans="1:42" ht="18" hidden="1" outlineLevel="1" x14ac:dyDescent="0.35">
      <c r="A673" s="13" t="s">
        <v>184</v>
      </c>
      <c r="B673" s="35">
        <v>660</v>
      </c>
      <c r="C673" s="473"/>
      <c r="D673" s="474"/>
      <c r="E673" s="474"/>
      <c r="F673" s="475"/>
      <c r="G673" s="476">
        <v>0</v>
      </c>
      <c r="H673" s="477">
        <v>0.1</v>
      </c>
      <c r="I673" s="102">
        <v>0</v>
      </c>
      <c r="J673" s="475"/>
      <c r="K673" s="7"/>
      <c r="L673" s="491">
        <v>660</v>
      </c>
      <c r="M673" s="503" t="s">
        <v>489</v>
      </c>
      <c r="N673" s="511">
        <v>0</v>
      </c>
      <c r="O673" s="504"/>
      <c r="P673" s="505"/>
      <c r="R673" s="510"/>
      <c r="S673" s="510"/>
      <c r="T673" s="507" t="s">
        <v>489</v>
      </c>
      <c r="AM673">
        <v>0</v>
      </c>
      <c r="AN673">
        <v>0</v>
      </c>
      <c r="AO673">
        <v>0</v>
      </c>
      <c r="AP673">
        <v>0</v>
      </c>
    </row>
    <row r="674" spans="1:42" ht="18" hidden="1" outlineLevel="1" x14ac:dyDescent="0.35">
      <c r="A674" s="13" t="s">
        <v>184</v>
      </c>
      <c r="B674" s="35">
        <v>661</v>
      </c>
      <c r="C674" s="473"/>
      <c r="D674" s="474"/>
      <c r="E674" s="474"/>
      <c r="F674" s="475"/>
      <c r="G674" s="476">
        <v>0</v>
      </c>
      <c r="H674" s="477">
        <v>0.1</v>
      </c>
      <c r="I674" s="102">
        <v>0</v>
      </c>
      <c r="J674" s="475"/>
      <c r="K674" s="7"/>
      <c r="L674" s="491">
        <v>661</v>
      </c>
      <c r="M674" s="503" t="s">
        <v>489</v>
      </c>
      <c r="N674" s="511">
        <v>0</v>
      </c>
      <c r="O674" s="504"/>
      <c r="P674" s="505"/>
      <c r="R674" s="510"/>
      <c r="S674" s="510"/>
      <c r="T674" s="507" t="s">
        <v>489</v>
      </c>
      <c r="AM674">
        <v>0</v>
      </c>
      <c r="AN674">
        <v>0</v>
      </c>
      <c r="AO674">
        <v>0</v>
      </c>
      <c r="AP674">
        <v>0</v>
      </c>
    </row>
    <row r="675" spans="1:42" ht="18" hidden="1" outlineLevel="1" x14ac:dyDescent="0.35">
      <c r="A675" s="13" t="s">
        <v>184</v>
      </c>
      <c r="B675" s="35">
        <v>662</v>
      </c>
      <c r="C675" s="473"/>
      <c r="D675" s="474"/>
      <c r="E675" s="474"/>
      <c r="F675" s="475"/>
      <c r="G675" s="476">
        <v>0</v>
      </c>
      <c r="H675" s="477">
        <v>0.1</v>
      </c>
      <c r="I675" s="102">
        <v>0</v>
      </c>
      <c r="J675" s="475"/>
      <c r="K675" s="7"/>
      <c r="L675" s="491">
        <v>662</v>
      </c>
      <c r="M675" s="503" t="s">
        <v>489</v>
      </c>
      <c r="N675" s="511">
        <v>0</v>
      </c>
      <c r="O675" s="504"/>
      <c r="P675" s="505"/>
      <c r="R675" s="510"/>
      <c r="S675" s="510"/>
      <c r="T675" s="507" t="s">
        <v>489</v>
      </c>
      <c r="AM675">
        <v>0</v>
      </c>
      <c r="AN675">
        <v>0</v>
      </c>
      <c r="AO675">
        <v>0</v>
      </c>
      <c r="AP675">
        <v>0</v>
      </c>
    </row>
    <row r="676" spans="1:42" ht="18" hidden="1" outlineLevel="1" x14ac:dyDescent="0.35">
      <c r="A676" s="13" t="s">
        <v>184</v>
      </c>
      <c r="B676" s="35">
        <v>663</v>
      </c>
      <c r="C676" s="473"/>
      <c r="D676" s="474"/>
      <c r="E676" s="474"/>
      <c r="F676" s="475"/>
      <c r="G676" s="476">
        <v>0</v>
      </c>
      <c r="H676" s="477">
        <v>0.1</v>
      </c>
      <c r="I676" s="102">
        <v>0</v>
      </c>
      <c r="J676" s="475"/>
      <c r="K676" s="7"/>
      <c r="L676" s="491">
        <v>663</v>
      </c>
      <c r="M676" s="503" t="s">
        <v>489</v>
      </c>
      <c r="N676" s="511">
        <v>0</v>
      </c>
      <c r="O676" s="504"/>
      <c r="P676" s="505"/>
      <c r="R676" s="510"/>
      <c r="S676" s="510"/>
      <c r="T676" s="507" t="s">
        <v>489</v>
      </c>
      <c r="AM676">
        <v>0</v>
      </c>
      <c r="AN676">
        <v>0</v>
      </c>
      <c r="AO676">
        <v>0</v>
      </c>
      <c r="AP676">
        <v>0</v>
      </c>
    </row>
    <row r="677" spans="1:42" ht="18" hidden="1" outlineLevel="1" x14ac:dyDescent="0.35">
      <c r="A677" s="13" t="s">
        <v>184</v>
      </c>
      <c r="B677" s="35">
        <v>664</v>
      </c>
      <c r="C677" s="473"/>
      <c r="D677" s="474"/>
      <c r="E677" s="474"/>
      <c r="F677" s="475"/>
      <c r="G677" s="476">
        <v>0</v>
      </c>
      <c r="H677" s="477">
        <v>0.1</v>
      </c>
      <c r="I677" s="102">
        <v>0</v>
      </c>
      <c r="J677" s="475"/>
      <c r="K677" s="7"/>
      <c r="L677" s="491">
        <v>664</v>
      </c>
      <c r="M677" s="503" t="s">
        <v>489</v>
      </c>
      <c r="N677" s="511">
        <v>0</v>
      </c>
      <c r="O677" s="504"/>
      <c r="P677" s="505"/>
      <c r="R677" s="510"/>
      <c r="S677" s="510"/>
      <c r="T677" s="507" t="s">
        <v>489</v>
      </c>
      <c r="AM677">
        <v>0</v>
      </c>
      <c r="AN677">
        <v>0</v>
      </c>
      <c r="AO677">
        <v>0</v>
      </c>
      <c r="AP677">
        <v>0</v>
      </c>
    </row>
    <row r="678" spans="1:42" ht="18" hidden="1" outlineLevel="1" x14ac:dyDescent="0.35">
      <c r="A678" s="13" t="s">
        <v>184</v>
      </c>
      <c r="B678" s="35">
        <v>665</v>
      </c>
      <c r="C678" s="473"/>
      <c r="D678" s="474"/>
      <c r="E678" s="474"/>
      <c r="F678" s="475"/>
      <c r="G678" s="476">
        <v>0</v>
      </c>
      <c r="H678" s="477">
        <v>0.1</v>
      </c>
      <c r="I678" s="102">
        <v>0</v>
      </c>
      <c r="J678" s="475"/>
      <c r="K678" s="7"/>
      <c r="L678" s="491">
        <v>665</v>
      </c>
      <c r="M678" s="503" t="s">
        <v>489</v>
      </c>
      <c r="N678" s="511">
        <v>0</v>
      </c>
      <c r="O678" s="504"/>
      <c r="P678" s="505"/>
      <c r="R678" s="510"/>
      <c r="S678" s="510"/>
      <c r="T678" s="507" t="s">
        <v>489</v>
      </c>
      <c r="AM678">
        <v>0</v>
      </c>
      <c r="AN678">
        <v>0</v>
      </c>
      <c r="AO678">
        <v>0</v>
      </c>
      <c r="AP678">
        <v>0</v>
      </c>
    </row>
    <row r="679" spans="1:42" ht="18" hidden="1" outlineLevel="1" x14ac:dyDescent="0.35">
      <c r="A679" s="13" t="s">
        <v>184</v>
      </c>
      <c r="B679" s="35">
        <v>666</v>
      </c>
      <c r="C679" s="473"/>
      <c r="D679" s="474"/>
      <c r="E679" s="474"/>
      <c r="F679" s="475"/>
      <c r="G679" s="476">
        <v>0</v>
      </c>
      <c r="H679" s="477">
        <v>0.1</v>
      </c>
      <c r="I679" s="102">
        <v>0</v>
      </c>
      <c r="J679" s="475"/>
      <c r="K679" s="7"/>
      <c r="L679" s="491">
        <v>666</v>
      </c>
      <c r="M679" s="503" t="s">
        <v>489</v>
      </c>
      <c r="N679" s="511">
        <v>0</v>
      </c>
      <c r="O679" s="504"/>
      <c r="P679" s="505"/>
      <c r="R679" s="510"/>
      <c r="S679" s="510"/>
      <c r="T679" s="507" t="s">
        <v>489</v>
      </c>
      <c r="AM679">
        <v>0</v>
      </c>
      <c r="AN679">
        <v>0</v>
      </c>
      <c r="AO679">
        <v>0</v>
      </c>
      <c r="AP679">
        <v>0</v>
      </c>
    </row>
    <row r="680" spans="1:42" ht="18" hidden="1" outlineLevel="1" x14ac:dyDescent="0.35">
      <c r="A680" s="13" t="s">
        <v>184</v>
      </c>
      <c r="B680" s="35">
        <v>667</v>
      </c>
      <c r="C680" s="473"/>
      <c r="D680" s="474"/>
      <c r="E680" s="474"/>
      <c r="F680" s="475"/>
      <c r="G680" s="476">
        <v>0</v>
      </c>
      <c r="H680" s="477">
        <v>0.1</v>
      </c>
      <c r="I680" s="102">
        <v>0</v>
      </c>
      <c r="J680" s="475"/>
      <c r="K680" s="7"/>
      <c r="L680" s="491">
        <v>667</v>
      </c>
      <c r="M680" s="503" t="s">
        <v>489</v>
      </c>
      <c r="N680" s="511">
        <v>0</v>
      </c>
      <c r="O680" s="504"/>
      <c r="P680" s="505"/>
      <c r="R680" s="510"/>
      <c r="S680" s="510"/>
      <c r="T680" s="507" t="s">
        <v>489</v>
      </c>
      <c r="AM680">
        <v>0</v>
      </c>
      <c r="AN680">
        <v>0</v>
      </c>
      <c r="AO680">
        <v>0</v>
      </c>
      <c r="AP680">
        <v>0</v>
      </c>
    </row>
    <row r="681" spans="1:42" ht="18" hidden="1" outlineLevel="1" x14ac:dyDescent="0.35">
      <c r="A681" s="13" t="s">
        <v>184</v>
      </c>
      <c r="B681" s="35">
        <v>668</v>
      </c>
      <c r="C681" s="473"/>
      <c r="D681" s="474"/>
      <c r="E681" s="474"/>
      <c r="F681" s="475"/>
      <c r="G681" s="476">
        <v>0</v>
      </c>
      <c r="H681" s="477">
        <v>0.1</v>
      </c>
      <c r="I681" s="102">
        <v>0</v>
      </c>
      <c r="J681" s="475"/>
      <c r="K681" s="7"/>
      <c r="L681" s="491">
        <v>668</v>
      </c>
      <c r="M681" s="503" t="s">
        <v>489</v>
      </c>
      <c r="N681" s="511">
        <v>0</v>
      </c>
      <c r="O681" s="504"/>
      <c r="P681" s="505"/>
      <c r="R681" s="510"/>
      <c r="S681" s="510"/>
      <c r="T681" s="507" t="s">
        <v>489</v>
      </c>
      <c r="AM681">
        <v>0</v>
      </c>
      <c r="AN681">
        <v>0</v>
      </c>
      <c r="AO681">
        <v>0</v>
      </c>
      <c r="AP681">
        <v>0</v>
      </c>
    </row>
    <row r="682" spans="1:42" ht="18" hidden="1" outlineLevel="1" x14ac:dyDescent="0.35">
      <c r="A682" s="13" t="s">
        <v>184</v>
      </c>
      <c r="B682" s="35">
        <v>669</v>
      </c>
      <c r="C682" s="473"/>
      <c r="D682" s="474"/>
      <c r="E682" s="474"/>
      <c r="F682" s="475"/>
      <c r="G682" s="476">
        <v>0</v>
      </c>
      <c r="H682" s="477">
        <v>0.1</v>
      </c>
      <c r="I682" s="102">
        <v>0</v>
      </c>
      <c r="J682" s="475"/>
      <c r="K682" s="7"/>
      <c r="L682" s="491">
        <v>669</v>
      </c>
      <c r="M682" s="503" t="s">
        <v>489</v>
      </c>
      <c r="N682" s="511">
        <v>0</v>
      </c>
      <c r="O682" s="504"/>
      <c r="P682" s="505"/>
      <c r="R682" s="510"/>
      <c r="S682" s="510"/>
      <c r="T682" s="507" t="s">
        <v>489</v>
      </c>
      <c r="AM682">
        <v>0</v>
      </c>
      <c r="AN682">
        <v>0</v>
      </c>
      <c r="AO682">
        <v>0</v>
      </c>
      <c r="AP682">
        <v>0</v>
      </c>
    </row>
    <row r="683" spans="1:42" ht="18" hidden="1" outlineLevel="1" x14ac:dyDescent="0.35">
      <c r="A683" s="13" t="s">
        <v>184</v>
      </c>
      <c r="B683" s="35">
        <v>670</v>
      </c>
      <c r="C683" s="473"/>
      <c r="D683" s="474"/>
      <c r="E683" s="474"/>
      <c r="F683" s="475"/>
      <c r="G683" s="476">
        <v>0</v>
      </c>
      <c r="H683" s="477">
        <v>0.1</v>
      </c>
      <c r="I683" s="102">
        <v>0</v>
      </c>
      <c r="J683" s="475"/>
      <c r="K683" s="7"/>
      <c r="L683" s="491">
        <v>670</v>
      </c>
      <c r="M683" s="503" t="s">
        <v>489</v>
      </c>
      <c r="N683" s="511">
        <v>0</v>
      </c>
      <c r="O683" s="504"/>
      <c r="P683" s="505"/>
      <c r="R683" s="510"/>
      <c r="S683" s="510"/>
      <c r="T683" s="507" t="s">
        <v>489</v>
      </c>
      <c r="AM683">
        <v>0</v>
      </c>
      <c r="AN683">
        <v>0</v>
      </c>
      <c r="AO683">
        <v>0</v>
      </c>
      <c r="AP683">
        <v>0</v>
      </c>
    </row>
    <row r="684" spans="1:42" ht="18" hidden="1" outlineLevel="1" x14ac:dyDescent="0.35">
      <c r="A684" s="13" t="s">
        <v>184</v>
      </c>
      <c r="B684" s="35">
        <v>671</v>
      </c>
      <c r="C684" s="473"/>
      <c r="D684" s="474"/>
      <c r="E684" s="474"/>
      <c r="F684" s="475"/>
      <c r="G684" s="476">
        <v>0</v>
      </c>
      <c r="H684" s="477">
        <v>0.1</v>
      </c>
      <c r="I684" s="102">
        <v>0</v>
      </c>
      <c r="J684" s="475"/>
      <c r="K684" s="7"/>
      <c r="L684" s="491">
        <v>671</v>
      </c>
      <c r="M684" s="503" t="s">
        <v>489</v>
      </c>
      <c r="N684" s="511">
        <v>0</v>
      </c>
      <c r="O684" s="504"/>
      <c r="P684" s="505"/>
      <c r="R684" s="510"/>
      <c r="S684" s="510"/>
      <c r="T684" s="507" t="s">
        <v>489</v>
      </c>
      <c r="AM684">
        <v>0</v>
      </c>
      <c r="AN684">
        <v>0</v>
      </c>
      <c r="AO684">
        <v>0</v>
      </c>
      <c r="AP684">
        <v>0</v>
      </c>
    </row>
    <row r="685" spans="1:42" ht="18" hidden="1" outlineLevel="1" x14ac:dyDescent="0.35">
      <c r="A685" s="13" t="s">
        <v>184</v>
      </c>
      <c r="B685" s="35">
        <v>672</v>
      </c>
      <c r="C685" s="473"/>
      <c r="D685" s="474"/>
      <c r="E685" s="474"/>
      <c r="F685" s="475"/>
      <c r="G685" s="476">
        <v>0</v>
      </c>
      <c r="H685" s="477">
        <v>0.1</v>
      </c>
      <c r="I685" s="102">
        <v>0</v>
      </c>
      <c r="J685" s="475"/>
      <c r="K685" s="7"/>
      <c r="L685" s="491">
        <v>672</v>
      </c>
      <c r="M685" s="503" t="s">
        <v>489</v>
      </c>
      <c r="N685" s="511">
        <v>0</v>
      </c>
      <c r="O685" s="504"/>
      <c r="P685" s="505"/>
      <c r="R685" s="510"/>
      <c r="S685" s="510"/>
      <c r="T685" s="507" t="s">
        <v>489</v>
      </c>
      <c r="AM685">
        <v>0</v>
      </c>
      <c r="AN685">
        <v>0</v>
      </c>
      <c r="AO685">
        <v>0</v>
      </c>
      <c r="AP685">
        <v>0</v>
      </c>
    </row>
    <row r="686" spans="1:42" ht="18" hidden="1" outlineLevel="1" x14ac:dyDescent="0.35">
      <c r="A686" s="13" t="s">
        <v>184</v>
      </c>
      <c r="B686" s="35">
        <v>673</v>
      </c>
      <c r="C686" s="473"/>
      <c r="D686" s="474"/>
      <c r="E686" s="474"/>
      <c r="F686" s="475"/>
      <c r="G686" s="476">
        <v>0</v>
      </c>
      <c r="H686" s="477">
        <v>0.1</v>
      </c>
      <c r="I686" s="102">
        <v>0</v>
      </c>
      <c r="J686" s="475"/>
      <c r="K686" s="7"/>
      <c r="L686" s="491">
        <v>673</v>
      </c>
      <c r="M686" s="503" t="s">
        <v>489</v>
      </c>
      <c r="N686" s="511">
        <v>0</v>
      </c>
      <c r="O686" s="504"/>
      <c r="P686" s="505"/>
      <c r="R686" s="510"/>
      <c r="S686" s="510"/>
      <c r="T686" s="507" t="s">
        <v>489</v>
      </c>
      <c r="AM686">
        <v>0</v>
      </c>
      <c r="AN686">
        <v>0</v>
      </c>
      <c r="AO686">
        <v>0</v>
      </c>
      <c r="AP686">
        <v>0</v>
      </c>
    </row>
    <row r="687" spans="1:42" ht="18" hidden="1" outlineLevel="1" x14ac:dyDescent="0.35">
      <c r="A687" s="13" t="s">
        <v>184</v>
      </c>
      <c r="B687" s="35">
        <v>674</v>
      </c>
      <c r="C687" s="473"/>
      <c r="D687" s="474"/>
      <c r="E687" s="474"/>
      <c r="F687" s="475"/>
      <c r="G687" s="476">
        <v>0</v>
      </c>
      <c r="H687" s="477">
        <v>0.1</v>
      </c>
      <c r="I687" s="102">
        <v>0</v>
      </c>
      <c r="J687" s="475"/>
      <c r="K687" s="7"/>
      <c r="L687" s="491">
        <v>674</v>
      </c>
      <c r="M687" s="503" t="s">
        <v>489</v>
      </c>
      <c r="N687" s="511">
        <v>0</v>
      </c>
      <c r="O687" s="504"/>
      <c r="P687" s="505"/>
      <c r="R687" s="510"/>
      <c r="S687" s="510"/>
      <c r="T687" s="507" t="s">
        <v>489</v>
      </c>
      <c r="AM687">
        <v>0</v>
      </c>
      <c r="AN687">
        <v>0</v>
      </c>
      <c r="AO687">
        <v>0</v>
      </c>
      <c r="AP687">
        <v>0</v>
      </c>
    </row>
    <row r="688" spans="1:42" ht="18" hidden="1" outlineLevel="1" x14ac:dyDescent="0.35">
      <c r="A688" s="13" t="s">
        <v>184</v>
      </c>
      <c r="B688" s="35">
        <v>675</v>
      </c>
      <c r="C688" s="473"/>
      <c r="D688" s="474"/>
      <c r="E688" s="474"/>
      <c r="F688" s="475"/>
      <c r="G688" s="476">
        <v>0</v>
      </c>
      <c r="H688" s="477">
        <v>0.1</v>
      </c>
      <c r="I688" s="102">
        <v>0</v>
      </c>
      <c r="J688" s="475"/>
      <c r="K688" s="7"/>
      <c r="L688" s="491">
        <v>675</v>
      </c>
      <c r="M688" s="503" t="s">
        <v>489</v>
      </c>
      <c r="N688" s="511">
        <v>0</v>
      </c>
      <c r="O688" s="504"/>
      <c r="P688" s="505"/>
      <c r="R688" s="510"/>
      <c r="S688" s="510"/>
      <c r="T688" s="507" t="s">
        <v>489</v>
      </c>
      <c r="AM688">
        <v>0</v>
      </c>
      <c r="AN688">
        <v>0</v>
      </c>
      <c r="AO688">
        <v>0</v>
      </c>
      <c r="AP688">
        <v>0</v>
      </c>
    </row>
    <row r="689" spans="1:42" ht="18" hidden="1" outlineLevel="1" x14ac:dyDescent="0.35">
      <c r="A689" s="13" t="s">
        <v>184</v>
      </c>
      <c r="B689" s="35">
        <v>676</v>
      </c>
      <c r="C689" s="473"/>
      <c r="D689" s="474"/>
      <c r="E689" s="474"/>
      <c r="F689" s="475"/>
      <c r="G689" s="476">
        <v>0</v>
      </c>
      <c r="H689" s="477">
        <v>0.1</v>
      </c>
      <c r="I689" s="102">
        <v>0</v>
      </c>
      <c r="J689" s="475"/>
      <c r="K689" s="7"/>
      <c r="L689" s="491">
        <v>676</v>
      </c>
      <c r="M689" s="503" t="s">
        <v>489</v>
      </c>
      <c r="N689" s="511">
        <v>0</v>
      </c>
      <c r="O689" s="504"/>
      <c r="P689" s="505"/>
      <c r="R689" s="510"/>
      <c r="S689" s="510"/>
      <c r="T689" s="507" t="s">
        <v>489</v>
      </c>
      <c r="AM689">
        <v>0</v>
      </c>
      <c r="AN689">
        <v>0</v>
      </c>
      <c r="AO689">
        <v>0</v>
      </c>
      <c r="AP689">
        <v>0</v>
      </c>
    </row>
    <row r="690" spans="1:42" ht="18" hidden="1" outlineLevel="1" x14ac:dyDescent="0.35">
      <c r="A690" s="13" t="s">
        <v>184</v>
      </c>
      <c r="B690" s="35">
        <v>677</v>
      </c>
      <c r="C690" s="473"/>
      <c r="D690" s="474"/>
      <c r="E690" s="474"/>
      <c r="F690" s="475"/>
      <c r="G690" s="476">
        <v>0</v>
      </c>
      <c r="H690" s="477">
        <v>0.1</v>
      </c>
      <c r="I690" s="102">
        <v>0</v>
      </c>
      <c r="J690" s="475"/>
      <c r="K690" s="7"/>
      <c r="L690" s="491">
        <v>677</v>
      </c>
      <c r="M690" s="503" t="s">
        <v>489</v>
      </c>
      <c r="N690" s="511">
        <v>0</v>
      </c>
      <c r="O690" s="504"/>
      <c r="P690" s="505"/>
      <c r="R690" s="510"/>
      <c r="S690" s="510"/>
      <c r="T690" s="507" t="s">
        <v>489</v>
      </c>
      <c r="AM690">
        <v>0</v>
      </c>
      <c r="AN690">
        <v>0</v>
      </c>
      <c r="AO690">
        <v>0</v>
      </c>
      <c r="AP690">
        <v>0</v>
      </c>
    </row>
    <row r="691" spans="1:42" ht="18" hidden="1" outlineLevel="1" x14ac:dyDescent="0.35">
      <c r="A691" s="13" t="s">
        <v>184</v>
      </c>
      <c r="B691" s="35">
        <v>678</v>
      </c>
      <c r="C691" s="473"/>
      <c r="D691" s="474"/>
      <c r="E691" s="474"/>
      <c r="F691" s="475"/>
      <c r="G691" s="476">
        <v>0</v>
      </c>
      <c r="H691" s="477">
        <v>0.1</v>
      </c>
      <c r="I691" s="102">
        <v>0</v>
      </c>
      <c r="J691" s="475"/>
      <c r="K691" s="7"/>
      <c r="L691" s="491">
        <v>678</v>
      </c>
      <c r="M691" s="503" t="s">
        <v>489</v>
      </c>
      <c r="N691" s="511">
        <v>0</v>
      </c>
      <c r="O691" s="504"/>
      <c r="P691" s="505"/>
      <c r="R691" s="510"/>
      <c r="S691" s="510"/>
      <c r="T691" s="507" t="s">
        <v>489</v>
      </c>
      <c r="AM691">
        <v>0</v>
      </c>
      <c r="AN691">
        <v>0</v>
      </c>
      <c r="AO691">
        <v>0</v>
      </c>
      <c r="AP691">
        <v>0</v>
      </c>
    </row>
    <row r="692" spans="1:42" ht="18" hidden="1" outlineLevel="1" x14ac:dyDescent="0.35">
      <c r="A692" s="13" t="s">
        <v>184</v>
      </c>
      <c r="B692" s="35">
        <v>679</v>
      </c>
      <c r="C692" s="473"/>
      <c r="D692" s="474"/>
      <c r="E692" s="474"/>
      <c r="F692" s="475"/>
      <c r="G692" s="476">
        <v>0</v>
      </c>
      <c r="H692" s="477">
        <v>0.1</v>
      </c>
      <c r="I692" s="102">
        <v>0</v>
      </c>
      <c r="J692" s="475"/>
      <c r="K692" s="7"/>
      <c r="L692" s="491">
        <v>679</v>
      </c>
      <c r="M692" s="503" t="s">
        <v>489</v>
      </c>
      <c r="N692" s="511">
        <v>0</v>
      </c>
      <c r="O692" s="504"/>
      <c r="P692" s="505"/>
      <c r="R692" s="510"/>
      <c r="S692" s="510"/>
      <c r="T692" s="507" t="s">
        <v>489</v>
      </c>
      <c r="AM692">
        <v>0</v>
      </c>
      <c r="AN692">
        <v>0</v>
      </c>
      <c r="AO692">
        <v>0</v>
      </c>
      <c r="AP692">
        <v>0</v>
      </c>
    </row>
    <row r="693" spans="1:42" ht="18" hidden="1" outlineLevel="1" x14ac:dyDescent="0.35">
      <c r="A693" s="13" t="s">
        <v>184</v>
      </c>
      <c r="B693" s="35">
        <v>680</v>
      </c>
      <c r="C693" s="473"/>
      <c r="D693" s="474"/>
      <c r="E693" s="474"/>
      <c r="F693" s="475"/>
      <c r="G693" s="476">
        <v>0</v>
      </c>
      <c r="H693" s="477">
        <v>0.1</v>
      </c>
      <c r="I693" s="102">
        <v>0</v>
      </c>
      <c r="J693" s="475"/>
      <c r="K693" s="7"/>
      <c r="L693" s="491">
        <v>680</v>
      </c>
      <c r="M693" s="503" t="s">
        <v>489</v>
      </c>
      <c r="N693" s="511">
        <v>0</v>
      </c>
      <c r="O693" s="504"/>
      <c r="P693" s="505"/>
      <c r="R693" s="510"/>
      <c r="S693" s="510"/>
      <c r="T693" s="507" t="s">
        <v>489</v>
      </c>
      <c r="AM693">
        <v>0</v>
      </c>
      <c r="AN693">
        <v>0</v>
      </c>
      <c r="AO693">
        <v>0</v>
      </c>
      <c r="AP693">
        <v>0</v>
      </c>
    </row>
    <row r="694" spans="1:42" ht="18" hidden="1" outlineLevel="1" x14ac:dyDescent="0.35">
      <c r="A694" s="13" t="s">
        <v>184</v>
      </c>
      <c r="B694" s="35">
        <v>681</v>
      </c>
      <c r="C694" s="473"/>
      <c r="D694" s="474"/>
      <c r="E694" s="474"/>
      <c r="F694" s="475"/>
      <c r="G694" s="476">
        <v>0</v>
      </c>
      <c r="H694" s="477">
        <v>0.1</v>
      </c>
      <c r="I694" s="102">
        <v>0</v>
      </c>
      <c r="J694" s="475"/>
      <c r="K694" s="7"/>
      <c r="L694" s="491">
        <v>681</v>
      </c>
      <c r="M694" s="503" t="s">
        <v>489</v>
      </c>
      <c r="N694" s="511">
        <v>0</v>
      </c>
      <c r="O694" s="504"/>
      <c r="P694" s="505"/>
      <c r="R694" s="510"/>
      <c r="S694" s="510"/>
      <c r="T694" s="507" t="s">
        <v>489</v>
      </c>
      <c r="AM694">
        <v>0</v>
      </c>
      <c r="AN694">
        <v>0</v>
      </c>
      <c r="AO694">
        <v>0</v>
      </c>
      <c r="AP694">
        <v>0</v>
      </c>
    </row>
    <row r="695" spans="1:42" ht="18" hidden="1" outlineLevel="1" x14ac:dyDescent="0.35">
      <c r="A695" s="13" t="s">
        <v>184</v>
      </c>
      <c r="B695" s="35">
        <v>682</v>
      </c>
      <c r="C695" s="473"/>
      <c r="D695" s="474"/>
      <c r="E695" s="474"/>
      <c r="F695" s="475"/>
      <c r="G695" s="476">
        <v>0</v>
      </c>
      <c r="H695" s="477">
        <v>0.1</v>
      </c>
      <c r="I695" s="102">
        <v>0</v>
      </c>
      <c r="J695" s="475"/>
      <c r="K695" s="7"/>
      <c r="L695" s="491">
        <v>682</v>
      </c>
      <c r="M695" s="503" t="s">
        <v>489</v>
      </c>
      <c r="N695" s="511">
        <v>0</v>
      </c>
      <c r="O695" s="504"/>
      <c r="P695" s="505"/>
      <c r="R695" s="510"/>
      <c r="S695" s="510"/>
      <c r="T695" s="507" t="s">
        <v>489</v>
      </c>
      <c r="AM695">
        <v>0</v>
      </c>
      <c r="AN695">
        <v>0</v>
      </c>
      <c r="AO695">
        <v>0</v>
      </c>
      <c r="AP695">
        <v>0</v>
      </c>
    </row>
    <row r="696" spans="1:42" ht="18" hidden="1" outlineLevel="1" x14ac:dyDescent="0.35">
      <c r="A696" s="13" t="s">
        <v>184</v>
      </c>
      <c r="B696" s="35">
        <v>683</v>
      </c>
      <c r="C696" s="473"/>
      <c r="D696" s="474"/>
      <c r="E696" s="474"/>
      <c r="F696" s="475"/>
      <c r="G696" s="476">
        <v>0</v>
      </c>
      <c r="H696" s="477">
        <v>0.1</v>
      </c>
      <c r="I696" s="102">
        <v>0</v>
      </c>
      <c r="J696" s="475"/>
      <c r="K696" s="7"/>
      <c r="L696" s="491">
        <v>683</v>
      </c>
      <c r="M696" s="503" t="s">
        <v>489</v>
      </c>
      <c r="N696" s="511">
        <v>0</v>
      </c>
      <c r="O696" s="504"/>
      <c r="P696" s="505"/>
      <c r="R696" s="510"/>
      <c r="S696" s="510"/>
      <c r="T696" s="507" t="s">
        <v>489</v>
      </c>
      <c r="AM696">
        <v>0</v>
      </c>
      <c r="AN696">
        <v>0</v>
      </c>
      <c r="AO696">
        <v>0</v>
      </c>
      <c r="AP696">
        <v>0</v>
      </c>
    </row>
    <row r="697" spans="1:42" ht="18" hidden="1" outlineLevel="1" x14ac:dyDescent="0.35">
      <c r="A697" s="13" t="s">
        <v>184</v>
      </c>
      <c r="B697" s="35">
        <v>684</v>
      </c>
      <c r="C697" s="473"/>
      <c r="D697" s="474"/>
      <c r="E697" s="474"/>
      <c r="F697" s="475"/>
      <c r="G697" s="476">
        <v>0</v>
      </c>
      <c r="H697" s="477">
        <v>0.1</v>
      </c>
      <c r="I697" s="102">
        <v>0</v>
      </c>
      <c r="J697" s="475"/>
      <c r="K697" s="7"/>
      <c r="L697" s="491">
        <v>684</v>
      </c>
      <c r="M697" s="503" t="s">
        <v>489</v>
      </c>
      <c r="N697" s="511">
        <v>0</v>
      </c>
      <c r="O697" s="504"/>
      <c r="P697" s="505"/>
      <c r="R697" s="510"/>
      <c r="S697" s="510"/>
      <c r="T697" s="507" t="s">
        <v>489</v>
      </c>
      <c r="AM697">
        <v>0</v>
      </c>
      <c r="AN697">
        <v>0</v>
      </c>
      <c r="AO697">
        <v>0</v>
      </c>
      <c r="AP697">
        <v>0</v>
      </c>
    </row>
    <row r="698" spans="1:42" ht="18" hidden="1" outlineLevel="1" x14ac:dyDescent="0.35">
      <c r="A698" s="13" t="s">
        <v>184</v>
      </c>
      <c r="B698" s="35">
        <v>685</v>
      </c>
      <c r="C698" s="473"/>
      <c r="D698" s="474"/>
      <c r="E698" s="474"/>
      <c r="F698" s="475"/>
      <c r="G698" s="476">
        <v>0</v>
      </c>
      <c r="H698" s="477">
        <v>0.1</v>
      </c>
      <c r="I698" s="102">
        <v>0</v>
      </c>
      <c r="J698" s="475"/>
      <c r="K698" s="7"/>
      <c r="L698" s="491">
        <v>685</v>
      </c>
      <c r="M698" s="503" t="s">
        <v>489</v>
      </c>
      <c r="N698" s="511">
        <v>0</v>
      </c>
      <c r="O698" s="504"/>
      <c r="P698" s="505"/>
      <c r="R698" s="510"/>
      <c r="S698" s="510"/>
      <c r="T698" s="507" t="s">
        <v>489</v>
      </c>
      <c r="AM698">
        <v>0</v>
      </c>
      <c r="AN698">
        <v>0</v>
      </c>
      <c r="AO698">
        <v>0</v>
      </c>
      <c r="AP698">
        <v>0</v>
      </c>
    </row>
    <row r="699" spans="1:42" ht="18" hidden="1" outlineLevel="1" x14ac:dyDescent="0.35">
      <c r="A699" s="13" t="s">
        <v>184</v>
      </c>
      <c r="B699" s="35">
        <v>686</v>
      </c>
      <c r="C699" s="473"/>
      <c r="D699" s="474"/>
      <c r="E699" s="474"/>
      <c r="F699" s="475"/>
      <c r="G699" s="476">
        <v>0</v>
      </c>
      <c r="H699" s="477">
        <v>0.1</v>
      </c>
      <c r="I699" s="102">
        <v>0</v>
      </c>
      <c r="J699" s="475"/>
      <c r="K699" s="7"/>
      <c r="L699" s="491">
        <v>686</v>
      </c>
      <c r="M699" s="503" t="s">
        <v>489</v>
      </c>
      <c r="N699" s="511">
        <v>0</v>
      </c>
      <c r="O699" s="504"/>
      <c r="P699" s="505"/>
      <c r="R699" s="510"/>
      <c r="S699" s="510"/>
      <c r="T699" s="507" t="s">
        <v>489</v>
      </c>
      <c r="AM699">
        <v>0</v>
      </c>
      <c r="AN699">
        <v>0</v>
      </c>
      <c r="AO699">
        <v>0</v>
      </c>
      <c r="AP699">
        <v>0</v>
      </c>
    </row>
    <row r="700" spans="1:42" ht="18" hidden="1" outlineLevel="1" x14ac:dyDescent="0.35">
      <c r="A700" s="13" t="s">
        <v>184</v>
      </c>
      <c r="B700" s="35">
        <v>687</v>
      </c>
      <c r="C700" s="473"/>
      <c r="D700" s="474"/>
      <c r="E700" s="474"/>
      <c r="F700" s="475"/>
      <c r="G700" s="476">
        <v>0</v>
      </c>
      <c r="H700" s="477">
        <v>0.1</v>
      </c>
      <c r="I700" s="102">
        <v>0</v>
      </c>
      <c r="J700" s="475"/>
      <c r="K700" s="7"/>
      <c r="L700" s="491">
        <v>687</v>
      </c>
      <c r="M700" s="503" t="s">
        <v>489</v>
      </c>
      <c r="N700" s="511">
        <v>0</v>
      </c>
      <c r="O700" s="504"/>
      <c r="P700" s="505"/>
      <c r="R700" s="510"/>
      <c r="S700" s="510"/>
      <c r="T700" s="507" t="s">
        <v>489</v>
      </c>
      <c r="AM700">
        <v>0</v>
      </c>
      <c r="AN700">
        <v>0</v>
      </c>
      <c r="AO700">
        <v>0</v>
      </c>
      <c r="AP700">
        <v>0</v>
      </c>
    </row>
    <row r="701" spans="1:42" ht="18" hidden="1" outlineLevel="1" x14ac:dyDescent="0.35">
      <c r="A701" s="13" t="s">
        <v>184</v>
      </c>
      <c r="B701" s="35">
        <v>688</v>
      </c>
      <c r="C701" s="473"/>
      <c r="D701" s="474"/>
      <c r="E701" s="474"/>
      <c r="F701" s="475"/>
      <c r="G701" s="476">
        <v>0</v>
      </c>
      <c r="H701" s="477">
        <v>0.1</v>
      </c>
      <c r="I701" s="102">
        <v>0</v>
      </c>
      <c r="J701" s="475"/>
      <c r="K701" s="7"/>
      <c r="L701" s="491">
        <v>688</v>
      </c>
      <c r="M701" s="503" t="s">
        <v>489</v>
      </c>
      <c r="N701" s="511">
        <v>0</v>
      </c>
      <c r="O701" s="504"/>
      <c r="P701" s="505"/>
      <c r="R701" s="510"/>
      <c r="S701" s="510"/>
      <c r="T701" s="507" t="s">
        <v>489</v>
      </c>
      <c r="AM701">
        <v>0</v>
      </c>
      <c r="AN701">
        <v>0</v>
      </c>
      <c r="AO701">
        <v>0</v>
      </c>
      <c r="AP701">
        <v>0</v>
      </c>
    </row>
    <row r="702" spans="1:42" ht="18" hidden="1" outlineLevel="1" x14ac:dyDescent="0.35">
      <c r="A702" s="13" t="s">
        <v>184</v>
      </c>
      <c r="B702" s="35">
        <v>689</v>
      </c>
      <c r="C702" s="473"/>
      <c r="D702" s="474"/>
      <c r="E702" s="474"/>
      <c r="F702" s="475"/>
      <c r="G702" s="476">
        <v>0</v>
      </c>
      <c r="H702" s="477">
        <v>0.1</v>
      </c>
      <c r="I702" s="102">
        <v>0</v>
      </c>
      <c r="J702" s="475"/>
      <c r="K702" s="7"/>
      <c r="L702" s="491">
        <v>689</v>
      </c>
      <c r="M702" s="503" t="s">
        <v>489</v>
      </c>
      <c r="N702" s="511">
        <v>0</v>
      </c>
      <c r="O702" s="504"/>
      <c r="P702" s="505"/>
      <c r="R702" s="510"/>
      <c r="S702" s="510"/>
      <c r="T702" s="507" t="s">
        <v>489</v>
      </c>
      <c r="AM702">
        <v>0</v>
      </c>
      <c r="AN702">
        <v>0</v>
      </c>
      <c r="AO702">
        <v>0</v>
      </c>
      <c r="AP702">
        <v>0</v>
      </c>
    </row>
    <row r="703" spans="1:42" ht="18" hidden="1" outlineLevel="1" x14ac:dyDescent="0.35">
      <c r="A703" s="13" t="s">
        <v>184</v>
      </c>
      <c r="B703" s="35">
        <v>690</v>
      </c>
      <c r="C703" s="473"/>
      <c r="D703" s="474"/>
      <c r="E703" s="474"/>
      <c r="F703" s="475"/>
      <c r="G703" s="476">
        <v>0</v>
      </c>
      <c r="H703" s="477">
        <v>0.1</v>
      </c>
      <c r="I703" s="102">
        <v>0</v>
      </c>
      <c r="J703" s="475"/>
      <c r="K703" s="7"/>
      <c r="L703" s="491">
        <v>690</v>
      </c>
      <c r="M703" s="503" t="s">
        <v>489</v>
      </c>
      <c r="N703" s="511">
        <v>0</v>
      </c>
      <c r="O703" s="504"/>
      <c r="P703" s="505"/>
      <c r="R703" s="510"/>
      <c r="S703" s="510"/>
      <c r="T703" s="507" t="s">
        <v>489</v>
      </c>
      <c r="AM703">
        <v>0</v>
      </c>
      <c r="AN703">
        <v>0</v>
      </c>
      <c r="AO703">
        <v>0</v>
      </c>
      <c r="AP703">
        <v>0</v>
      </c>
    </row>
    <row r="704" spans="1:42" ht="18" hidden="1" outlineLevel="1" x14ac:dyDescent="0.35">
      <c r="A704" s="13" t="s">
        <v>184</v>
      </c>
      <c r="B704" s="35">
        <v>691</v>
      </c>
      <c r="C704" s="473"/>
      <c r="D704" s="474"/>
      <c r="E704" s="474"/>
      <c r="F704" s="475"/>
      <c r="G704" s="476">
        <v>0</v>
      </c>
      <c r="H704" s="477">
        <v>0.1</v>
      </c>
      <c r="I704" s="102">
        <v>0</v>
      </c>
      <c r="J704" s="475"/>
      <c r="K704" s="7"/>
      <c r="L704" s="491">
        <v>691</v>
      </c>
      <c r="M704" s="503" t="s">
        <v>489</v>
      </c>
      <c r="N704" s="511">
        <v>0</v>
      </c>
      <c r="O704" s="504"/>
      <c r="P704" s="505"/>
      <c r="R704" s="510"/>
      <c r="S704" s="510"/>
      <c r="T704" s="507" t="s">
        <v>489</v>
      </c>
      <c r="AM704">
        <v>0</v>
      </c>
      <c r="AN704">
        <v>0</v>
      </c>
      <c r="AO704">
        <v>0</v>
      </c>
      <c r="AP704">
        <v>0</v>
      </c>
    </row>
    <row r="705" spans="1:42" ht="18" hidden="1" outlineLevel="1" x14ac:dyDescent="0.35">
      <c r="A705" s="13" t="s">
        <v>184</v>
      </c>
      <c r="B705" s="35">
        <v>692</v>
      </c>
      <c r="C705" s="473"/>
      <c r="D705" s="474"/>
      <c r="E705" s="474"/>
      <c r="F705" s="475"/>
      <c r="G705" s="476">
        <v>0</v>
      </c>
      <c r="H705" s="477">
        <v>0.1</v>
      </c>
      <c r="I705" s="102">
        <v>0</v>
      </c>
      <c r="J705" s="475"/>
      <c r="K705" s="7"/>
      <c r="L705" s="491">
        <v>692</v>
      </c>
      <c r="M705" s="503" t="s">
        <v>489</v>
      </c>
      <c r="N705" s="511">
        <v>0</v>
      </c>
      <c r="O705" s="504"/>
      <c r="P705" s="505"/>
      <c r="R705" s="510"/>
      <c r="S705" s="510"/>
      <c r="T705" s="507" t="s">
        <v>489</v>
      </c>
      <c r="AM705">
        <v>0</v>
      </c>
      <c r="AN705">
        <v>0</v>
      </c>
      <c r="AO705">
        <v>0</v>
      </c>
      <c r="AP705">
        <v>0</v>
      </c>
    </row>
    <row r="706" spans="1:42" ht="18" hidden="1" outlineLevel="1" x14ac:dyDescent="0.35">
      <c r="A706" s="13" t="s">
        <v>184</v>
      </c>
      <c r="B706" s="35">
        <v>693</v>
      </c>
      <c r="C706" s="473"/>
      <c r="D706" s="474"/>
      <c r="E706" s="474"/>
      <c r="F706" s="475"/>
      <c r="G706" s="476">
        <v>0</v>
      </c>
      <c r="H706" s="477">
        <v>0.1</v>
      </c>
      <c r="I706" s="102">
        <v>0</v>
      </c>
      <c r="J706" s="475"/>
      <c r="K706" s="7"/>
      <c r="L706" s="491">
        <v>693</v>
      </c>
      <c r="M706" s="503" t="s">
        <v>489</v>
      </c>
      <c r="N706" s="511">
        <v>0</v>
      </c>
      <c r="O706" s="504"/>
      <c r="P706" s="505"/>
      <c r="R706" s="510"/>
      <c r="S706" s="510"/>
      <c r="T706" s="507" t="s">
        <v>489</v>
      </c>
      <c r="AM706">
        <v>0</v>
      </c>
      <c r="AN706">
        <v>0</v>
      </c>
      <c r="AO706">
        <v>0</v>
      </c>
      <c r="AP706">
        <v>0</v>
      </c>
    </row>
    <row r="707" spans="1:42" ht="18" hidden="1" outlineLevel="1" x14ac:dyDescent="0.35">
      <c r="A707" s="13" t="s">
        <v>184</v>
      </c>
      <c r="B707" s="35">
        <v>694</v>
      </c>
      <c r="C707" s="473"/>
      <c r="D707" s="474"/>
      <c r="E707" s="474"/>
      <c r="F707" s="475"/>
      <c r="G707" s="476">
        <v>0</v>
      </c>
      <c r="H707" s="477">
        <v>0.1</v>
      </c>
      <c r="I707" s="102">
        <v>0</v>
      </c>
      <c r="J707" s="475"/>
      <c r="K707" s="7"/>
      <c r="L707" s="491">
        <v>694</v>
      </c>
      <c r="M707" s="503" t="s">
        <v>489</v>
      </c>
      <c r="N707" s="511">
        <v>0</v>
      </c>
      <c r="O707" s="504"/>
      <c r="P707" s="505"/>
      <c r="R707" s="510"/>
      <c r="S707" s="510"/>
      <c r="T707" s="507" t="s">
        <v>489</v>
      </c>
      <c r="AM707">
        <v>0</v>
      </c>
      <c r="AN707">
        <v>0</v>
      </c>
      <c r="AO707">
        <v>0</v>
      </c>
      <c r="AP707">
        <v>0</v>
      </c>
    </row>
    <row r="708" spans="1:42" ht="18" hidden="1" outlineLevel="1" x14ac:dyDescent="0.35">
      <c r="A708" s="13" t="s">
        <v>184</v>
      </c>
      <c r="B708" s="35">
        <v>695</v>
      </c>
      <c r="C708" s="473"/>
      <c r="D708" s="474"/>
      <c r="E708" s="474"/>
      <c r="F708" s="475"/>
      <c r="G708" s="476">
        <v>0</v>
      </c>
      <c r="H708" s="477">
        <v>0.1</v>
      </c>
      <c r="I708" s="102">
        <v>0</v>
      </c>
      <c r="J708" s="475"/>
      <c r="K708" s="7"/>
      <c r="L708" s="491">
        <v>695</v>
      </c>
      <c r="M708" s="503" t="s">
        <v>489</v>
      </c>
      <c r="N708" s="511">
        <v>0</v>
      </c>
      <c r="O708" s="504"/>
      <c r="P708" s="505"/>
      <c r="R708" s="510"/>
      <c r="S708" s="510"/>
      <c r="T708" s="507" t="s">
        <v>489</v>
      </c>
      <c r="AM708">
        <v>0</v>
      </c>
      <c r="AN708">
        <v>0</v>
      </c>
      <c r="AO708">
        <v>0</v>
      </c>
      <c r="AP708">
        <v>0</v>
      </c>
    </row>
    <row r="709" spans="1:42" ht="18" hidden="1" outlineLevel="1" x14ac:dyDescent="0.35">
      <c r="A709" s="13" t="s">
        <v>184</v>
      </c>
      <c r="B709" s="35">
        <v>696</v>
      </c>
      <c r="C709" s="473"/>
      <c r="D709" s="474"/>
      <c r="E709" s="474"/>
      <c r="F709" s="475"/>
      <c r="G709" s="476">
        <v>0</v>
      </c>
      <c r="H709" s="477">
        <v>0.1</v>
      </c>
      <c r="I709" s="102">
        <v>0</v>
      </c>
      <c r="J709" s="475"/>
      <c r="K709" s="7"/>
      <c r="L709" s="491">
        <v>696</v>
      </c>
      <c r="M709" s="503" t="s">
        <v>489</v>
      </c>
      <c r="N709" s="511">
        <v>0</v>
      </c>
      <c r="O709" s="504"/>
      <c r="P709" s="505"/>
      <c r="R709" s="510"/>
      <c r="S709" s="510"/>
      <c r="T709" s="507" t="s">
        <v>489</v>
      </c>
      <c r="AM709">
        <v>0</v>
      </c>
      <c r="AN709">
        <v>0</v>
      </c>
      <c r="AO709">
        <v>0</v>
      </c>
      <c r="AP709">
        <v>0</v>
      </c>
    </row>
    <row r="710" spans="1:42" ht="18" hidden="1" outlineLevel="1" x14ac:dyDescent="0.35">
      <c r="A710" s="13" t="s">
        <v>184</v>
      </c>
      <c r="B710" s="35">
        <v>697</v>
      </c>
      <c r="C710" s="473"/>
      <c r="D710" s="474"/>
      <c r="E710" s="474"/>
      <c r="F710" s="475"/>
      <c r="G710" s="476">
        <v>0</v>
      </c>
      <c r="H710" s="477">
        <v>0.1</v>
      </c>
      <c r="I710" s="102">
        <v>0</v>
      </c>
      <c r="J710" s="475"/>
      <c r="K710" s="7"/>
      <c r="L710" s="491">
        <v>697</v>
      </c>
      <c r="M710" s="503" t="s">
        <v>489</v>
      </c>
      <c r="N710" s="511">
        <v>0</v>
      </c>
      <c r="O710" s="504"/>
      <c r="P710" s="505"/>
      <c r="R710" s="510"/>
      <c r="S710" s="510"/>
      <c r="T710" s="507" t="s">
        <v>489</v>
      </c>
      <c r="AM710">
        <v>0</v>
      </c>
      <c r="AN710">
        <v>0</v>
      </c>
      <c r="AO710">
        <v>0</v>
      </c>
      <c r="AP710">
        <v>0</v>
      </c>
    </row>
    <row r="711" spans="1:42" ht="18" hidden="1" outlineLevel="1" x14ac:dyDescent="0.35">
      <c r="A711" s="13" t="s">
        <v>184</v>
      </c>
      <c r="B711" s="35">
        <v>698</v>
      </c>
      <c r="C711" s="473"/>
      <c r="D711" s="474"/>
      <c r="E711" s="474"/>
      <c r="F711" s="475"/>
      <c r="G711" s="476">
        <v>0</v>
      </c>
      <c r="H711" s="477">
        <v>0.1</v>
      </c>
      <c r="I711" s="102">
        <v>0</v>
      </c>
      <c r="J711" s="475"/>
      <c r="K711" s="7"/>
      <c r="L711" s="491">
        <v>698</v>
      </c>
      <c r="M711" s="503" t="s">
        <v>489</v>
      </c>
      <c r="N711" s="511">
        <v>0</v>
      </c>
      <c r="O711" s="504"/>
      <c r="P711" s="505"/>
      <c r="R711" s="510"/>
      <c r="S711" s="510"/>
      <c r="T711" s="507" t="s">
        <v>489</v>
      </c>
      <c r="AM711">
        <v>0</v>
      </c>
      <c r="AN711">
        <v>0</v>
      </c>
      <c r="AO711">
        <v>0</v>
      </c>
      <c r="AP711">
        <v>0</v>
      </c>
    </row>
    <row r="712" spans="1:42" ht="18" hidden="1" outlineLevel="1" x14ac:dyDescent="0.35">
      <c r="A712" s="13" t="s">
        <v>184</v>
      </c>
      <c r="B712" s="35">
        <v>699</v>
      </c>
      <c r="C712" s="473"/>
      <c r="D712" s="474"/>
      <c r="E712" s="474"/>
      <c r="F712" s="475"/>
      <c r="G712" s="476">
        <v>0</v>
      </c>
      <c r="H712" s="477">
        <v>0.1</v>
      </c>
      <c r="I712" s="102">
        <v>0</v>
      </c>
      <c r="J712" s="475"/>
      <c r="K712" s="7"/>
      <c r="L712" s="491">
        <v>699</v>
      </c>
      <c r="M712" s="503" t="s">
        <v>489</v>
      </c>
      <c r="N712" s="511">
        <v>0</v>
      </c>
      <c r="O712" s="504"/>
      <c r="P712" s="505"/>
      <c r="R712" s="510"/>
      <c r="S712" s="510"/>
      <c r="T712" s="507" t="s">
        <v>489</v>
      </c>
      <c r="AM712">
        <v>0</v>
      </c>
      <c r="AN712">
        <v>0</v>
      </c>
      <c r="AO712">
        <v>0</v>
      </c>
      <c r="AP712">
        <v>0</v>
      </c>
    </row>
    <row r="713" spans="1:42" ht="18" hidden="1" outlineLevel="1" x14ac:dyDescent="0.35">
      <c r="A713" s="13" t="s">
        <v>184</v>
      </c>
      <c r="B713" s="35">
        <v>700</v>
      </c>
      <c r="C713" s="473"/>
      <c r="D713" s="474"/>
      <c r="E713" s="474"/>
      <c r="F713" s="475"/>
      <c r="G713" s="476">
        <v>0</v>
      </c>
      <c r="H713" s="477">
        <v>0.1</v>
      </c>
      <c r="I713" s="102">
        <v>0</v>
      </c>
      <c r="J713" s="475"/>
      <c r="K713" s="7"/>
      <c r="L713" s="491">
        <v>700</v>
      </c>
      <c r="M713" s="503" t="s">
        <v>489</v>
      </c>
      <c r="N713" s="511">
        <v>0</v>
      </c>
      <c r="O713" s="504"/>
      <c r="P713" s="505"/>
      <c r="R713" s="510"/>
      <c r="S713" s="510"/>
      <c r="T713" s="507" t="s">
        <v>489</v>
      </c>
      <c r="AM713">
        <v>0</v>
      </c>
      <c r="AN713">
        <v>0</v>
      </c>
      <c r="AO713">
        <v>0</v>
      </c>
      <c r="AP713">
        <v>0</v>
      </c>
    </row>
    <row r="714" spans="1:42" ht="18" hidden="1" outlineLevel="1" x14ac:dyDescent="0.35">
      <c r="A714" s="13" t="s">
        <v>184</v>
      </c>
      <c r="B714" s="35">
        <v>701</v>
      </c>
      <c r="C714" s="473"/>
      <c r="D714" s="474"/>
      <c r="E714" s="474"/>
      <c r="F714" s="475"/>
      <c r="G714" s="476">
        <v>0</v>
      </c>
      <c r="H714" s="477">
        <v>0.1</v>
      </c>
      <c r="I714" s="102">
        <v>0</v>
      </c>
      <c r="J714" s="475"/>
      <c r="K714" s="7"/>
      <c r="L714" s="491">
        <v>701</v>
      </c>
      <c r="M714" s="503" t="s">
        <v>489</v>
      </c>
      <c r="N714" s="511">
        <v>0</v>
      </c>
      <c r="O714" s="504"/>
      <c r="P714" s="505"/>
      <c r="R714" s="510"/>
      <c r="S714" s="510"/>
      <c r="T714" s="507" t="s">
        <v>489</v>
      </c>
      <c r="AM714">
        <v>0</v>
      </c>
      <c r="AN714">
        <v>0</v>
      </c>
      <c r="AO714">
        <v>0</v>
      </c>
      <c r="AP714">
        <v>0</v>
      </c>
    </row>
    <row r="715" spans="1:42" ht="18" hidden="1" outlineLevel="1" x14ac:dyDescent="0.35">
      <c r="A715" s="13" t="s">
        <v>184</v>
      </c>
      <c r="B715" s="35">
        <v>702</v>
      </c>
      <c r="C715" s="473"/>
      <c r="D715" s="474"/>
      <c r="E715" s="474"/>
      <c r="F715" s="475"/>
      <c r="G715" s="476">
        <v>0</v>
      </c>
      <c r="H715" s="477">
        <v>0.1</v>
      </c>
      <c r="I715" s="102">
        <v>0</v>
      </c>
      <c r="J715" s="475"/>
      <c r="K715" s="7"/>
      <c r="L715" s="491">
        <v>702</v>
      </c>
      <c r="M715" s="503" t="s">
        <v>489</v>
      </c>
      <c r="N715" s="511">
        <v>0</v>
      </c>
      <c r="O715" s="504"/>
      <c r="P715" s="505"/>
      <c r="R715" s="510"/>
      <c r="S715" s="510"/>
      <c r="T715" s="507" t="s">
        <v>489</v>
      </c>
      <c r="AM715">
        <v>0</v>
      </c>
      <c r="AN715">
        <v>0</v>
      </c>
      <c r="AO715">
        <v>0</v>
      </c>
      <c r="AP715">
        <v>0</v>
      </c>
    </row>
    <row r="716" spans="1:42" ht="18" hidden="1" outlineLevel="1" x14ac:dyDescent="0.35">
      <c r="A716" s="13" t="s">
        <v>184</v>
      </c>
      <c r="B716" s="35">
        <v>703</v>
      </c>
      <c r="C716" s="473"/>
      <c r="D716" s="474"/>
      <c r="E716" s="474"/>
      <c r="F716" s="475"/>
      <c r="G716" s="476">
        <v>0</v>
      </c>
      <c r="H716" s="477">
        <v>0.1</v>
      </c>
      <c r="I716" s="102">
        <v>0</v>
      </c>
      <c r="J716" s="475"/>
      <c r="K716" s="7"/>
      <c r="L716" s="491">
        <v>703</v>
      </c>
      <c r="M716" s="503" t="s">
        <v>489</v>
      </c>
      <c r="N716" s="511">
        <v>0</v>
      </c>
      <c r="O716" s="504"/>
      <c r="P716" s="505"/>
      <c r="R716" s="510"/>
      <c r="S716" s="510"/>
      <c r="T716" s="507" t="s">
        <v>489</v>
      </c>
      <c r="AM716">
        <v>0</v>
      </c>
      <c r="AN716">
        <v>0</v>
      </c>
      <c r="AO716">
        <v>0</v>
      </c>
      <c r="AP716">
        <v>0</v>
      </c>
    </row>
    <row r="717" spans="1:42" ht="18" hidden="1" outlineLevel="1" x14ac:dyDescent="0.35">
      <c r="A717" s="13" t="s">
        <v>184</v>
      </c>
      <c r="B717" s="35">
        <v>704</v>
      </c>
      <c r="C717" s="473"/>
      <c r="D717" s="474"/>
      <c r="E717" s="474"/>
      <c r="F717" s="475"/>
      <c r="G717" s="476">
        <v>0</v>
      </c>
      <c r="H717" s="477">
        <v>0.1</v>
      </c>
      <c r="I717" s="102">
        <v>0</v>
      </c>
      <c r="J717" s="475"/>
      <c r="K717" s="7"/>
      <c r="L717" s="491">
        <v>704</v>
      </c>
      <c r="M717" s="503" t="s">
        <v>489</v>
      </c>
      <c r="N717" s="511">
        <v>0</v>
      </c>
      <c r="O717" s="504"/>
      <c r="P717" s="505"/>
      <c r="R717" s="510"/>
      <c r="S717" s="510"/>
      <c r="T717" s="507" t="s">
        <v>489</v>
      </c>
      <c r="AM717">
        <v>0</v>
      </c>
      <c r="AN717">
        <v>0</v>
      </c>
      <c r="AO717">
        <v>0</v>
      </c>
      <c r="AP717">
        <v>0</v>
      </c>
    </row>
    <row r="718" spans="1:42" ht="18" hidden="1" outlineLevel="1" x14ac:dyDescent="0.35">
      <c r="A718" s="13" t="s">
        <v>184</v>
      </c>
      <c r="B718" s="35">
        <v>705</v>
      </c>
      <c r="C718" s="473"/>
      <c r="D718" s="474"/>
      <c r="E718" s="474"/>
      <c r="F718" s="475"/>
      <c r="G718" s="476">
        <v>0</v>
      </c>
      <c r="H718" s="477">
        <v>0.1</v>
      </c>
      <c r="I718" s="102">
        <v>0</v>
      </c>
      <c r="J718" s="475"/>
      <c r="K718" s="7"/>
      <c r="L718" s="491">
        <v>705</v>
      </c>
      <c r="M718" s="503" t="s">
        <v>489</v>
      </c>
      <c r="N718" s="511">
        <v>0</v>
      </c>
      <c r="O718" s="504"/>
      <c r="P718" s="505"/>
      <c r="R718" s="510"/>
      <c r="S718" s="510"/>
      <c r="T718" s="507" t="s">
        <v>489</v>
      </c>
      <c r="AM718">
        <v>0</v>
      </c>
      <c r="AN718">
        <v>0</v>
      </c>
      <c r="AO718">
        <v>0</v>
      </c>
      <c r="AP718">
        <v>0</v>
      </c>
    </row>
    <row r="719" spans="1:42" ht="18" hidden="1" outlineLevel="1" x14ac:dyDescent="0.35">
      <c r="A719" s="13" t="s">
        <v>184</v>
      </c>
      <c r="B719" s="35">
        <v>706</v>
      </c>
      <c r="C719" s="473"/>
      <c r="D719" s="474"/>
      <c r="E719" s="474"/>
      <c r="F719" s="475"/>
      <c r="G719" s="476">
        <v>0</v>
      </c>
      <c r="H719" s="477">
        <v>0.1</v>
      </c>
      <c r="I719" s="102">
        <v>0</v>
      </c>
      <c r="J719" s="475"/>
      <c r="K719" s="7"/>
      <c r="L719" s="491">
        <v>706</v>
      </c>
      <c r="M719" s="503" t="s">
        <v>489</v>
      </c>
      <c r="N719" s="511">
        <v>0</v>
      </c>
      <c r="O719" s="504"/>
      <c r="P719" s="505"/>
      <c r="R719" s="510"/>
      <c r="S719" s="510"/>
      <c r="T719" s="507" t="s">
        <v>489</v>
      </c>
      <c r="AM719">
        <v>0</v>
      </c>
      <c r="AN719">
        <v>0</v>
      </c>
      <c r="AO719">
        <v>0</v>
      </c>
      <c r="AP719">
        <v>0</v>
      </c>
    </row>
    <row r="720" spans="1:42" ht="18" hidden="1" outlineLevel="1" x14ac:dyDescent="0.35">
      <c r="A720" s="13" t="s">
        <v>184</v>
      </c>
      <c r="B720" s="35">
        <v>707</v>
      </c>
      <c r="C720" s="473"/>
      <c r="D720" s="474"/>
      <c r="E720" s="474"/>
      <c r="F720" s="475"/>
      <c r="G720" s="476">
        <v>0</v>
      </c>
      <c r="H720" s="477">
        <v>0.1</v>
      </c>
      <c r="I720" s="102">
        <v>0</v>
      </c>
      <c r="J720" s="475"/>
      <c r="K720" s="7"/>
      <c r="L720" s="491">
        <v>707</v>
      </c>
      <c r="M720" s="503" t="s">
        <v>489</v>
      </c>
      <c r="N720" s="511">
        <v>0</v>
      </c>
      <c r="O720" s="504"/>
      <c r="P720" s="505"/>
      <c r="R720" s="510"/>
      <c r="S720" s="510"/>
      <c r="T720" s="507" t="s">
        <v>489</v>
      </c>
      <c r="AM720">
        <v>0</v>
      </c>
      <c r="AN720">
        <v>0</v>
      </c>
      <c r="AO720">
        <v>0</v>
      </c>
      <c r="AP720">
        <v>0</v>
      </c>
    </row>
    <row r="721" spans="1:42" ht="18" hidden="1" outlineLevel="1" x14ac:dyDescent="0.35">
      <c r="A721" s="13" t="s">
        <v>184</v>
      </c>
      <c r="B721" s="35">
        <v>708</v>
      </c>
      <c r="C721" s="473"/>
      <c r="D721" s="474"/>
      <c r="E721" s="474"/>
      <c r="F721" s="475"/>
      <c r="G721" s="476">
        <v>0</v>
      </c>
      <c r="H721" s="477">
        <v>0.1</v>
      </c>
      <c r="I721" s="102">
        <v>0</v>
      </c>
      <c r="J721" s="475"/>
      <c r="K721" s="7"/>
      <c r="L721" s="491">
        <v>708</v>
      </c>
      <c r="M721" s="503" t="s">
        <v>489</v>
      </c>
      <c r="N721" s="511">
        <v>0</v>
      </c>
      <c r="O721" s="504"/>
      <c r="P721" s="505"/>
      <c r="R721" s="510"/>
      <c r="S721" s="510"/>
      <c r="T721" s="507" t="s">
        <v>489</v>
      </c>
      <c r="AM721">
        <v>0</v>
      </c>
      <c r="AN721">
        <v>0</v>
      </c>
      <c r="AO721">
        <v>0</v>
      </c>
      <c r="AP721">
        <v>0</v>
      </c>
    </row>
    <row r="722" spans="1:42" ht="18" hidden="1" outlineLevel="1" x14ac:dyDescent="0.35">
      <c r="A722" s="13" t="s">
        <v>184</v>
      </c>
      <c r="B722" s="35">
        <v>709</v>
      </c>
      <c r="C722" s="473"/>
      <c r="D722" s="474"/>
      <c r="E722" s="474"/>
      <c r="F722" s="475"/>
      <c r="G722" s="476">
        <v>0</v>
      </c>
      <c r="H722" s="477">
        <v>0.1</v>
      </c>
      <c r="I722" s="102">
        <v>0</v>
      </c>
      <c r="J722" s="475"/>
      <c r="K722" s="7"/>
      <c r="L722" s="491">
        <v>709</v>
      </c>
      <c r="M722" s="503" t="s">
        <v>489</v>
      </c>
      <c r="N722" s="511">
        <v>0</v>
      </c>
      <c r="O722" s="504"/>
      <c r="P722" s="505"/>
      <c r="R722" s="510"/>
      <c r="S722" s="510"/>
      <c r="T722" s="507" t="s">
        <v>489</v>
      </c>
      <c r="AM722">
        <v>0</v>
      </c>
      <c r="AN722">
        <v>0</v>
      </c>
      <c r="AO722">
        <v>0</v>
      </c>
      <c r="AP722">
        <v>0</v>
      </c>
    </row>
    <row r="723" spans="1:42" ht="18" hidden="1" outlineLevel="1" x14ac:dyDescent="0.35">
      <c r="A723" s="13" t="s">
        <v>184</v>
      </c>
      <c r="B723" s="35">
        <v>710</v>
      </c>
      <c r="C723" s="473"/>
      <c r="D723" s="474"/>
      <c r="E723" s="474"/>
      <c r="F723" s="475"/>
      <c r="G723" s="476">
        <v>0</v>
      </c>
      <c r="H723" s="477">
        <v>0.1</v>
      </c>
      <c r="I723" s="102">
        <v>0</v>
      </c>
      <c r="J723" s="475"/>
      <c r="K723" s="7"/>
      <c r="L723" s="491">
        <v>710</v>
      </c>
      <c r="M723" s="503" t="s">
        <v>489</v>
      </c>
      <c r="N723" s="511">
        <v>0</v>
      </c>
      <c r="O723" s="504"/>
      <c r="P723" s="505"/>
      <c r="R723" s="510"/>
      <c r="S723" s="510"/>
      <c r="T723" s="507" t="s">
        <v>489</v>
      </c>
      <c r="AM723">
        <v>0</v>
      </c>
      <c r="AN723">
        <v>0</v>
      </c>
      <c r="AO723">
        <v>0</v>
      </c>
      <c r="AP723">
        <v>0</v>
      </c>
    </row>
    <row r="724" spans="1:42" ht="18" hidden="1" outlineLevel="1" x14ac:dyDescent="0.35">
      <c r="A724" s="13" t="s">
        <v>184</v>
      </c>
      <c r="B724" s="35">
        <v>711</v>
      </c>
      <c r="C724" s="473"/>
      <c r="D724" s="474"/>
      <c r="E724" s="474"/>
      <c r="F724" s="475"/>
      <c r="G724" s="476">
        <v>0</v>
      </c>
      <c r="H724" s="477">
        <v>0.1</v>
      </c>
      <c r="I724" s="102">
        <v>0</v>
      </c>
      <c r="J724" s="475"/>
      <c r="K724" s="7"/>
      <c r="L724" s="491">
        <v>711</v>
      </c>
      <c r="M724" s="503" t="s">
        <v>489</v>
      </c>
      <c r="N724" s="511">
        <v>0</v>
      </c>
      <c r="O724" s="504"/>
      <c r="P724" s="505"/>
      <c r="R724" s="510"/>
      <c r="S724" s="510"/>
      <c r="T724" s="507" t="s">
        <v>489</v>
      </c>
      <c r="AM724">
        <v>0</v>
      </c>
      <c r="AN724">
        <v>0</v>
      </c>
      <c r="AO724">
        <v>0</v>
      </c>
      <c r="AP724">
        <v>0</v>
      </c>
    </row>
    <row r="725" spans="1:42" ht="18" hidden="1" outlineLevel="1" x14ac:dyDescent="0.35">
      <c r="A725" s="13" t="s">
        <v>184</v>
      </c>
      <c r="B725" s="35">
        <v>712</v>
      </c>
      <c r="C725" s="473"/>
      <c r="D725" s="474"/>
      <c r="E725" s="474"/>
      <c r="F725" s="475"/>
      <c r="G725" s="476">
        <v>0</v>
      </c>
      <c r="H725" s="477">
        <v>0.1</v>
      </c>
      <c r="I725" s="102">
        <v>0</v>
      </c>
      <c r="J725" s="475"/>
      <c r="K725" s="7"/>
      <c r="L725" s="491">
        <v>712</v>
      </c>
      <c r="M725" s="503" t="s">
        <v>489</v>
      </c>
      <c r="N725" s="511">
        <v>0</v>
      </c>
      <c r="O725" s="504"/>
      <c r="P725" s="505"/>
      <c r="R725" s="510"/>
      <c r="S725" s="510"/>
      <c r="T725" s="507" t="s">
        <v>489</v>
      </c>
      <c r="AM725">
        <v>0</v>
      </c>
      <c r="AN725">
        <v>0</v>
      </c>
      <c r="AO725">
        <v>0</v>
      </c>
      <c r="AP725">
        <v>0</v>
      </c>
    </row>
    <row r="726" spans="1:42" ht="18" hidden="1" outlineLevel="1" x14ac:dyDescent="0.35">
      <c r="A726" s="13" t="s">
        <v>184</v>
      </c>
      <c r="B726" s="35">
        <v>713</v>
      </c>
      <c r="C726" s="473"/>
      <c r="D726" s="474"/>
      <c r="E726" s="474"/>
      <c r="F726" s="475"/>
      <c r="G726" s="476">
        <v>0</v>
      </c>
      <c r="H726" s="477">
        <v>0.1</v>
      </c>
      <c r="I726" s="102">
        <v>0</v>
      </c>
      <c r="J726" s="475"/>
      <c r="K726" s="7"/>
      <c r="L726" s="491">
        <v>713</v>
      </c>
      <c r="M726" s="503" t="s">
        <v>489</v>
      </c>
      <c r="N726" s="511">
        <v>0</v>
      </c>
      <c r="O726" s="504"/>
      <c r="P726" s="505"/>
      <c r="R726" s="510"/>
      <c r="S726" s="510"/>
      <c r="T726" s="507" t="s">
        <v>489</v>
      </c>
      <c r="AM726">
        <v>0</v>
      </c>
      <c r="AN726">
        <v>0</v>
      </c>
      <c r="AO726">
        <v>0</v>
      </c>
      <c r="AP726">
        <v>0</v>
      </c>
    </row>
    <row r="727" spans="1:42" ht="18" hidden="1" outlineLevel="1" x14ac:dyDescent="0.35">
      <c r="A727" s="13" t="s">
        <v>184</v>
      </c>
      <c r="B727" s="35">
        <v>714</v>
      </c>
      <c r="C727" s="473"/>
      <c r="D727" s="474"/>
      <c r="E727" s="474"/>
      <c r="F727" s="475"/>
      <c r="G727" s="476">
        <v>0</v>
      </c>
      <c r="H727" s="477">
        <v>0.1</v>
      </c>
      <c r="I727" s="102">
        <v>0</v>
      </c>
      <c r="J727" s="475"/>
      <c r="K727" s="7"/>
      <c r="L727" s="491">
        <v>714</v>
      </c>
      <c r="M727" s="503" t="s">
        <v>489</v>
      </c>
      <c r="N727" s="511">
        <v>0</v>
      </c>
      <c r="O727" s="504"/>
      <c r="P727" s="505"/>
      <c r="R727" s="510"/>
      <c r="S727" s="510"/>
      <c r="T727" s="507" t="s">
        <v>489</v>
      </c>
      <c r="AM727">
        <v>0</v>
      </c>
      <c r="AN727">
        <v>0</v>
      </c>
      <c r="AO727">
        <v>0</v>
      </c>
      <c r="AP727">
        <v>0</v>
      </c>
    </row>
    <row r="728" spans="1:42" ht="18" hidden="1" outlineLevel="1" x14ac:dyDescent="0.35">
      <c r="A728" s="13" t="s">
        <v>184</v>
      </c>
      <c r="B728" s="35">
        <v>715</v>
      </c>
      <c r="C728" s="473"/>
      <c r="D728" s="474"/>
      <c r="E728" s="474"/>
      <c r="F728" s="475"/>
      <c r="G728" s="476">
        <v>0</v>
      </c>
      <c r="H728" s="477">
        <v>0.1</v>
      </c>
      <c r="I728" s="102">
        <v>0</v>
      </c>
      <c r="J728" s="475"/>
      <c r="K728" s="7"/>
      <c r="L728" s="491">
        <v>715</v>
      </c>
      <c r="M728" s="503" t="s">
        <v>489</v>
      </c>
      <c r="N728" s="511">
        <v>0</v>
      </c>
      <c r="O728" s="504"/>
      <c r="P728" s="505"/>
      <c r="R728" s="510"/>
      <c r="S728" s="510"/>
      <c r="T728" s="507" t="s">
        <v>489</v>
      </c>
      <c r="AM728">
        <v>0</v>
      </c>
      <c r="AN728">
        <v>0</v>
      </c>
      <c r="AO728">
        <v>0</v>
      </c>
      <c r="AP728">
        <v>0</v>
      </c>
    </row>
    <row r="729" spans="1:42" ht="18" hidden="1" outlineLevel="1" x14ac:dyDescent="0.35">
      <c r="A729" s="13" t="s">
        <v>184</v>
      </c>
      <c r="B729" s="35">
        <v>716</v>
      </c>
      <c r="C729" s="473"/>
      <c r="D729" s="474"/>
      <c r="E729" s="474"/>
      <c r="F729" s="475"/>
      <c r="G729" s="476">
        <v>0</v>
      </c>
      <c r="H729" s="477">
        <v>0.1</v>
      </c>
      <c r="I729" s="102">
        <v>0</v>
      </c>
      <c r="J729" s="475"/>
      <c r="K729" s="7"/>
      <c r="L729" s="491">
        <v>716</v>
      </c>
      <c r="M729" s="503" t="s">
        <v>489</v>
      </c>
      <c r="N729" s="511">
        <v>0</v>
      </c>
      <c r="O729" s="504"/>
      <c r="P729" s="505"/>
      <c r="R729" s="510"/>
      <c r="S729" s="510"/>
      <c r="T729" s="507" t="s">
        <v>489</v>
      </c>
      <c r="AM729">
        <v>0</v>
      </c>
      <c r="AN729">
        <v>0</v>
      </c>
      <c r="AO729">
        <v>0</v>
      </c>
      <c r="AP729">
        <v>0</v>
      </c>
    </row>
    <row r="730" spans="1:42" ht="18" hidden="1" outlineLevel="1" x14ac:dyDescent="0.35">
      <c r="A730" s="13" t="s">
        <v>184</v>
      </c>
      <c r="B730" s="35">
        <v>717</v>
      </c>
      <c r="C730" s="473"/>
      <c r="D730" s="474"/>
      <c r="E730" s="474"/>
      <c r="F730" s="475"/>
      <c r="G730" s="476">
        <v>0</v>
      </c>
      <c r="H730" s="477">
        <v>0.1</v>
      </c>
      <c r="I730" s="102">
        <v>0</v>
      </c>
      <c r="J730" s="475"/>
      <c r="K730" s="7"/>
      <c r="L730" s="491">
        <v>717</v>
      </c>
      <c r="M730" s="503" t="s">
        <v>489</v>
      </c>
      <c r="N730" s="511">
        <v>0</v>
      </c>
      <c r="O730" s="504"/>
      <c r="P730" s="505"/>
      <c r="R730" s="510"/>
      <c r="S730" s="510"/>
      <c r="T730" s="507" t="s">
        <v>489</v>
      </c>
      <c r="AM730">
        <v>0</v>
      </c>
      <c r="AN730">
        <v>0</v>
      </c>
      <c r="AO730">
        <v>0</v>
      </c>
      <c r="AP730">
        <v>0</v>
      </c>
    </row>
    <row r="731" spans="1:42" ht="18" hidden="1" outlineLevel="1" x14ac:dyDescent="0.35">
      <c r="A731" s="13" t="s">
        <v>184</v>
      </c>
      <c r="B731" s="35">
        <v>718</v>
      </c>
      <c r="C731" s="473"/>
      <c r="D731" s="474"/>
      <c r="E731" s="474"/>
      <c r="F731" s="475"/>
      <c r="G731" s="476">
        <v>0</v>
      </c>
      <c r="H731" s="477">
        <v>0.1</v>
      </c>
      <c r="I731" s="102">
        <v>0</v>
      </c>
      <c r="J731" s="475"/>
      <c r="K731" s="7"/>
      <c r="L731" s="491">
        <v>718</v>
      </c>
      <c r="M731" s="503" t="s">
        <v>489</v>
      </c>
      <c r="N731" s="511">
        <v>0</v>
      </c>
      <c r="O731" s="504"/>
      <c r="P731" s="505"/>
      <c r="R731" s="510"/>
      <c r="S731" s="510"/>
      <c r="T731" s="507" t="s">
        <v>489</v>
      </c>
      <c r="AM731">
        <v>0</v>
      </c>
      <c r="AN731">
        <v>0</v>
      </c>
      <c r="AO731">
        <v>0</v>
      </c>
      <c r="AP731">
        <v>0</v>
      </c>
    </row>
    <row r="732" spans="1:42" ht="18" hidden="1" outlineLevel="1" x14ac:dyDescent="0.35">
      <c r="A732" s="13" t="s">
        <v>184</v>
      </c>
      <c r="B732" s="35">
        <v>719</v>
      </c>
      <c r="C732" s="473"/>
      <c r="D732" s="474"/>
      <c r="E732" s="474"/>
      <c r="F732" s="475"/>
      <c r="G732" s="476">
        <v>0</v>
      </c>
      <c r="H732" s="477">
        <v>0.1</v>
      </c>
      <c r="I732" s="102">
        <v>0</v>
      </c>
      <c r="J732" s="475"/>
      <c r="K732" s="7"/>
      <c r="L732" s="491">
        <v>719</v>
      </c>
      <c r="M732" s="503" t="s">
        <v>489</v>
      </c>
      <c r="N732" s="511">
        <v>0</v>
      </c>
      <c r="O732" s="504"/>
      <c r="P732" s="505"/>
      <c r="R732" s="510"/>
      <c r="S732" s="510"/>
      <c r="T732" s="507" t="s">
        <v>489</v>
      </c>
      <c r="AM732">
        <v>0</v>
      </c>
      <c r="AN732">
        <v>0</v>
      </c>
      <c r="AO732">
        <v>0</v>
      </c>
      <c r="AP732">
        <v>0</v>
      </c>
    </row>
    <row r="733" spans="1:42" ht="18" hidden="1" outlineLevel="1" x14ac:dyDescent="0.35">
      <c r="A733" s="13" t="s">
        <v>184</v>
      </c>
      <c r="B733" s="35">
        <v>720</v>
      </c>
      <c r="C733" s="473"/>
      <c r="D733" s="474"/>
      <c r="E733" s="474"/>
      <c r="F733" s="475"/>
      <c r="G733" s="476">
        <v>0</v>
      </c>
      <c r="H733" s="477">
        <v>0.1</v>
      </c>
      <c r="I733" s="102">
        <v>0</v>
      </c>
      <c r="J733" s="475"/>
      <c r="K733" s="7"/>
      <c r="L733" s="491">
        <v>720</v>
      </c>
      <c r="M733" s="503" t="s">
        <v>489</v>
      </c>
      <c r="N733" s="511">
        <v>0</v>
      </c>
      <c r="O733" s="504"/>
      <c r="P733" s="505"/>
      <c r="R733" s="510"/>
      <c r="S733" s="510"/>
      <c r="T733" s="507" t="s">
        <v>489</v>
      </c>
      <c r="AM733">
        <v>0</v>
      </c>
      <c r="AN733">
        <v>0</v>
      </c>
      <c r="AO733">
        <v>0</v>
      </c>
      <c r="AP733">
        <v>0</v>
      </c>
    </row>
    <row r="734" spans="1:42" ht="18" hidden="1" outlineLevel="1" x14ac:dyDescent="0.35">
      <c r="A734" s="13" t="s">
        <v>184</v>
      </c>
      <c r="B734" s="35">
        <v>721</v>
      </c>
      <c r="C734" s="473"/>
      <c r="D734" s="474"/>
      <c r="E734" s="474"/>
      <c r="F734" s="475"/>
      <c r="G734" s="476">
        <v>0</v>
      </c>
      <c r="H734" s="477">
        <v>0.1</v>
      </c>
      <c r="I734" s="102">
        <v>0</v>
      </c>
      <c r="J734" s="475"/>
      <c r="K734" s="7"/>
      <c r="L734" s="491">
        <v>721</v>
      </c>
      <c r="M734" s="503" t="s">
        <v>489</v>
      </c>
      <c r="N734" s="511">
        <v>0</v>
      </c>
      <c r="O734" s="504"/>
      <c r="P734" s="505"/>
      <c r="R734" s="510"/>
      <c r="S734" s="510"/>
      <c r="T734" s="507" t="s">
        <v>489</v>
      </c>
      <c r="AM734">
        <v>0</v>
      </c>
      <c r="AN734">
        <v>0</v>
      </c>
      <c r="AO734">
        <v>0</v>
      </c>
      <c r="AP734">
        <v>0</v>
      </c>
    </row>
    <row r="735" spans="1:42" ht="18" hidden="1" outlineLevel="1" x14ac:dyDescent="0.35">
      <c r="A735" s="13" t="s">
        <v>184</v>
      </c>
      <c r="B735" s="35">
        <v>722</v>
      </c>
      <c r="C735" s="473"/>
      <c r="D735" s="474"/>
      <c r="E735" s="474"/>
      <c r="F735" s="475"/>
      <c r="G735" s="476">
        <v>0</v>
      </c>
      <c r="H735" s="477">
        <v>0.1</v>
      </c>
      <c r="I735" s="102">
        <v>0</v>
      </c>
      <c r="J735" s="475"/>
      <c r="K735" s="7"/>
      <c r="L735" s="491">
        <v>722</v>
      </c>
      <c r="M735" s="503" t="s">
        <v>489</v>
      </c>
      <c r="N735" s="511">
        <v>0</v>
      </c>
      <c r="O735" s="504"/>
      <c r="P735" s="505"/>
      <c r="R735" s="510"/>
      <c r="S735" s="510"/>
      <c r="T735" s="507" t="s">
        <v>489</v>
      </c>
      <c r="AM735">
        <v>0</v>
      </c>
      <c r="AN735">
        <v>0</v>
      </c>
      <c r="AO735">
        <v>0</v>
      </c>
      <c r="AP735">
        <v>0</v>
      </c>
    </row>
    <row r="736" spans="1:42" ht="18" hidden="1" outlineLevel="1" x14ac:dyDescent="0.35">
      <c r="A736" s="13" t="s">
        <v>184</v>
      </c>
      <c r="B736" s="35">
        <v>723</v>
      </c>
      <c r="C736" s="473"/>
      <c r="D736" s="474"/>
      <c r="E736" s="474"/>
      <c r="F736" s="475"/>
      <c r="G736" s="476">
        <v>0</v>
      </c>
      <c r="H736" s="477">
        <v>0.1</v>
      </c>
      <c r="I736" s="102">
        <v>0</v>
      </c>
      <c r="J736" s="475"/>
      <c r="K736" s="7"/>
      <c r="L736" s="491">
        <v>723</v>
      </c>
      <c r="M736" s="503" t="s">
        <v>489</v>
      </c>
      <c r="N736" s="511">
        <v>0</v>
      </c>
      <c r="O736" s="504"/>
      <c r="P736" s="505"/>
      <c r="R736" s="510"/>
      <c r="S736" s="510"/>
      <c r="T736" s="507" t="s">
        <v>489</v>
      </c>
      <c r="AM736">
        <v>0</v>
      </c>
      <c r="AN736">
        <v>0</v>
      </c>
      <c r="AO736">
        <v>0</v>
      </c>
      <c r="AP736">
        <v>0</v>
      </c>
    </row>
    <row r="737" spans="1:42" ht="18" hidden="1" outlineLevel="1" x14ac:dyDescent="0.35">
      <c r="A737" s="13" t="s">
        <v>184</v>
      </c>
      <c r="B737" s="35">
        <v>724</v>
      </c>
      <c r="C737" s="473"/>
      <c r="D737" s="474"/>
      <c r="E737" s="474"/>
      <c r="F737" s="475"/>
      <c r="G737" s="476">
        <v>0</v>
      </c>
      <c r="H737" s="477">
        <v>0.1</v>
      </c>
      <c r="I737" s="102">
        <v>0</v>
      </c>
      <c r="J737" s="475"/>
      <c r="K737" s="7"/>
      <c r="L737" s="491">
        <v>724</v>
      </c>
      <c r="M737" s="503" t="s">
        <v>489</v>
      </c>
      <c r="N737" s="511">
        <v>0</v>
      </c>
      <c r="O737" s="504"/>
      <c r="P737" s="505"/>
      <c r="R737" s="510"/>
      <c r="S737" s="510"/>
      <c r="T737" s="507" t="s">
        <v>489</v>
      </c>
      <c r="AM737">
        <v>0</v>
      </c>
      <c r="AN737">
        <v>0</v>
      </c>
      <c r="AO737">
        <v>0</v>
      </c>
      <c r="AP737">
        <v>0</v>
      </c>
    </row>
    <row r="738" spans="1:42" ht="18" hidden="1" outlineLevel="1" x14ac:dyDescent="0.35">
      <c r="A738" s="13" t="s">
        <v>184</v>
      </c>
      <c r="B738" s="35">
        <v>725</v>
      </c>
      <c r="C738" s="473"/>
      <c r="D738" s="474"/>
      <c r="E738" s="474"/>
      <c r="F738" s="475"/>
      <c r="G738" s="476">
        <v>0</v>
      </c>
      <c r="H738" s="477">
        <v>0.1</v>
      </c>
      <c r="I738" s="102">
        <v>0</v>
      </c>
      <c r="J738" s="475"/>
      <c r="K738" s="7"/>
      <c r="L738" s="491">
        <v>725</v>
      </c>
      <c r="M738" s="503" t="s">
        <v>489</v>
      </c>
      <c r="N738" s="511">
        <v>0</v>
      </c>
      <c r="O738" s="504"/>
      <c r="P738" s="505"/>
      <c r="R738" s="510"/>
      <c r="S738" s="510"/>
      <c r="T738" s="507" t="s">
        <v>489</v>
      </c>
      <c r="AM738">
        <v>0</v>
      </c>
      <c r="AN738">
        <v>0</v>
      </c>
      <c r="AO738">
        <v>0</v>
      </c>
      <c r="AP738">
        <v>0</v>
      </c>
    </row>
    <row r="739" spans="1:42" ht="18" hidden="1" outlineLevel="1" x14ac:dyDescent="0.35">
      <c r="A739" s="13" t="s">
        <v>184</v>
      </c>
      <c r="B739" s="35">
        <v>726</v>
      </c>
      <c r="C739" s="473"/>
      <c r="D739" s="474"/>
      <c r="E739" s="474"/>
      <c r="F739" s="475"/>
      <c r="G739" s="476">
        <v>0</v>
      </c>
      <c r="H739" s="477">
        <v>0.1</v>
      </c>
      <c r="I739" s="102">
        <v>0</v>
      </c>
      <c r="J739" s="475"/>
      <c r="K739" s="7"/>
      <c r="L739" s="491">
        <v>726</v>
      </c>
      <c r="M739" s="503" t="s">
        <v>489</v>
      </c>
      <c r="N739" s="511">
        <v>0</v>
      </c>
      <c r="O739" s="504"/>
      <c r="P739" s="505"/>
      <c r="R739" s="510"/>
      <c r="S739" s="510"/>
      <c r="T739" s="507" t="s">
        <v>489</v>
      </c>
      <c r="AM739">
        <v>0</v>
      </c>
      <c r="AN739">
        <v>0</v>
      </c>
      <c r="AO739">
        <v>0</v>
      </c>
      <c r="AP739">
        <v>0</v>
      </c>
    </row>
    <row r="740" spans="1:42" ht="18" hidden="1" outlineLevel="1" x14ac:dyDescent="0.35">
      <c r="A740" s="13" t="s">
        <v>184</v>
      </c>
      <c r="B740" s="35">
        <v>727</v>
      </c>
      <c r="C740" s="473"/>
      <c r="D740" s="474"/>
      <c r="E740" s="474"/>
      <c r="F740" s="475"/>
      <c r="G740" s="476">
        <v>0</v>
      </c>
      <c r="H740" s="477">
        <v>0.1</v>
      </c>
      <c r="I740" s="102">
        <v>0</v>
      </c>
      <c r="J740" s="475"/>
      <c r="K740" s="7"/>
      <c r="L740" s="491">
        <v>727</v>
      </c>
      <c r="M740" s="503" t="s">
        <v>489</v>
      </c>
      <c r="N740" s="511">
        <v>0</v>
      </c>
      <c r="O740" s="504"/>
      <c r="P740" s="505"/>
      <c r="R740" s="510"/>
      <c r="S740" s="510"/>
      <c r="T740" s="507" t="s">
        <v>489</v>
      </c>
      <c r="AM740">
        <v>0</v>
      </c>
      <c r="AN740">
        <v>0</v>
      </c>
      <c r="AO740">
        <v>0</v>
      </c>
      <c r="AP740">
        <v>0</v>
      </c>
    </row>
    <row r="741" spans="1:42" ht="18" hidden="1" outlineLevel="1" x14ac:dyDescent="0.35">
      <c r="A741" s="13" t="s">
        <v>184</v>
      </c>
      <c r="B741" s="35">
        <v>728</v>
      </c>
      <c r="C741" s="473"/>
      <c r="D741" s="474"/>
      <c r="E741" s="474"/>
      <c r="F741" s="475"/>
      <c r="G741" s="476">
        <v>0</v>
      </c>
      <c r="H741" s="477">
        <v>0.1</v>
      </c>
      <c r="I741" s="102">
        <v>0</v>
      </c>
      <c r="J741" s="475"/>
      <c r="K741" s="7"/>
      <c r="L741" s="491">
        <v>728</v>
      </c>
      <c r="M741" s="503" t="s">
        <v>489</v>
      </c>
      <c r="N741" s="511">
        <v>0</v>
      </c>
      <c r="O741" s="504"/>
      <c r="P741" s="505"/>
      <c r="R741" s="510"/>
      <c r="S741" s="510"/>
      <c r="T741" s="507" t="s">
        <v>489</v>
      </c>
      <c r="AM741">
        <v>0</v>
      </c>
      <c r="AN741">
        <v>0</v>
      </c>
      <c r="AO741">
        <v>0</v>
      </c>
      <c r="AP741">
        <v>0</v>
      </c>
    </row>
    <row r="742" spans="1:42" ht="18" hidden="1" outlineLevel="1" x14ac:dyDescent="0.35">
      <c r="A742" s="13" t="s">
        <v>184</v>
      </c>
      <c r="B742" s="35">
        <v>729</v>
      </c>
      <c r="C742" s="473"/>
      <c r="D742" s="474"/>
      <c r="E742" s="474"/>
      <c r="F742" s="475"/>
      <c r="G742" s="476">
        <v>0</v>
      </c>
      <c r="H742" s="477">
        <v>0.1</v>
      </c>
      <c r="I742" s="102">
        <v>0</v>
      </c>
      <c r="J742" s="475"/>
      <c r="K742" s="7"/>
      <c r="L742" s="491">
        <v>729</v>
      </c>
      <c r="M742" s="503" t="s">
        <v>489</v>
      </c>
      <c r="N742" s="511">
        <v>0</v>
      </c>
      <c r="O742" s="504"/>
      <c r="P742" s="505"/>
      <c r="R742" s="510"/>
      <c r="S742" s="510"/>
      <c r="T742" s="507" t="s">
        <v>489</v>
      </c>
      <c r="AM742">
        <v>0</v>
      </c>
      <c r="AN742">
        <v>0</v>
      </c>
      <c r="AO742">
        <v>0</v>
      </c>
      <c r="AP742">
        <v>0</v>
      </c>
    </row>
    <row r="743" spans="1:42" ht="18" hidden="1" outlineLevel="1" x14ac:dyDescent="0.35">
      <c r="A743" s="13" t="s">
        <v>184</v>
      </c>
      <c r="B743" s="35">
        <v>730</v>
      </c>
      <c r="C743" s="473"/>
      <c r="D743" s="474"/>
      <c r="E743" s="474"/>
      <c r="F743" s="475"/>
      <c r="G743" s="476">
        <v>0</v>
      </c>
      <c r="H743" s="477">
        <v>0.1</v>
      </c>
      <c r="I743" s="102">
        <v>0</v>
      </c>
      <c r="J743" s="475"/>
      <c r="K743" s="7"/>
      <c r="L743" s="491">
        <v>730</v>
      </c>
      <c r="M743" s="503" t="s">
        <v>489</v>
      </c>
      <c r="N743" s="511">
        <v>0</v>
      </c>
      <c r="O743" s="504"/>
      <c r="P743" s="505"/>
      <c r="R743" s="510"/>
      <c r="S743" s="510"/>
      <c r="T743" s="507" t="s">
        <v>489</v>
      </c>
      <c r="AM743">
        <v>0</v>
      </c>
      <c r="AN743">
        <v>0</v>
      </c>
      <c r="AO743">
        <v>0</v>
      </c>
      <c r="AP743">
        <v>0</v>
      </c>
    </row>
    <row r="744" spans="1:42" ht="18" hidden="1" outlineLevel="1" x14ac:dyDescent="0.35">
      <c r="A744" s="13" t="s">
        <v>184</v>
      </c>
      <c r="B744" s="35">
        <v>731</v>
      </c>
      <c r="C744" s="473"/>
      <c r="D744" s="474"/>
      <c r="E744" s="474"/>
      <c r="F744" s="475"/>
      <c r="G744" s="476">
        <v>0</v>
      </c>
      <c r="H744" s="477">
        <v>0.1</v>
      </c>
      <c r="I744" s="102">
        <v>0</v>
      </c>
      <c r="J744" s="475"/>
      <c r="K744" s="7"/>
      <c r="L744" s="491">
        <v>731</v>
      </c>
      <c r="M744" s="503" t="s">
        <v>489</v>
      </c>
      <c r="N744" s="511">
        <v>0</v>
      </c>
      <c r="O744" s="504"/>
      <c r="P744" s="505"/>
      <c r="R744" s="510"/>
      <c r="S744" s="510"/>
      <c r="T744" s="507" t="s">
        <v>489</v>
      </c>
      <c r="AM744">
        <v>0</v>
      </c>
      <c r="AN744">
        <v>0</v>
      </c>
      <c r="AO744">
        <v>0</v>
      </c>
      <c r="AP744">
        <v>0</v>
      </c>
    </row>
    <row r="745" spans="1:42" ht="18" hidden="1" outlineLevel="1" x14ac:dyDescent="0.35">
      <c r="A745" s="13" t="s">
        <v>184</v>
      </c>
      <c r="B745" s="35">
        <v>732</v>
      </c>
      <c r="C745" s="473"/>
      <c r="D745" s="474"/>
      <c r="E745" s="474"/>
      <c r="F745" s="475"/>
      <c r="G745" s="476">
        <v>0</v>
      </c>
      <c r="H745" s="477">
        <v>0.1</v>
      </c>
      <c r="I745" s="102">
        <v>0</v>
      </c>
      <c r="J745" s="475"/>
      <c r="K745" s="7"/>
      <c r="L745" s="491">
        <v>732</v>
      </c>
      <c r="M745" s="503" t="s">
        <v>489</v>
      </c>
      <c r="N745" s="511">
        <v>0</v>
      </c>
      <c r="O745" s="504"/>
      <c r="P745" s="505"/>
      <c r="R745" s="510"/>
      <c r="S745" s="510"/>
      <c r="T745" s="507" t="s">
        <v>489</v>
      </c>
      <c r="AM745">
        <v>0</v>
      </c>
      <c r="AN745">
        <v>0</v>
      </c>
      <c r="AO745">
        <v>0</v>
      </c>
      <c r="AP745">
        <v>0</v>
      </c>
    </row>
    <row r="746" spans="1:42" ht="18" hidden="1" outlineLevel="1" x14ac:dyDescent="0.35">
      <c r="A746" s="13" t="s">
        <v>184</v>
      </c>
      <c r="B746" s="35">
        <v>733</v>
      </c>
      <c r="C746" s="473"/>
      <c r="D746" s="474"/>
      <c r="E746" s="474"/>
      <c r="F746" s="475"/>
      <c r="G746" s="476">
        <v>0</v>
      </c>
      <c r="H746" s="477">
        <v>0.1</v>
      </c>
      <c r="I746" s="102">
        <v>0</v>
      </c>
      <c r="J746" s="475"/>
      <c r="K746" s="7"/>
      <c r="L746" s="491">
        <v>733</v>
      </c>
      <c r="M746" s="503" t="s">
        <v>489</v>
      </c>
      <c r="N746" s="511">
        <v>0</v>
      </c>
      <c r="O746" s="504"/>
      <c r="P746" s="505"/>
      <c r="R746" s="510"/>
      <c r="S746" s="510"/>
      <c r="T746" s="507" t="s">
        <v>489</v>
      </c>
      <c r="AM746">
        <v>0</v>
      </c>
      <c r="AN746">
        <v>0</v>
      </c>
      <c r="AO746">
        <v>0</v>
      </c>
      <c r="AP746">
        <v>0</v>
      </c>
    </row>
    <row r="747" spans="1:42" ht="18" hidden="1" outlineLevel="1" x14ac:dyDescent="0.35">
      <c r="A747" s="13" t="s">
        <v>184</v>
      </c>
      <c r="B747" s="35">
        <v>734</v>
      </c>
      <c r="C747" s="473"/>
      <c r="D747" s="474"/>
      <c r="E747" s="474"/>
      <c r="F747" s="475"/>
      <c r="G747" s="476">
        <v>0</v>
      </c>
      <c r="H747" s="477">
        <v>0.1</v>
      </c>
      <c r="I747" s="102">
        <v>0</v>
      </c>
      <c r="J747" s="475"/>
      <c r="K747" s="7"/>
      <c r="L747" s="491">
        <v>734</v>
      </c>
      <c r="M747" s="503" t="s">
        <v>489</v>
      </c>
      <c r="N747" s="511">
        <v>0</v>
      </c>
      <c r="O747" s="504"/>
      <c r="P747" s="505"/>
      <c r="R747" s="510"/>
      <c r="S747" s="510"/>
      <c r="T747" s="507" t="s">
        <v>489</v>
      </c>
      <c r="AM747">
        <v>0</v>
      </c>
      <c r="AN747">
        <v>0</v>
      </c>
      <c r="AO747">
        <v>0</v>
      </c>
      <c r="AP747">
        <v>0</v>
      </c>
    </row>
    <row r="748" spans="1:42" ht="18" hidden="1" outlineLevel="1" x14ac:dyDescent="0.35">
      <c r="A748" s="13" t="s">
        <v>184</v>
      </c>
      <c r="B748" s="35">
        <v>735</v>
      </c>
      <c r="C748" s="473"/>
      <c r="D748" s="474"/>
      <c r="E748" s="474"/>
      <c r="F748" s="475"/>
      <c r="G748" s="476">
        <v>0</v>
      </c>
      <c r="H748" s="477">
        <v>0.1</v>
      </c>
      <c r="I748" s="102">
        <v>0</v>
      </c>
      <c r="J748" s="475"/>
      <c r="K748" s="7"/>
      <c r="L748" s="491">
        <v>735</v>
      </c>
      <c r="M748" s="503" t="s">
        <v>489</v>
      </c>
      <c r="N748" s="511">
        <v>0</v>
      </c>
      <c r="O748" s="504"/>
      <c r="P748" s="505"/>
      <c r="R748" s="510"/>
      <c r="S748" s="510"/>
      <c r="T748" s="507" t="s">
        <v>489</v>
      </c>
      <c r="AM748">
        <v>0</v>
      </c>
      <c r="AN748">
        <v>0</v>
      </c>
      <c r="AO748">
        <v>0</v>
      </c>
      <c r="AP748">
        <v>0</v>
      </c>
    </row>
    <row r="749" spans="1:42" ht="18" hidden="1" outlineLevel="1" x14ac:dyDescent="0.35">
      <c r="A749" s="13" t="s">
        <v>184</v>
      </c>
      <c r="B749" s="35">
        <v>736</v>
      </c>
      <c r="C749" s="473"/>
      <c r="D749" s="474"/>
      <c r="E749" s="474"/>
      <c r="F749" s="475"/>
      <c r="G749" s="476">
        <v>0</v>
      </c>
      <c r="H749" s="477">
        <v>0.1</v>
      </c>
      <c r="I749" s="102">
        <v>0</v>
      </c>
      <c r="J749" s="475"/>
      <c r="K749" s="7"/>
      <c r="L749" s="491">
        <v>736</v>
      </c>
      <c r="M749" s="503" t="s">
        <v>489</v>
      </c>
      <c r="N749" s="511">
        <v>0</v>
      </c>
      <c r="O749" s="504"/>
      <c r="P749" s="505"/>
      <c r="R749" s="510"/>
      <c r="S749" s="510"/>
      <c r="T749" s="507" t="s">
        <v>489</v>
      </c>
      <c r="AM749">
        <v>0</v>
      </c>
      <c r="AN749">
        <v>0</v>
      </c>
      <c r="AO749">
        <v>0</v>
      </c>
      <c r="AP749">
        <v>0</v>
      </c>
    </row>
    <row r="750" spans="1:42" ht="18" hidden="1" outlineLevel="1" x14ac:dyDescent="0.35">
      <c r="A750" s="13" t="s">
        <v>184</v>
      </c>
      <c r="B750" s="35">
        <v>737</v>
      </c>
      <c r="C750" s="473"/>
      <c r="D750" s="474"/>
      <c r="E750" s="474"/>
      <c r="F750" s="475"/>
      <c r="G750" s="476">
        <v>0</v>
      </c>
      <c r="H750" s="477">
        <v>0.1</v>
      </c>
      <c r="I750" s="102">
        <v>0</v>
      </c>
      <c r="J750" s="475"/>
      <c r="K750" s="7"/>
      <c r="L750" s="491">
        <v>737</v>
      </c>
      <c r="M750" s="503" t="s">
        <v>489</v>
      </c>
      <c r="N750" s="511">
        <v>0</v>
      </c>
      <c r="O750" s="504"/>
      <c r="P750" s="505"/>
      <c r="R750" s="510"/>
      <c r="S750" s="510"/>
      <c r="T750" s="507" t="s">
        <v>489</v>
      </c>
      <c r="AM750">
        <v>0</v>
      </c>
      <c r="AN750">
        <v>0</v>
      </c>
      <c r="AO750">
        <v>0</v>
      </c>
      <c r="AP750">
        <v>0</v>
      </c>
    </row>
    <row r="751" spans="1:42" ht="18" hidden="1" outlineLevel="1" x14ac:dyDescent="0.35">
      <c r="A751" s="13" t="s">
        <v>184</v>
      </c>
      <c r="B751" s="35">
        <v>738</v>
      </c>
      <c r="C751" s="473"/>
      <c r="D751" s="474"/>
      <c r="E751" s="474"/>
      <c r="F751" s="475"/>
      <c r="G751" s="476">
        <v>0</v>
      </c>
      <c r="H751" s="477">
        <v>0.1</v>
      </c>
      <c r="I751" s="102">
        <v>0</v>
      </c>
      <c r="J751" s="475"/>
      <c r="K751" s="7"/>
      <c r="L751" s="491">
        <v>738</v>
      </c>
      <c r="M751" s="503" t="s">
        <v>489</v>
      </c>
      <c r="N751" s="511">
        <v>0</v>
      </c>
      <c r="O751" s="504"/>
      <c r="P751" s="505"/>
      <c r="R751" s="510"/>
      <c r="S751" s="510"/>
      <c r="T751" s="507" t="s">
        <v>489</v>
      </c>
      <c r="AM751">
        <v>0</v>
      </c>
      <c r="AN751">
        <v>0</v>
      </c>
      <c r="AO751">
        <v>0</v>
      </c>
      <c r="AP751">
        <v>0</v>
      </c>
    </row>
    <row r="752" spans="1:42" ht="18" hidden="1" outlineLevel="1" x14ac:dyDescent="0.35">
      <c r="A752" s="13" t="s">
        <v>184</v>
      </c>
      <c r="B752" s="35">
        <v>739</v>
      </c>
      <c r="C752" s="473"/>
      <c r="D752" s="474"/>
      <c r="E752" s="474"/>
      <c r="F752" s="475"/>
      <c r="G752" s="476">
        <v>0</v>
      </c>
      <c r="H752" s="477">
        <v>0.1</v>
      </c>
      <c r="I752" s="102">
        <v>0</v>
      </c>
      <c r="J752" s="475"/>
      <c r="K752" s="7"/>
      <c r="L752" s="491">
        <v>739</v>
      </c>
      <c r="M752" s="503" t="s">
        <v>489</v>
      </c>
      <c r="N752" s="511">
        <v>0</v>
      </c>
      <c r="O752" s="504"/>
      <c r="P752" s="505"/>
      <c r="R752" s="510"/>
      <c r="S752" s="510"/>
      <c r="T752" s="507" t="s">
        <v>489</v>
      </c>
      <c r="AM752">
        <v>0</v>
      </c>
      <c r="AN752">
        <v>0</v>
      </c>
      <c r="AO752">
        <v>0</v>
      </c>
      <c r="AP752">
        <v>0</v>
      </c>
    </row>
    <row r="753" spans="1:42" ht="18" hidden="1" outlineLevel="1" x14ac:dyDescent="0.35">
      <c r="A753" s="13" t="s">
        <v>184</v>
      </c>
      <c r="B753" s="35">
        <v>740</v>
      </c>
      <c r="C753" s="473"/>
      <c r="D753" s="474"/>
      <c r="E753" s="474"/>
      <c r="F753" s="475"/>
      <c r="G753" s="476">
        <v>0</v>
      </c>
      <c r="H753" s="477">
        <v>0.1</v>
      </c>
      <c r="I753" s="102">
        <v>0</v>
      </c>
      <c r="J753" s="475"/>
      <c r="K753" s="7"/>
      <c r="L753" s="491">
        <v>740</v>
      </c>
      <c r="M753" s="503" t="s">
        <v>489</v>
      </c>
      <c r="N753" s="511">
        <v>0</v>
      </c>
      <c r="O753" s="504"/>
      <c r="P753" s="505"/>
      <c r="R753" s="510"/>
      <c r="S753" s="510"/>
      <c r="T753" s="507" t="s">
        <v>489</v>
      </c>
      <c r="AM753">
        <v>0</v>
      </c>
      <c r="AN753">
        <v>0</v>
      </c>
      <c r="AO753">
        <v>0</v>
      </c>
      <c r="AP753">
        <v>0</v>
      </c>
    </row>
    <row r="754" spans="1:42" ht="18" hidden="1" outlineLevel="1" x14ac:dyDescent="0.35">
      <c r="A754" s="13" t="s">
        <v>184</v>
      </c>
      <c r="B754" s="35">
        <v>741</v>
      </c>
      <c r="C754" s="473"/>
      <c r="D754" s="474"/>
      <c r="E754" s="474"/>
      <c r="F754" s="475"/>
      <c r="G754" s="476">
        <v>0</v>
      </c>
      <c r="H754" s="477">
        <v>0.1</v>
      </c>
      <c r="I754" s="102">
        <v>0</v>
      </c>
      <c r="J754" s="475"/>
      <c r="K754" s="7"/>
      <c r="L754" s="491">
        <v>741</v>
      </c>
      <c r="M754" s="503" t="s">
        <v>489</v>
      </c>
      <c r="N754" s="511">
        <v>0</v>
      </c>
      <c r="O754" s="504"/>
      <c r="P754" s="505"/>
      <c r="R754" s="510"/>
      <c r="S754" s="510"/>
      <c r="T754" s="507" t="s">
        <v>489</v>
      </c>
      <c r="AM754">
        <v>0</v>
      </c>
      <c r="AN754">
        <v>0</v>
      </c>
      <c r="AO754">
        <v>0</v>
      </c>
      <c r="AP754">
        <v>0</v>
      </c>
    </row>
    <row r="755" spans="1:42" ht="18" hidden="1" outlineLevel="1" x14ac:dyDescent="0.35">
      <c r="A755" s="13" t="s">
        <v>184</v>
      </c>
      <c r="B755" s="35">
        <v>742</v>
      </c>
      <c r="C755" s="473"/>
      <c r="D755" s="474"/>
      <c r="E755" s="474"/>
      <c r="F755" s="475"/>
      <c r="G755" s="476">
        <v>0</v>
      </c>
      <c r="H755" s="477">
        <v>0.1</v>
      </c>
      <c r="I755" s="102">
        <v>0</v>
      </c>
      <c r="J755" s="475"/>
      <c r="K755" s="7"/>
      <c r="L755" s="491">
        <v>742</v>
      </c>
      <c r="M755" s="503" t="s">
        <v>489</v>
      </c>
      <c r="N755" s="511">
        <v>0</v>
      </c>
      <c r="O755" s="504"/>
      <c r="P755" s="505"/>
      <c r="R755" s="510"/>
      <c r="S755" s="510"/>
      <c r="T755" s="507" t="s">
        <v>489</v>
      </c>
      <c r="AM755">
        <v>0</v>
      </c>
      <c r="AN755">
        <v>0</v>
      </c>
      <c r="AO755">
        <v>0</v>
      </c>
      <c r="AP755">
        <v>0</v>
      </c>
    </row>
    <row r="756" spans="1:42" ht="18" hidden="1" outlineLevel="1" x14ac:dyDescent="0.35">
      <c r="A756" s="13" t="s">
        <v>184</v>
      </c>
      <c r="B756" s="35">
        <v>743</v>
      </c>
      <c r="C756" s="473"/>
      <c r="D756" s="474"/>
      <c r="E756" s="474"/>
      <c r="F756" s="475"/>
      <c r="G756" s="476">
        <v>0</v>
      </c>
      <c r="H756" s="477">
        <v>0.1</v>
      </c>
      <c r="I756" s="102">
        <v>0</v>
      </c>
      <c r="J756" s="475"/>
      <c r="K756" s="7"/>
      <c r="L756" s="491">
        <v>743</v>
      </c>
      <c r="M756" s="503" t="s">
        <v>489</v>
      </c>
      <c r="N756" s="511">
        <v>0</v>
      </c>
      <c r="O756" s="504"/>
      <c r="P756" s="505"/>
      <c r="R756" s="510"/>
      <c r="S756" s="510"/>
      <c r="T756" s="507" t="s">
        <v>489</v>
      </c>
      <c r="AM756">
        <v>0</v>
      </c>
      <c r="AN756">
        <v>0</v>
      </c>
      <c r="AO756">
        <v>0</v>
      </c>
      <c r="AP756">
        <v>0</v>
      </c>
    </row>
    <row r="757" spans="1:42" ht="18" hidden="1" outlineLevel="1" x14ac:dyDescent="0.35">
      <c r="A757" s="13" t="s">
        <v>184</v>
      </c>
      <c r="B757" s="35">
        <v>744</v>
      </c>
      <c r="C757" s="473"/>
      <c r="D757" s="474"/>
      <c r="E757" s="474"/>
      <c r="F757" s="475"/>
      <c r="G757" s="476">
        <v>0</v>
      </c>
      <c r="H757" s="477">
        <v>0.1</v>
      </c>
      <c r="I757" s="102">
        <v>0</v>
      </c>
      <c r="J757" s="475"/>
      <c r="K757" s="7"/>
      <c r="L757" s="491">
        <v>744</v>
      </c>
      <c r="M757" s="503" t="s">
        <v>489</v>
      </c>
      <c r="N757" s="511">
        <v>0</v>
      </c>
      <c r="O757" s="504"/>
      <c r="P757" s="505"/>
      <c r="R757" s="510"/>
      <c r="S757" s="510"/>
      <c r="T757" s="507" t="s">
        <v>489</v>
      </c>
      <c r="AM757">
        <v>0</v>
      </c>
      <c r="AN757">
        <v>0</v>
      </c>
      <c r="AO757">
        <v>0</v>
      </c>
      <c r="AP757">
        <v>0</v>
      </c>
    </row>
    <row r="758" spans="1:42" ht="18" hidden="1" outlineLevel="1" x14ac:dyDescent="0.35">
      <c r="A758" s="13" t="s">
        <v>184</v>
      </c>
      <c r="B758" s="35">
        <v>745</v>
      </c>
      <c r="C758" s="473"/>
      <c r="D758" s="474"/>
      <c r="E758" s="474"/>
      <c r="F758" s="475"/>
      <c r="G758" s="476">
        <v>0</v>
      </c>
      <c r="H758" s="477">
        <v>0.1</v>
      </c>
      <c r="I758" s="102">
        <v>0</v>
      </c>
      <c r="J758" s="475"/>
      <c r="K758" s="7"/>
      <c r="L758" s="491">
        <v>745</v>
      </c>
      <c r="M758" s="503" t="s">
        <v>489</v>
      </c>
      <c r="N758" s="511">
        <v>0</v>
      </c>
      <c r="O758" s="504"/>
      <c r="P758" s="505"/>
      <c r="R758" s="510"/>
      <c r="S758" s="510"/>
      <c r="T758" s="507" t="s">
        <v>489</v>
      </c>
      <c r="AM758">
        <v>0</v>
      </c>
      <c r="AN758">
        <v>0</v>
      </c>
      <c r="AO758">
        <v>0</v>
      </c>
      <c r="AP758">
        <v>0</v>
      </c>
    </row>
    <row r="759" spans="1:42" ht="18" hidden="1" outlineLevel="1" x14ac:dyDescent="0.35">
      <c r="A759" s="13" t="s">
        <v>184</v>
      </c>
      <c r="B759" s="35">
        <v>746</v>
      </c>
      <c r="C759" s="473"/>
      <c r="D759" s="474"/>
      <c r="E759" s="474"/>
      <c r="F759" s="475"/>
      <c r="G759" s="476">
        <v>0</v>
      </c>
      <c r="H759" s="477">
        <v>0.1</v>
      </c>
      <c r="I759" s="102">
        <v>0</v>
      </c>
      <c r="J759" s="475"/>
      <c r="K759" s="7"/>
      <c r="L759" s="491">
        <v>746</v>
      </c>
      <c r="M759" s="503" t="s">
        <v>489</v>
      </c>
      <c r="N759" s="511">
        <v>0</v>
      </c>
      <c r="O759" s="504"/>
      <c r="P759" s="505"/>
      <c r="R759" s="510"/>
      <c r="S759" s="510"/>
      <c r="T759" s="507" t="s">
        <v>489</v>
      </c>
      <c r="AM759">
        <v>0</v>
      </c>
      <c r="AN759">
        <v>0</v>
      </c>
      <c r="AO759">
        <v>0</v>
      </c>
      <c r="AP759">
        <v>0</v>
      </c>
    </row>
    <row r="760" spans="1:42" ht="18" hidden="1" outlineLevel="1" x14ac:dyDescent="0.35">
      <c r="A760" s="13" t="s">
        <v>184</v>
      </c>
      <c r="B760" s="35">
        <v>747</v>
      </c>
      <c r="C760" s="473"/>
      <c r="D760" s="474"/>
      <c r="E760" s="474"/>
      <c r="F760" s="475"/>
      <c r="G760" s="476">
        <v>0</v>
      </c>
      <c r="H760" s="477">
        <v>0.1</v>
      </c>
      <c r="I760" s="102">
        <v>0</v>
      </c>
      <c r="J760" s="475"/>
      <c r="K760" s="7"/>
      <c r="L760" s="491">
        <v>747</v>
      </c>
      <c r="M760" s="503" t="s">
        <v>489</v>
      </c>
      <c r="N760" s="511">
        <v>0</v>
      </c>
      <c r="O760" s="504"/>
      <c r="P760" s="505"/>
      <c r="R760" s="510"/>
      <c r="S760" s="510"/>
      <c r="T760" s="507" t="s">
        <v>489</v>
      </c>
      <c r="AM760">
        <v>0</v>
      </c>
      <c r="AN760">
        <v>0</v>
      </c>
      <c r="AO760">
        <v>0</v>
      </c>
      <c r="AP760">
        <v>0</v>
      </c>
    </row>
    <row r="761" spans="1:42" ht="18" hidden="1" outlineLevel="1" x14ac:dyDescent="0.35">
      <c r="A761" s="13" t="s">
        <v>184</v>
      </c>
      <c r="B761" s="35">
        <v>748</v>
      </c>
      <c r="C761" s="473"/>
      <c r="D761" s="474"/>
      <c r="E761" s="474"/>
      <c r="F761" s="475"/>
      <c r="G761" s="476">
        <v>0</v>
      </c>
      <c r="H761" s="477">
        <v>0.1</v>
      </c>
      <c r="I761" s="102">
        <v>0</v>
      </c>
      <c r="J761" s="475"/>
      <c r="K761" s="7"/>
      <c r="L761" s="491">
        <v>748</v>
      </c>
      <c r="M761" s="503" t="s">
        <v>489</v>
      </c>
      <c r="N761" s="511">
        <v>0</v>
      </c>
      <c r="O761" s="504"/>
      <c r="P761" s="505"/>
      <c r="R761" s="510"/>
      <c r="S761" s="510"/>
      <c r="T761" s="507" t="s">
        <v>489</v>
      </c>
      <c r="AM761">
        <v>0</v>
      </c>
      <c r="AN761">
        <v>0</v>
      </c>
      <c r="AO761">
        <v>0</v>
      </c>
      <c r="AP761">
        <v>0</v>
      </c>
    </row>
    <row r="762" spans="1:42" ht="18" hidden="1" outlineLevel="1" x14ac:dyDescent="0.35">
      <c r="A762" s="13" t="s">
        <v>184</v>
      </c>
      <c r="B762" s="35">
        <v>749</v>
      </c>
      <c r="C762" s="473"/>
      <c r="D762" s="474"/>
      <c r="E762" s="474"/>
      <c r="F762" s="475"/>
      <c r="G762" s="476">
        <v>0</v>
      </c>
      <c r="H762" s="477">
        <v>0.1</v>
      </c>
      <c r="I762" s="102">
        <v>0</v>
      </c>
      <c r="J762" s="475"/>
      <c r="K762" s="7"/>
      <c r="L762" s="491">
        <v>749</v>
      </c>
      <c r="M762" s="503" t="s">
        <v>489</v>
      </c>
      <c r="N762" s="511">
        <v>0</v>
      </c>
      <c r="O762" s="504"/>
      <c r="P762" s="505"/>
      <c r="R762" s="510"/>
      <c r="S762" s="510"/>
      <c r="T762" s="507" t="s">
        <v>489</v>
      </c>
      <c r="AM762">
        <v>0</v>
      </c>
      <c r="AN762">
        <v>0</v>
      </c>
      <c r="AO762">
        <v>0</v>
      </c>
      <c r="AP762">
        <v>0</v>
      </c>
    </row>
    <row r="763" spans="1:42" ht="18" hidden="1" outlineLevel="1" x14ac:dyDescent="0.35">
      <c r="A763" s="13" t="s">
        <v>184</v>
      </c>
      <c r="B763" s="35">
        <v>750</v>
      </c>
      <c r="C763" s="473"/>
      <c r="D763" s="474"/>
      <c r="E763" s="474"/>
      <c r="F763" s="475"/>
      <c r="G763" s="476">
        <v>0</v>
      </c>
      <c r="H763" s="477">
        <v>0.1</v>
      </c>
      <c r="I763" s="102">
        <v>0</v>
      </c>
      <c r="J763" s="475"/>
      <c r="K763" s="7"/>
      <c r="L763" s="491">
        <v>750</v>
      </c>
      <c r="M763" s="503" t="s">
        <v>489</v>
      </c>
      <c r="N763" s="511">
        <v>0</v>
      </c>
      <c r="O763" s="504"/>
      <c r="P763" s="505"/>
      <c r="R763" s="510"/>
      <c r="S763" s="510"/>
      <c r="T763" s="507" t="s">
        <v>489</v>
      </c>
      <c r="AM763">
        <v>0</v>
      </c>
      <c r="AN763">
        <v>0</v>
      </c>
      <c r="AO763">
        <v>0</v>
      </c>
      <c r="AP763">
        <v>0</v>
      </c>
    </row>
    <row r="764" spans="1:42" ht="18" hidden="1" outlineLevel="1" x14ac:dyDescent="0.35">
      <c r="A764" s="13" t="s">
        <v>184</v>
      </c>
      <c r="B764" s="35">
        <v>751</v>
      </c>
      <c r="C764" s="473"/>
      <c r="D764" s="474"/>
      <c r="E764" s="474"/>
      <c r="F764" s="475"/>
      <c r="G764" s="476">
        <v>0</v>
      </c>
      <c r="H764" s="477">
        <v>0.1</v>
      </c>
      <c r="I764" s="102">
        <v>0</v>
      </c>
      <c r="J764" s="475"/>
      <c r="K764" s="7"/>
      <c r="L764" s="491">
        <v>751</v>
      </c>
      <c r="M764" s="503" t="s">
        <v>489</v>
      </c>
      <c r="N764" s="511">
        <v>0</v>
      </c>
      <c r="O764" s="504"/>
      <c r="P764" s="505"/>
      <c r="R764" s="510"/>
      <c r="S764" s="510"/>
      <c r="T764" s="507" t="s">
        <v>489</v>
      </c>
      <c r="AM764">
        <v>0</v>
      </c>
      <c r="AN764">
        <v>0</v>
      </c>
      <c r="AO764">
        <v>0</v>
      </c>
      <c r="AP764">
        <v>0</v>
      </c>
    </row>
    <row r="765" spans="1:42" ht="18" hidden="1" outlineLevel="1" x14ac:dyDescent="0.35">
      <c r="A765" s="13" t="s">
        <v>184</v>
      </c>
      <c r="B765" s="35">
        <v>752</v>
      </c>
      <c r="C765" s="473"/>
      <c r="D765" s="474"/>
      <c r="E765" s="474"/>
      <c r="F765" s="475"/>
      <c r="G765" s="476">
        <v>0</v>
      </c>
      <c r="H765" s="477">
        <v>0.1</v>
      </c>
      <c r="I765" s="102">
        <v>0</v>
      </c>
      <c r="J765" s="475"/>
      <c r="K765" s="7"/>
      <c r="L765" s="491">
        <v>752</v>
      </c>
      <c r="M765" s="503" t="s">
        <v>489</v>
      </c>
      <c r="N765" s="511">
        <v>0</v>
      </c>
      <c r="O765" s="504"/>
      <c r="P765" s="505"/>
      <c r="R765" s="510"/>
      <c r="S765" s="510"/>
      <c r="T765" s="507" t="s">
        <v>489</v>
      </c>
      <c r="AM765">
        <v>0</v>
      </c>
      <c r="AN765">
        <v>0</v>
      </c>
      <c r="AO765">
        <v>0</v>
      </c>
      <c r="AP765">
        <v>0</v>
      </c>
    </row>
    <row r="766" spans="1:42" ht="18" hidden="1" outlineLevel="1" x14ac:dyDescent="0.35">
      <c r="A766" s="13" t="s">
        <v>184</v>
      </c>
      <c r="B766" s="35">
        <v>753</v>
      </c>
      <c r="C766" s="473"/>
      <c r="D766" s="474"/>
      <c r="E766" s="474"/>
      <c r="F766" s="475"/>
      <c r="G766" s="476">
        <v>0</v>
      </c>
      <c r="H766" s="477">
        <v>0.1</v>
      </c>
      <c r="I766" s="102">
        <v>0</v>
      </c>
      <c r="J766" s="475"/>
      <c r="K766" s="7"/>
      <c r="L766" s="491">
        <v>753</v>
      </c>
      <c r="M766" s="503" t="s">
        <v>489</v>
      </c>
      <c r="N766" s="511">
        <v>0</v>
      </c>
      <c r="O766" s="504"/>
      <c r="P766" s="505"/>
      <c r="R766" s="510"/>
      <c r="S766" s="510"/>
      <c r="T766" s="507" t="s">
        <v>489</v>
      </c>
      <c r="AM766">
        <v>0</v>
      </c>
      <c r="AN766">
        <v>0</v>
      </c>
      <c r="AO766">
        <v>0</v>
      </c>
      <c r="AP766">
        <v>0</v>
      </c>
    </row>
    <row r="767" spans="1:42" ht="18" hidden="1" outlineLevel="1" x14ac:dyDescent="0.35">
      <c r="A767" s="13" t="s">
        <v>184</v>
      </c>
      <c r="B767" s="35">
        <v>754</v>
      </c>
      <c r="C767" s="473"/>
      <c r="D767" s="474"/>
      <c r="E767" s="474"/>
      <c r="F767" s="475"/>
      <c r="G767" s="476">
        <v>0</v>
      </c>
      <c r="H767" s="477">
        <v>0.1</v>
      </c>
      <c r="I767" s="102">
        <v>0</v>
      </c>
      <c r="J767" s="475"/>
      <c r="K767" s="7"/>
      <c r="L767" s="491">
        <v>754</v>
      </c>
      <c r="M767" s="503" t="s">
        <v>489</v>
      </c>
      <c r="N767" s="511">
        <v>0</v>
      </c>
      <c r="O767" s="504"/>
      <c r="P767" s="505"/>
      <c r="R767" s="510"/>
      <c r="S767" s="510"/>
      <c r="T767" s="507" t="s">
        <v>489</v>
      </c>
      <c r="AM767">
        <v>0</v>
      </c>
      <c r="AN767">
        <v>0</v>
      </c>
      <c r="AO767">
        <v>0</v>
      </c>
      <c r="AP767">
        <v>0</v>
      </c>
    </row>
    <row r="768" spans="1:42" ht="18" hidden="1" outlineLevel="1" x14ac:dyDescent="0.35">
      <c r="A768" s="13" t="s">
        <v>184</v>
      </c>
      <c r="B768" s="35">
        <v>755</v>
      </c>
      <c r="C768" s="473"/>
      <c r="D768" s="474"/>
      <c r="E768" s="474"/>
      <c r="F768" s="475"/>
      <c r="G768" s="476">
        <v>0</v>
      </c>
      <c r="H768" s="477">
        <v>0.1</v>
      </c>
      <c r="I768" s="102">
        <v>0</v>
      </c>
      <c r="J768" s="475"/>
      <c r="K768" s="7"/>
      <c r="L768" s="491">
        <v>755</v>
      </c>
      <c r="M768" s="503" t="s">
        <v>489</v>
      </c>
      <c r="N768" s="511">
        <v>0</v>
      </c>
      <c r="O768" s="504"/>
      <c r="P768" s="505"/>
      <c r="R768" s="510"/>
      <c r="S768" s="510"/>
      <c r="T768" s="507" t="s">
        <v>489</v>
      </c>
      <c r="AM768">
        <v>0</v>
      </c>
      <c r="AN768">
        <v>0</v>
      </c>
      <c r="AO768">
        <v>0</v>
      </c>
      <c r="AP768">
        <v>0</v>
      </c>
    </row>
    <row r="769" spans="1:42" ht="18" hidden="1" outlineLevel="1" x14ac:dyDescent="0.35">
      <c r="A769" s="13" t="s">
        <v>184</v>
      </c>
      <c r="B769" s="35">
        <v>756</v>
      </c>
      <c r="C769" s="473"/>
      <c r="D769" s="474"/>
      <c r="E769" s="474"/>
      <c r="F769" s="475"/>
      <c r="G769" s="476">
        <v>0</v>
      </c>
      <c r="H769" s="477">
        <v>0.1</v>
      </c>
      <c r="I769" s="102">
        <v>0</v>
      </c>
      <c r="J769" s="475"/>
      <c r="K769" s="7"/>
      <c r="L769" s="491">
        <v>756</v>
      </c>
      <c r="M769" s="503" t="s">
        <v>489</v>
      </c>
      <c r="N769" s="511">
        <v>0</v>
      </c>
      <c r="O769" s="504"/>
      <c r="P769" s="505"/>
      <c r="R769" s="510"/>
      <c r="S769" s="510"/>
      <c r="T769" s="507" t="s">
        <v>489</v>
      </c>
      <c r="AM769">
        <v>0</v>
      </c>
      <c r="AN769">
        <v>0</v>
      </c>
      <c r="AO769">
        <v>0</v>
      </c>
      <c r="AP769">
        <v>0</v>
      </c>
    </row>
    <row r="770" spans="1:42" ht="18" hidden="1" outlineLevel="1" x14ac:dyDescent="0.35">
      <c r="A770" s="13" t="s">
        <v>184</v>
      </c>
      <c r="B770" s="35">
        <v>757</v>
      </c>
      <c r="C770" s="473"/>
      <c r="D770" s="474"/>
      <c r="E770" s="474"/>
      <c r="F770" s="475"/>
      <c r="G770" s="476">
        <v>0</v>
      </c>
      <c r="H770" s="477">
        <v>0.1</v>
      </c>
      <c r="I770" s="102">
        <v>0</v>
      </c>
      <c r="J770" s="475"/>
      <c r="K770" s="7"/>
      <c r="L770" s="491">
        <v>757</v>
      </c>
      <c r="M770" s="503" t="s">
        <v>489</v>
      </c>
      <c r="N770" s="511">
        <v>0</v>
      </c>
      <c r="O770" s="504"/>
      <c r="P770" s="505"/>
      <c r="R770" s="510"/>
      <c r="S770" s="510"/>
      <c r="T770" s="507" t="s">
        <v>489</v>
      </c>
      <c r="AM770">
        <v>0</v>
      </c>
      <c r="AN770">
        <v>0</v>
      </c>
      <c r="AO770">
        <v>0</v>
      </c>
      <c r="AP770">
        <v>0</v>
      </c>
    </row>
    <row r="771" spans="1:42" ht="18" hidden="1" outlineLevel="1" x14ac:dyDescent="0.35">
      <c r="A771" s="13" t="s">
        <v>184</v>
      </c>
      <c r="B771" s="35">
        <v>758</v>
      </c>
      <c r="C771" s="473"/>
      <c r="D771" s="474"/>
      <c r="E771" s="474"/>
      <c r="F771" s="475"/>
      <c r="G771" s="476">
        <v>0</v>
      </c>
      <c r="H771" s="477">
        <v>0.1</v>
      </c>
      <c r="I771" s="102">
        <v>0</v>
      </c>
      <c r="J771" s="475"/>
      <c r="K771" s="7"/>
      <c r="L771" s="491">
        <v>758</v>
      </c>
      <c r="M771" s="503" t="s">
        <v>489</v>
      </c>
      <c r="N771" s="511">
        <v>0</v>
      </c>
      <c r="O771" s="504"/>
      <c r="P771" s="505"/>
      <c r="R771" s="510"/>
      <c r="S771" s="510"/>
      <c r="T771" s="507" t="s">
        <v>489</v>
      </c>
      <c r="AM771">
        <v>0</v>
      </c>
      <c r="AN771">
        <v>0</v>
      </c>
      <c r="AO771">
        <v>0</v>
      </c>
      <c r="AP771">
        <v>0</v>
      </c>
    </row>
    <row r="772" spans="1:42" ht="18" hidden="1" outlineLevel="1" x14ac:dyDescent="0.35">
      <c r="A772" s="13" t="s">
        <v>184</v>
      </c>
      <c r="B772" s="35">
        <v>759</v>
      </c>
      <c r="C772" s="473"/>
      <c r="D772" s="474"/>
      <c r="E772" s="474"/>
      <c r="F772" s="475"/>
      <c r="G772" s="476">
        <v>0</v>
      </c>
      <c r="H772" s="477">
        <v>0.1</v>
      </c>
      <c r="I772" s="102">
        <v>0</v>
      </c>
      <c r="J772" s="475"/>
      <c r="K772" s="7"/>
      <c r="L772" s="491">
        <v>759</v>
      </c>
      <c r="M772" s="503" t="s">
        <v>489</v>
      </c>
      <c r="N772" s="511">
        <v>0</v>
      </c>
      <c r="O772" s="504"/>
      <c r="P772" s="505"/>
      <c r="R772" s="510"/>
      <c r="S772" s="510"/>
      <c r="T772" s="507" t="s">
        <v>489</v>
      </c>
      <c r="AM772">
        <v>0</v>
      </c>
      <c r="AN772">
        <v>0</v>
      </c>
      <c r="AO772">
        <v>0</v>
      </c>
      <c r="AP772">
        <v>0</v>
      </c>
    </row>
    <row r="773" spans="1:42" ht="18" hidden="1" outlineLevel="1" x14ac:dyDescent="0.35">
      <c r="A773" s="13" t="s">
        <v>184</v>
      </c>
      <c r="B773" s="35">
        <v>760</v>
      </c>
      <c r="C773" s="473"/>
      <c r="D773" s="474"/>
      <c r="E773" s="474"/>
      <c r="F773" s="475"/>
      <c r="G773" s="476">
        <v>0</v>
      </c>
      <c r="H773" s="477">
        <v>0.1</v>
      </c>
      <c r="I773" s="102">
        <v>0</v>
      </c>
      <c r="J773" s="475"/>
      <c r="K773" s="7"/>
      <c r="L773" s="491">
        <v>760</v>
      </c>
      <c r="M773" s="503" t="s">
        <v>489</v>
      </c>
      <c r="N773" s="511">
        <v>0</v>
      </c>
      <c r="O773" s="504"/>
      <c r="P773" s="505"/>
      <c r="R773" s="510"/>
      <c r="S773" s="510"/>
      <c r="T773" s="507" t="s">
        <v>489</v>
      </c>
      <c r="AM773">
        <v>0</v>
      </c>
      <c r="AN773">
        <v>0</v>
      </c>
      <c r="AO773">
        <v>0</v>
      </c>
      <c r="AP773">
        <v>0</v>
      </c>
    </row>
    <row r="774" spans="1:42" ht="18" hidden="1" outlineLevel="1" x14ac:dyDescent="0.35">
      <c r="A774" s="13" t="s">
        <v>184</v>
      </c>
      <c r="B774" s="35">
        <v>761</v>
      </c>
      <c r="C774" s="473"/>
      <c r="D774" s="474"/>
      <c r="E774" s="474"/>
      <c r="F774" s="475"/>
      <c r="G774" s="476">
        <v>0</v>
      </c>
      <c r="H774" s="477">
        <v>0.1</v>
      </c>
      <c r="I774" s="102">
        <v>0</v>
      </c>
      <c r="J774" s="475"/>
      <c r="K774" s="7"/>
      <c r="L774" s="491">
        <v>761</v>
      </c>
      <c r="M774" s="503" t="s">
        <v>489</v>
      </c>
      <c r="N774" s="511">
        <v>0</v>
      </c>
      <c r="O774" s="504"/>
      <c r="P774" s="505"/>
      <c r="R774" s="510"/>
      <c r="S774" s="510"/>
      <c r="T774" s="507" t="s">
        <v>489</v>
      </c>
      <c r="AM774">
        <v>0</v>
      </c>
      <c r="AN774">
        <v>0</v>
      </c>
      <c r="AO774">
        <v>0</v>
      </c>
      <c r="AP774">
        <v>0</v>
      </c>
    </row>
    <row r="775" spans="1:42" ht="18" hidden="1" outlineLevel="1" x14ac:dyDescent="0.35">
      <c r="A775" s="13" t="s">
        <v>184</v>
      </c>
      <c r="B775" s="35">
        <v>762</v>
      </c>
      <c r="C775" s="473"/>
      <c r="D775" s="474"/>
      <c r="E775" s="474"/>
      <c r="F775" s="475"/>
      <c r="G775" s="476">
        <v>0</v>
      </c>
      <c r="H775" s="477">
        <v>0.1</v>
      </c>
      <c r="I775" s="102">
        <v>0</v>
      </c>
      <c r="J775" s="475"/>
      <c r="K775" s="7"/>
      <c r="L775" s="491">
        <v>762</v>
      </c>
      <c r="M775" s="503" t="s">
        <v>489</v>
      </c>
      <c r="N775" s="511">
        <v>0</v>
      </c>
      <c r="O775" s="504"/>
      <c r="P775" s="505"/>
      <c r="R775" s="510"/>
      <c r="S775" s="510"/>
      <c r="T775" s="507" t="s">
        <v>489</v>
      </c>
      <c r="AM775">
        <v>0</v>
      </c>
      <c r="AN775">
        <v>0</v>
      </c>
      <c r="AO775">
        <v>0</v>
      </c>
      <c r="AP775">
        <v>0</v>
      </c>
    </row>
    <row r="776" spans="1:42" ht="18" hidden="1" outlineLevel="1" x14ac:dyDescent="0.35">
      <c r="A776" s="13" t="s">
        <v>184</v>
      </c>
      <c r="B776" s="35">
        <v>763</v>
      </c>
      <c r="C776" s="473"/>
      <c r="D776" s="474"/>
      <c r="E776" s="474"/>
      <c r="F776" s="475"/>
      <c r="G776" s="476">
        <v>0</v>
      </c>
      <c r="H776" s="477">
        <v>0.1</v>
      </c>
      <c r="I776" s="102">
        <v>0</v>
      </c>
      <c r="J776" s="475"/>
      <c r="K776" s="7"/>
      <c r="L776" s="491">
        <v>763</v>
      </c>
      <c r="M776" s="503" t="s">
        <v>489</v>
      </c>
      <c r="N776" s="511">
        <v>0</v>
      </c>
      <c r="O776" s="504"/>
      <c r="P776" s="505"/>
      <c r="R776" s="510"/>
      <c r="S776" s="510"/>
      <c r="T776" s="507" t="s">
        <v>489</v>
      </c>
      <c r="AM776">
        <v>0</v>
      </c>
      <c r="AN776">
        <v>0</v>
      </c>
      <c r="AO776">
        <v>0</v>
      </c>
      <c r="AP776">
        <v>0</v>
      </c>
    </row>
    <row r="777" spans="1:42" ht="18" hidden="1" outlineLevel="1" x14ac:dyDescent="0.35">
      <c r="A777" s="13" t="s">
        <v>184</v>
      </c>
      <c r="B777" s="35">
        <v>764</v>
      </c>
      <c r="C777" s="473"/>
      <c r="D777" s="474"/>
      <c r="E777" s="474"/>
      <c r="F777" s="475"/>
      <c r="G777" s="476">
        <v>0</v>
      </c>
      <c r="H777" s="477">
        <v>0.1</v>
      </c>
      <c r="I777" s="102">
        <v>0</v>
      </c>
      <c r="J777" s="475"/>
      <c r="K777" s="7"/>
      <c r="L777" s="491">
        <v>764</v>
      </c>
      <c r="M777" s="503" t="s">
        <v>489</v>
      </c>
      <c r="N777" s="511">
        <v>0</v>
      </c>
      <c r="O777" s="504"/>
      <c r="P777" s="505"/>
      <c r="R777" s="510"/>
      <c r="S777" s="510"/>
      <c r="T777" s="507" t="s">
        <v>489</v>
      </c>
      <c r="AM777">
        <v>0</v>
      </c>
      <c r="AN777">
        <v>0</v>
      </c>
      <c r="AO777">
        <v>0</v>
      </c>
      <c r="AP777">
        <v>0</v>
      </c>
    </row>
    <row r="778" spans="1:42" ht="18" hidden="1" outlineLevel="1" x14ac:dyDescent="0.35">
      <c r="A778" s="13" t="s">
        <v>184</v>
      </c>
      <c r="B778" s="35">
        <v>765</v>
      </c>
      <c r="C778" s="473"/>
      <c r="D778" s="474"/>
      <c r="E778" s="474"/>
      <c r="F778" s="475"/>
      <c r="G778" s="476">
        <v>0</v>
      </c>
      <c r="H778" s="477">
        <v>0.1</v>
      </c>
      <c r="I778" s="102">
        <v>0</v>
      </c>
      <c r="J778" s="475"/>
      <c r="K778" s="7"/>
      <c r="L778" s="491">
        <v>765</v>
      </c>
      <c r="M778" s="503" t="s">
        <v>489</v>
      </c>
      <c r="N778" s="511">
        <v>0</v>
      </c>
      <c r="O778" s="504"/>
      <c r="P778" s="505"/>
      <c r="R778" s="510"/>
      <c r="S778" s="510"/>
      <c r="T778" s="507" t="s">
        <v>489</v>
      </c>
      <c r="AM778">
        <v>0</v>
      </c>
      <c r="AN778">
        <v>0</v>
      </c>
      <c r="AO778">
        <v>0</v>
      </c>
      <c r="AP778">
        <v>0</v>
      </c>
    </row>
    <row r="779" spans="1:42" ht="18" hidden="1" outlineLevel="1" x14ac:dyDescent="0.35">
      <c r="A779" s="13" t="s">
        <v>184</v>
      </c>
      <c r="B779" s="35">
        <v>766</v>
      </c>
      <c r="C779" s="473"/>
      <c r="D779" s="474"/>
      <c r="E779" s="474"/>
      <c r="F779" s="475"/>
      <c r="G779" s="476">
        <v>0</v>
      </c>
      <c r="H779" s="477">
        <v>0.1</v>
      </c>
      <c r="I779" s="102">
        <v>0</v>
      </c>
      <c r="J779" s="475"/>
      <c r="K779" s="7"/>
      <c r="L779" s="491">
        <v>766</v>
      </c>
      <c r="M779" s="503" t="s">
        <v>489</v>
      </c>
      <c r="N779" s="511">
        <v>0</v>
      </c>
      <c r="O779" s="504"/>
      <c r="P779" s="505"/>
      <c r="R779" s="510"/>
      <c r="S779" s="510"/>
      <c r="T779" s="507" t="s">
        <v>489</v>
      </c>
      <c r="AM779">
        <v>0</v>
      </c>
      <c r="AN779">
        <v>0</v>
      </c>
      <c r="AO779">
        <v>0</v>
      </c>
      <c r="AP779">
        <v>0</v>
      </c>
    </row>
    <row r="780" spans="1:42" ht="18" hidden="1" outlineLevel="1" x14ac:dyDescent="0.35">
      <c r="A780" s="13" t="s">
        <v>184</v>
      </c>
      <c r="B780" s="35">
        <v>767</v>
      </c>
      <c r="C780" s="473"/>
      <c r="D780" s="474"/>
      <c r="E780" s="474"/>
      <c r="F780" s="475"/>
      <c r="G780" s="476">
        <v>0</v>
      </c>
      <c r="H780" s="477">
        <v>0.1</v>
      </c>
      <c r="I780" s="102">
        <v>0</v>
      </c>
      <c r="J780" s="475"/>
      <c r="K780" s="7"/>
      <c r="L780" s="491">
        <v>767</v>
      </c>
      <c r="M780" s="503" t="s">
        <v>489</v>
      </c>
      <c r="N780" s="511">
        <v>0</v>
      </c>
      <c r="O780" s="504"/>
      <c r="P780" s="505"/>
      <c r="R780" s="510"/>
      <c r="S780" s="510"/>
      <c r="T780" s="507" t="s">
        <v>489</v>
      </c>
      <c r="AM780">
        <v>0</v>
      </c>
      <c r="AN780">
        <v>0</v>
      </c>
      <c r="AO780">
        <v>0</v>
      </c>
      <c r="AP780">
        <v>0</v>
      </c>
    </row>
    <row r="781" spans="1:42" ht="18" hidden="1" outlineLevel="1" x14ac:dyDescent="0.35">
      <c r="A781" s="13" t="s">
        <v>184</v>
      </c>
      <c r="B781" s="35">
        <v>768</v>
      </c>
      <c r="C781" s="473"/>
      <c r="D781" s="474"/>
      <c r="E781" s="474"/>
      <c r="F781" s="475"/>
      <c r="G781" s="476">
        <v>0</v>
      </c>
      <c r="H781" s="477">
        <v>0.1</v>
      </c>
      <c r="I781" s="102">
        <v>0</v>
      </c>
      <c r="J781" s="475"/>
      <c r="K781" s="7"/>
      <c r="L781" s="491">
        <v>768</v>
      </c>
      <c r="M781" s="503" t="s">
        <v>489</v>
      </c>
      <c r="N781" s="511">
        <v>0</v>
      </c>
      <c r="O781" s="504"/>
      <c r="P781" s="505"/>
      <c r="R781" s="510"/>
      <c r="S781" s="510"/>
      <c r="T781" s="507" t="s">
        <v>489</v>
      </c>
      <c r="AM781">
        <v>0</v>
      </c>
      <c r="AN781">
        <v>0</v>
      </c>
      <c r="AO781">
        <v>0</v>
      </c>
      <c r="AP781">
        <v>0</v>
      </c>
    </row>
    <row r="782" spans="1:42" ht="18" hidden="1" outlineLevel="1" x14ac:dyDescent="0.35">
      <c r="A782" s="13" t="s">
        <v>184</v>
      </c>
      <c r="B782" s="35">
        <v>769</v>
      </c>
      <c r="C782" s="473"/>
      <c r="D782" s="474"/>
      <c r="E782" s="474"/>
      <c r="F782" s="475"/>
      <c r="G782" s="476">
        <v>0</v>
      </c>
      <c r="H782" s="477">
        <v>0.1</v>
      </c>
      <c r="I782" s="102">
        <v>0</v>
      </c>
      <c r="J782" s="475"/>
      <c r="K782" s="7"/>
      <c r="L782" s="491">
        <v>769</v>
      </c>
      <c r="M782" s="503" t="s">
        <v>489</v>
      </c>
      <c r="N782" s="511">
        <v>0</v>
      </c>
      <c r="O782" s="504"/>
      <c r="P782" s="505"/>
      <c r="R782" s="510"/>
      <c r="S782" s="510"/>
      <c r="T782" s="507" t="s">
        <v>489</v>
      </c>
      <c r="AM782">
        <v>0</v>
      </c>
      <c r="AN782">
        <v>0</v>
      </c>
      <c r="AO782">
        <v>0</v>
      </c>
      <c r="AP782">
        <v>0</v>
      </c>
    </row>
    <row r="783" spans="1:42" ht="18" hidden="1" outlineLevel="1" x14ac:dyDescent="0.35">
      <c r="A783" s="13" t="s">
        <v>184</v>
      </c>
      <c r="B783" s="35">
        <v>770</v>
      </c>
      <c r="C783" s="473"/>
      <c r="D783" s="474"/>
      <c r="E783" s="474"/>
      <c r="F783" s="475"/>
      <c r="G783" s="476">
        <v>0</v>
      </c>
      <c r="H783" s="477">
        <v>0.1</v>
      </c>
      <c r="I783" s="102">
        <v>0</v>
      </c>
      <c r="J783" s="475"/>
      <c r="K783" s="7"/>
      <c r="L783" s="491">
        <v>770</v>
      </c>
      <c r="M783" s="503" t="s">
        <v>489</v>
      </c>
      <c r="N783" s="511">
        <v>0</v>
      </c>
      <c r="O783" s="504"/>
      <c r="P783" s="505"/>
      <c r="R783" s="510"/>
      <c r="S783" s="510"/>
      <c r="T783" s="507" t="s">
        <v>489</v>
      </c>
      <c r="AM783">
        <v>0</v>
      </c>
      <c r="AN783">
        <v>0</v>
      </c>
      <c r="AO783">
        <v>0</v>
      </c>
      <c r="AP783">
        <v>0</v>
      </c>
    </row>
    <row r="784" spans="1:42" ht="18" hidden="1" outlineLevel="1" x14ac:dyDescent="0.35">
      <c r="A784" s="13" t="s">
        <v>184</v>
      </c>
      <c r="B784" s="35">
        <v>771</v>
      </c>
      <c r="C784" s="473"/>
      <c r="D784" s="474"/>
      <c r="E784" s="474"/>
      <c r="F784" s="475"/>
      <c r="G784" s="476">
        <v>0</v>
      </c>
      <c r="H784" s="477">
        <v>0.1</v>
      </c>
      <c r="I784" s="102">
        <v>0</v>
      </c>
      <c r="J784" s="475"/>
      <c r="K784" s="7"/>
      <c r="L784" s="491">
        <v>771</v>
      </c>
      <c r="M784" s="503" t="s">
        <v>489</v>
      </c>
      <c r="N784" s="511">
        <v>0</v>
      </c>
      <c r="O784" s="504"/>
      <c r="P784" s="505"/>
      <c r="R784" s="510"/>
      <c r="S784" s="510"/>
      <c r="T784" s="507" t="s">
        <v>489</v>
      </c>
      <c r="AM784">
        <v>0</v>
      </c>
      <c r="AN784">
        <v>0</v>
      </c>
      <c r="AO784">
        <v>0</v>
      </c>
      <c r="AP784">
        <v>0</v>
      </c>
    </row>
    <row r="785" spans="1:42" ht="18" hidden="1" outlineLevel="1" x14ac:dyDescent="0.35">
      <c r="A785" s="13" t="s">
        <v>184</v>
      </c>
      <c r="B785" s="35">
        <v>772</v>
      </c>
      <c r="C785" s="473"/>
      <c r="D785" s="474"/>
      <c r="E785" s="474"/>
      <c r="F785" s="475"/>
      <c r="G785" s="476">
        <v>0</v>
      </c>
      <c r="H785" s="477">
        <v>0.1</v>
      </c>
      <c r="I785" s="102">
        <v>0</v>
      </c>
      <c r="J785" s="475"/>
      <c r="K785" s="7"/>
      <c r="L785" s="491">
        <v>772</v>
      </c>
      <c r="M785" s="503" t="s">
        <v>489</v>
      </c>
      <c r="N785" s="511">
        <v>0</v>
      </c>
      <c r="O785" s="504"/>
      <c r="P785" s="505"/>
      <c r="R785" s="510"/>
      <c r="S785" s="510"/>
      <c r="T785" s="507" t="s">
        <v>489</v>
      </c>
      <c r="AM785">
        <v>0</v>
      </c>
      <c r="AN785">
        <v>0</v>
      </c>
      <c r="AO785">
        <v>0</v>
      </c>
      <c r="AP785">
        <v>0</v>
      </c>
    </row>
    <row r="786" spans="1:42" ht="18" hidden="1" outlineLevel="1" x14ac:dyDescent="0.35">
      <c r="A786" s="13" t="s">
        <v>184</v>
      </c>
      <c r="B786" s="35">
        <v>773</v>
      </c>
      <c r="C786" s="473"/>
      <c r="D786" s="474"/>
      <c r="E786" s="474"/>
      <c r="F786" s="475"/>
      <c r="G786" s="476">
        <v>0</v>
      </c>
      <c r="H786" s="477">
        <v>0.1</v>
      </c>
      <c r="I786" s="102">
        <v>0</v>
      </c>
      <c r="J786" s="475"/>
      <c r="K786" s="7"/>
      <c r="L786" s="491">
        <v>773</v>
      </c>
      <c r="M786" s="503" t="s">
        <v>489</v>
      </c>
      <c r="N786" s="511">
        <v>0</v>
      </c>
      <c r="O786" s="504"/>
      <c r="P786" s="505"/>
      <c r="R786" s="510"/>
      <c r="S786" s="510"/>
      <c r="T786" s="507" t="s">
        <v>489</v>
      </c>
      <c r="AM786">
        <v>0</v>
      </c>
      <c r="AN786">
        <v>0</v>
      </c>
      <c r="AO786">
        <v>0</v>
      </c>
      <c r="AP786">
        <v>0</v>
      </c>
    </row>
    <row r="787" spans="1:42" ht="18" hidden="1" outlineLevel="1" x14ac:dyDescent="0.35">
      <c r="A787" s="13" t="s">
        <v>184</v>
      </c>
      <c r="B787" s="35">
        <v>774</v>
      </c>
      <c r="C787" s="473"/>
      <c r="D787" s="474"/>
      <c r="E787" s="474"/>
      <c r="F787" s="475"/>
      <c r="G787" s="476">
        <v>0</v>
      </c>
      <c r="H787" s="477">
        <v>0.1</v>
      </c>
      <c r="I787" s="102">
        <v>0</v>
      </c>
      <c r="J787" s="475"/>
      <c r="K787" s="7"/>
      <c r="L787" s="491">
        <v>774</v>
      </c>
      <c r="M787" s="503" t="s">
        <v>489</v>
      </c>
      <c r="N787" s="511">
        <v>0</v>
      </c>
      <c r="O787" s="504"/>
      <c r="P787" s="505"/>
      <c r="R787" s="510"/>
      <c r="S787" s="510"/>
      <c r="T787" s="507" t="s">
        <v>489</v>
      </c>
      <c r="AM787">
        <v>0</v>
      </c>
      <c r="AN787">
        <v>0</v>
      </c>
      <c r="AO787">
        <v>0</v>
      </c>
      <c r="AP787">
        <v>0</v>
      </c>
    </row>
    <row r="788" spans="1:42" ht="18" hidden="1" outlineLevel="1" x14ac:dyDescent="0.35">
      <c r="A788" s="13" t="s">
        <v>184</v>
      </c>
      <c r="B788" s="35">
        <v>775</v>
      </c>
      <c r="C788" s="473"/>
      <c r="D788" s="474"/>
      <c r="E788" s="474"/>
      <c r="F788" s="475"/>
      <c r="G788" s="476">
        <v>0</v>
      </c>
      <c r="H788" s="477">
        <v>0.1</v>
      </c>
      <c r="I788" s="102">
        <v>0</v>
      </c>
      <c r="J788" s="475"/>
      <c r="K788" s="7"/>
      <c r="L788" s="491">
        <v>775</v>
      </c>
      <c r="M788" s="503" t="s">
        <v>489</v>
      </c>
      <c r="N788" s="511">
        <v>0</v>
      </c>
      <c r="O788" s="504"/>
      <c r="P788" s="505"/>
      <c r="R788" s="510"/>
      <c r="S788" s="510"/>
      <c r="T788" s="507" t="s">
        <v>489</v>
      </c>
      <c r="AM788">
        <v>0</v>
      </c>
      <c r="AN788">
        <v>0</v>
      </c>
      <c r="AO788">
        <v>0</v>
      </c>
      <c r="AP788">
        <v>0</v>
      </c>
    </row>
    <row r="789" spans="1:42" ht="18" hidden="1" outlineLevel="1" x14ac:dyDescent="0.35">
      <c r="A789" s="13" t="s">
        <v>184</v>
      </c>
      <c r="B789" s="35">
        <v>776</v>
      </c>
      <c r="C789" s="473"/>
      <c r="D789" s="474"/>
      <c r="E789" s="474"/>
      <c r="F789" s="475"/>
      <c r="G789" s="476">
        <v>0</v>
      </c>
      <c r="H789" s="477">
        <v>0.1</v>
      </c>
      <c r="I789" s="102">
        <v>0</v>
      </c>
      <c r="J789" s="475"/>
      <c r="K789" s="7"/>
      <c r="L789" s="491">
        <v>776</v>
      </c>
      <c r="M789" s="503" t="s">
        <v>489</v>
      </c>
      <c r="N789" s="511">
        <v>0</v>
      </c>
      <c r="O789" s="504"/>
      <c r="P789" s="505"/>
      <c r="R789" s="510"/>
      <c r="S789" s="510"/>
      <c r="T789" s="507" t="s">
        <v>489</v>
      </c>
      <c r="AM789">
        <v>0</v>
      </c>
      <c r="AN789">
        <v>0</v>
      </c>
      <c r="AO789">
        <v>0</v>
      </c>
      <c r="AP789">
        <v>0</v>
      </c>
    </row>
    <row r="790" spans="1:42" ht="18" hidden="1" outlineLevel="1" x14ac:dyDescent="0.35">
      <c r="A790" s="13" t="s">
        <v>184</v>
      </c>
      <c r="B790" s="35">
        <v>777</v>
      </c>
      <c r="C790" s="473"/>
      <c r="D790" s="474"/>
      <c r="E790" s="474"/>
      <c r="F790" s="475"/>
      <c r="G790" s="476">
        <v>0</v>
      </c>
      <c r="H790" s="477">
        <v>0.1</v>
      </c>
      <c r="I790" s="102">
        <v>0</v>
      </c>
      <c r="J790" s="475"/>
      <c r="K790" s="7"/>
      <c r="L790" s="491">
        <v>777</v>
      </c>
      <c r="M790" s="503" t="s">
        <v>489</v>
      </c>
      <c r="N790" s="511">
        <v>0</v>
      </c>
      <c r="O790" s="504"/>
      <c r="P790" s="505"/>
      <c r="R790" s="510"/>
      <c r="S790" s="510"/>
      <c r="T790" s="507" t="s">
        <v>489</v>
      </c>
      <c r="AM790">
        <v>0</v>
      </c>
      <c r="AN790">
        <v>0</v>
      </c>
      <c r="AO790">
        <v>0</v>
      </c>
      <c r="AP790">
        <v>0</v>
      </c>
    </row>
    <row r="791" spans="1:42" ht="18" hidden="1" outlineLevel="1" x14ac:dyDescent="0.35">
      <c r="A791" s="13" t="s">
        <v>184</v>
      </c>
      <c r="B791" s="35">
        <v>778</v>
      </c>
      <c r="C791" s="473"/>
      <c r="D791" s="474"/>
      <c r="E791" s="474"/>
      <c r="F791" s="475"/>
      <c r="G791" s="476">
        <v>0</v>
      </c>
      <c r="H791" s="477">
        <v>0.1</v>
      </c>
      <c r="I791" s="102">
        <v>0</v>
      </c>
      <c r="J791" s="475"/>
      <c r="K791" s="7"/>
      <c r="L791" s="491">
        <v>778</v>
      </c>
      <c r="M791" s="503" t="s">
        <v>489</v>
      </c>
      <c r="N791" s="511">
        <v>0</v>
      </c>
      <c r="O791" s="504"/>
      <c r="P791" s="505"/>
      <c r="R791" s="510"/>
      <c r="S791" s="510"/>
      <c r="T791" s="507" t="s">
        <v>489</v>
      </c>
      <c r="AM791">
        <v>0</v>
      </c>
      <c r="AN791">
        <v>0</v>
      </c>
      <c r="AO791">
        <v>0</v>
      </c>
      <c r="AP791">
        <v>0</v>
      </c>
    </row>
    <row r="792" spans="1:42" ht="18" hidden="1" outlineLevel="1" x14ac:dyDescent="0.35">
      <c r="A792" s="13" t="s">
        <v>184</v>
      </c>
      <c r="B792" s="35">
        <v>779</v>
      </c>
      <c r="C792" s="473"/>
      <c r="D792" s="474"/>
      <c r="E792" s="474"/>
      <c r="F792" s="475"/>
      <c r="G792" s="476">
        <v>0</v>
      </c>
      <c r="H792" s="477">
        <v>0.1</v>
      </c>
      <c r="I792" s="102">
        <v>0</v>
      </c>
      <c r="J792" s="475"/>
      <c r="K792" s="7"/>
      <c r="L792" s="491">
        <v>779</v>
      </c>
      <c r="M792" s="503" t="s">
        <v>489</v>
      </c>
      <c r="N792" s="511">
        <v>0</v>
      </c>
      <c r="O792" s="504"/>
      <c r="P792" s="505"/>
      <c r="R792" s="510"/>
      <c r="S792" s="510"/>
      <c r="T792" s="507" t="s">
        <v>489</v>
      </c>
      <c r="AM792">
        <v>0</v>
      </c>
      <c r="AN792">
        <v>0</v>
      </c>
      <c r="AO792">
        <v>0</v>
      </c>
      <c r="AP792">
        <v>0</v>
      </c>
    </row>
    <row r="793" spans="1:42" ht="18" hidden="1" outlineLevel="1" x14ac:dyDescent="0.35">
      <c r="A793" s="13" t="s">
        <v>184</v>
      </c>
      <c r="B793" s="35">
        <v>780</v>
      </c>
      <c r="C793" s="473"/>
      <c r="D793" s="474"/>
      <c r="E793" s="474"/>
      <c r="F793" s="475"/>
      <c r="G793" s="476">
        <v>0</v>
      </c>
      <c r="H793" s="477">
        <v>0.1</v>
      </c>
      <c r="I793" s="102">
        <v>0</v>
      </c>
      <c r="J793" s="475"/>
      <c r="K793" s="7"/>
      <c r="L793" s="491">
        <v>780</v>
      </c>
      <c r="M793" s="503" t="s">
        <v>489</v>
      </c>
      <c r="N793" s="511">
        <v>0</v>
      </c>
      <c r="O793" s="504"/>
      <c r="P793" s="505"/>
      <c r="R793" s="510"/>
      <c r="S793" s="510"/>
      <c r="T793" s="507" t="s">
        <v>489</v>
      </c>
      <c r="AM793">
        <v>0</v>
      </c>
      <c r="AN793">
        <v>0</v>
      </c>
      <c r="AO793">
        <v>0</v>
      </c>
      <c r="AP793">
        <v>0</v>
      </c>
    </row>
    <row r="794" spans="1:42" ht="18" hidden="1" outlineLevel="1" x14ac:dyDescent="0.35">
      <c r="A794" s="13" t="s">
        <v>184</v>
      </c>
      <c r="B794" s="35">
        <v>781</v>
      </c>
      <c r="C794" s="473"/>
      <c r="D794" s="474"/>
      <c r="E794" s="474"/>
      <c r="F794" s="475"/>
      <c r="G794" s="476">
        <v>0</v>
      </c>
      <c r="H794" s="477">
        <v>0.1</v>
      </c>
      <c r="I794" s="102">
        <v>0</v>
      </c>
      <c r="J794" s="475"/>
      <c r="K794" s="7"/>
      <c r="L794" s="491">
        <v>781</v>
      </c>
      <c r="M794" s="503" t="s">
        <v>489</v>
      </c>
      <c r="N794" s="511">
        <v>0</v>
      </c>
      <c r="O794" s="504"/>
      <c r="P794" s="505"/>
      <c r="R794" s="510"/>
      <c r="S794" s="510"/>
      <c r="T794" s="507" t="s">
        <v>489</v>
      </c>
      <c r="AM794">
        <v>0</v>
      </c>
      <c r="AN794">
        <v>0</v>
      </c>
      <c r="AO794">
        <v>0</v>
      </c>
      <c r="AP794">
        <v>0</v>
      </c>
    </row>
    <row r="795" spans="1:42" ht="18" hidden="1" outlineLevel="1" x14ac:dyDescent="0.35">
      <c r="A795" s="13" t="s">
        <v>184</v>
      </c>
      <c r="B795" s="35">
        <v>782</v>
      </c>
      <c r="C795" s="473"/>
      <c r="D795" s="474"/>
      <c r="E795" s="474"/>
      <c r="F795" s="475"/>
      <c r="G795" s="476">
        <v>0</v>
      </c>
      <c r="H795" s="477">
        <v>0.1</v>
      </c>
      <c r="I795" s="102">
        <v>0</v>
      </c>
      <c r="J795" s="475"/>
      <c r="K795" s="7"/>
      <c r="L795" s="491">
        <v>782</v>
      </c>
      <c r="M795" s="503" t="s">
        <v>489</v>
      </c>
      <c r="N795" s="511">
        <v>0</v>
      </c>
      <c r="O795" s="504"/>
      <c r="P795" s="505"/>
      <c r="R795" s="510"/>
      <c r="S795" s="510"/>
      <c r="T795" s="507" t="s">
        <v>489</v>
      </c>
      <c r="AM795">
        <v>0</v>
      </c>
      <c r="AN795">
        <v>0</v>
      </c>
      <c r="AO795">
        <v>0</v>
      </c>
      <c r="AP795">
        <v>0</v>
      </c>
    </row>
    <row r="796" spans="1:42" ht="18" hidden="1" outlineLevel="1" x14ac:dyDescent="0.35">
      <c r="A796" s="13" t="s">
        <v>184</v>
      </c>
      <c r="B796" s="35">
        <v>783</v>
      </c>
      <c r="C796" s="473"/>
      <c r="D796" s="474"/>
      <c r="E796" s="474"/>
      <c r="F796" s="475"/>
      <c r="G796" s="476">
        <v>0</v>
      </c>
      <c r="H796" s="477">
        <v>0.1</v>
      </c>
      <c r="I796" s="102">
        <v>0</v>
      </c>
      <c r="J796" s="475"/>
      <c r="K796" s="7"/>
      <c r="L796" s="491">
        <v>783</v>
      </c>
      <c r="M796" s="503" t="s">
        <v>489</v>
      </c>
      <c r="N796" s="511">
        <v>0</v>
      </c>
      <c r="O796" s="504"/>
      <c r="P796" s="505"/>
      <c r="R796" s="510"/>
      <c r="S796" s="510"/>
      <c r="T796" s="507" t="s">
        <v>489</v>
      </c>
      <c r="AM796">
        <v>0</v>
      </c>
      <c r="AN796">
        <v>0</v>
      </c>
      <c r="AO796">
        <v>0</v>
      </c>
      <c r="AP796">
        <v>0</v>
      </c>
    </row>
    <row r="797" spans="1:42" ht="18" hidden="1" outlineLevel="1" x14ac:dyDescent="0.35">
      <c r="A797" s="13" t="s">
        <v>184</v>
      </c>
      <c r="B797" s="35">
        <v>784</v>
      </c>
      <c r="C797" s="473"/>
      <c r="D797" s="474"/>
      <c r="E797" s="474"/>
      <c r="F797" s="475"/>
      <c r="G797" s="476">
        <v>0</v>
      </c>
      <c r="H797" s="477">
        <v>0.1</v>
      </c>
      <c r="I797" s="102">
        <v>0</v>
      </c>
      <c r="J797" s="475"/>
      <c r="K797" s="7"/>
      <c r="L797" s="491">
        <v>784</v>
      </c>
      <c r="M797" s="503" t="s">
        <v>489</v>
      </c>
      <c r="N797" s="511">
        <v>0</v>
      </c>
      <c r="O797" s="504"/>
      <c r="P797" s="505"/>
      <c r="R797" s="510"/>
      <c r="S797" s="510"/>
      <c r="T797" s="507" t="s">
        <v>489</v>
      </c>
      <c r="AM797">
        <v>0</v>
      </c>
      <c r="AN797">
        <v>0</v>
      </c>
      <c r="AO797">
        <v>0</v>
      </c>
      <c r="AP797">
        <v>0</v>
      </c>
    </row>
    <row r="798" spans="1:42" ht="18" hidden="1" outlineLevel="1" x14ac:dyDescent="0.35">
      <c r="A798" s="13" t="s">
        <v>184</v>
      </c>
      <c r="B798" s="35">
        <v>785</v>
      </c>
      <c r="C798" s="473"/>
      <c r="D798" s="474"/>
      <c r="E798" s="474"/>
      <c r="F798" s="475"/>
      <c r="G798" s="476">
        <v>0</v>
      </c>
      <c r="H798" s="477">
        <v>0.1</v>
      </c>
      <c r="I798" s="102">
        <v>0</v>
      </c>
      <c r="J798" s="475"/>
      <c r="K798" s="7"/>
      <c r="L798" s="491">
        <v>785</v>
      </c>
      <c r="M798" s="503" t="s">
        <v>489</v>
      </c>
      <c r="N798" s="511">
        <v>0</v>
      </c>
      <c r="O798" s="504"/>
      <c r="P798" s="505"/>
      <c r="R798" s="510"/>
      <c r="S798" s="510"/>
      <c r="T798" s="507" t="s">
        <v>489</v>
      </c>
      <c r="AM798">
        <v>0</v>
      </c>
      <c r="AN798">
        <v>0</v>
      </c>
      <c r="AO798">
        <v>0</v>
      </c>
      <c r="AP798">
        <v>0</v>
      </c>
    </row>
    <row r="799" spans="1:42" ht="18" hidden="1" outlineLevel="1" x14ac:dyDescent="0.35">
      <c r="A799" s="13" t="s">
        <v>184</v>
      </c>
      <c r="B799" s="35">
        <v>786</v>
      </c>
      <c r="C799" s="473"/>
      <c r="D799" s="474"/>
      <c r="E799" s="474"/>
      <c r="F799" s="475"/>
      <c r="G799" s="476">
        <v>0</v>
      </c>
      <c r="H799" s="477">
        <v>0.1</v>
      </c>
      <c r="I799" s="102">
        <v>0</v>
      </c>
      <c r="J799" s="475"/>
      <c r="K799" s="7"/>
      <c r="L799" s="491">
        <v>786</v>
      </c>
      <c r="M799" s="503" t="s">
        <v>489</v>
      </c>
      <c r="N799" s="511">
        <v>0</v>
      </c>
      <c r="O799" s="504"/>
      <c r="P799" s="505"/>
      <c r="R799" s="510"/>
      <c r="S799" s="510"/>
      <c r="T799" s="507" t="s">
        <v>489</v>
      </c>
      <c r="AM799">
        <v>0</v>
      </c>
      <c r="AN799">
        <v>0</v>
      </c>
      <c r="AO799">
        <v>0</v>
      </c>
      <c r="AP799">
        <v>0</v>
      </c>
    </row>
    <row r="800" spans="1:42" ht="18" hidden="1" outlineLevel="1" x14ac:dyDescent="0.35">
      <c r="A800" s="13" t="s">
        <v>184</v>
      </c>
      <c r="B800" s="35">
        <v>787</v>
      </c>
      <c r="C800" s="473"/>
      <c r="D800" s="474"/>
      <c r="E800" s="474"/>
      <c r="F800" s="475"/>
      <c r="G800" s="476">
        <v>0</v>
      </c>
      <c r="H800" s="477">
        <v>0.1</v>
      </c>
      <c r="I800" s="102">
        <v>0</v>
      </c>
      <c r="J800" s="475"/>
      <c r="K800" s="7"/>
      <c r="L800" s="491">
        <v>787</v>
      </c>
      <c r="M800" s="503" t="s">
        <v>489</v>
      </c>
      <c r="N800" s="511">
        <v>0</v>
      </c>
      <c r="O800" s="504"/>
      <c r="P800" s="505"/>
      <c r="R800" s="510"/>
      <c r="S800" s="510"/>
      <c r="T800" s="507" t="s">
        <v>489</v>
      </c>
      <c r="AM800">
        <v>0</v>
      </c>
      <c r="AN800">
        <v>0</v>
      </c>
      <c r="AO800">
        <v>0</v>
      </c>
      <c r="AP800">
        <v>0</v>
      </c>
    </row>
    <row r="801" spans="1:42" ht="18" hidden="1" outlineLevel="1" x14ac:dyDescent="0.35">
      <c r="A801" s="13" t="s">
        <v>184</v>
      </c>
      <c r="B801" s="35">
        <v>788</v>
      </c>
      <c r="C801" s="473"/>
      <c r="D801" s="474"/>
      <c r="E801" s="474"/>
      <c r="F801" s="475"/>
      <c r="G801" s="476">
        <v>0</v>
      </c>
      <c r="H801" s="477">
        <v>0.1</v>
      </c>
      <c r="I801" s="102">
        <v>0</v>
      </c>
      <c r="J801" s="475"/>
      <c r="K801" s="7"/>
      <c r="L801" s="491">
        <v>788</v>
      </c>
      <c r="M801" s="503" t="s">
        <v>489</v>
      </c>
      <c r="N801" s="511">
        <v>0</v>
      </c>
      <c r="O801" s="504"/>
      <c r="P801" s="505"/>
      <c r="R801" s="510"/>
      <c r="S801" s="510"/>
      <c r="T801" s="507" t="s">
        <v>489</v>
      </c>
      <c r="AM801">
        <v>0</v>
      </c>
      <c r="AN801">
        <v>0</v>
      </c>
      <c r="AO801">
        <v>0</v>
      </c>
      <c r="AP801">
        <v>0</v>
      </c>
    </row>
    <row r="802" spans="1:42" ht="18" hidden="1" outlineLevel="1" x14ac:dyDescent="0.35">
      <c r="A802" s="13" t="s">
        <v>184</v>
      </c>
      <c r="B802" s="35">
        <v>789</v>
      </c>
      <c r="C802" s="473"/>
      <c r="D802" s="474"/>
      <c r="E802" s="474"/>
      <c r="F802" s="475"/>
      <c r="G802" s="476">
        <v>0</v>
      </c>
      <c r="H802" s="477">
        <v>0.1</v>
      </c>
      <c r="I802" s="102">
        <v>0</v>
      </c>
      <c r="J802" s="475"/>
      <c r="K802" s="7"/>
      <c r="L802" s="491">
        <v>789</v>
      </c>
      <c r="M802" s="503" t="s">
        <v>489</v>
      </c>
      <c r="N802" s="511">
        <v>0</v>
      </c>
      <c r="O802" s="504"/>
      <c r="P802" s="505"/>
      <c r="R802" s="510"/>
      <c r="S802" s="510"/>
      <c r="T802" s="507" t="s">
        <v>489</v>
      </c>
      <c r="AM802">
        <v>0</v>
      </c>
      <c r="AN802">
        <v>0</v>
      </c>
      <c r="AO802">
        <v>0</v>
      </c>
      <c r="AP802">
        <v>0</v>
      </c>
    </row>
    <row r="803" spans="1:42" ht="18" hidden="1" outlineLevel="1" x14ac:dyDescent="0.35">
      <c r="A803" s="13" t="s">
        <v>184</v>
      </c>
      <c r="B803" s="35">
        <v>790</v>
      </c>
      <c r="C803" s="473"/>
      <c r="D803" s="474"/>
      <c r="E803" s="474"/>
      <c r="F803" s="475"/>
      <c r="G803" s="476">
        <v>0</v>
      </c>
      <c r="H803" s="477">
        <v>0.1</v>
      </c>
      <c r="I803" s="102">
        <v>0</v>
      </c>
      <c r="J803" s="475"/>
      <c r="K803" s="7"/>
      <c r="L803" s="491">
        <v>790</v>
      </c>
      <c r="M803" s="503" t="s">
        <v>489</v>
      </c>
      <c r="N803" s="511">
        <v>0</v>
      </c>
      <c r="O803" s="504"/>
      <c r="P803" s="505"/>
      <c r="R803" s="510"/>
      <c r="S803" s="510"/>
      <c r="T803" s="507" t="s">
        <v>489</v>
      </c>
      <c r="AM803">
        <v>0</v>
      </c>
      <c r="AN803">
        <v>0</v>
      </c>
      <c r="AO803">
        <v>0</v>
      </c>
      <c r="AP803">
        <v>0</v>
      </c>
    </row>
    <row r="804" spans="1:42" ht="18" hidden="1" outlineLevel="1" x14ac:dyDescent="0.35">
      <c r="A804" s="13" t="s">
        <v>184</v>
      </c>
      <c r="B804" s="35">
        <v>791</v>
      </c>
      <c r="C804" s="473"/>
      <c r="D804" s="474"/>
      <c r="E804" s="474"/>
      <c r="F804" s="475"/>
      <c r="G804" s="476">
        <v>0</v>
      </c>
      <c r="H804" s="477">
        <v>0.1</v>
      </c>
      <c r="I804" s="102">
        <v>0</v>
      </c>
      <c r="J804" s="475"/>
      <c r="K804" s="7"/>
      <c r="L804" s="491">
        <v>791</v>
      </c>
      <c r="M804" s="503" t="s">
        <v>489</v>
      </c>
      <c r="N804" s="511">
        <v>0</v>
      </c>
      <c r="O804" s="504"/>
      <c r="P804" s="505"/>
      <c r="R804" s="510"/>
      <c r="S804" s="510"/>
      <c r="T804" s="507" t="s">
        <v>489</v>
      </c>
      <c r="AM804">
        <v>0</v>
      </c>
      <c r="AN804">
        <v>0</v>
      </c>
      <c r="AO804">
        <v>0</v>
      </c>
      <c r="AP804">
        <v>0</v>
      </c>
    </row>
    <row r="805" spans="1:42" ht="18" hidden="1" outlineLevel="1" x14ac:dyDescent="0.35">
      <c r="A805" s="13" t="s">
        <v>184</v>
      </c>
      <c r="B805" s="35">
        <v>792</v>
      </c>
      <c r="C805" s="473"/>
      <c r="D805" s="474"/>
      <c r="E805" s="474"/>
      <c r="F805" s="475"/>
      <c r="G805" s="476">
        <v>0</v>
      </c>
      <c r="H805" s="477">
        <v>0.1</v>
      </c>
      <c r="I805" s="102">
        <v>0</v>
      </c>
      <c r="J805" s="475"/>
      <c r="K805" s="7"/>
      <c r="L805" s="491">
        <v>792</v>
      </c>
      <c r="M805" s="503" t="s">
        <v>489</v>
      </c>
      <c r="N805" s="511">
        <v>0</v>
      </c>
      <c r="O805" s="504"/>
      <c r="P805" s="505"/>
      <c r="R805" s="510"/>
      <c r="S805" s="510"/>
      <c r="T805" s="507" t="s">
        <v>489</v>
      </c>
      <c r="AM805">
        <v>0</v>
      </c>
      <c r="AN805">
        <v>0</v>
      </c>
      <c r="AO805">
        <v>0</v>
      </c>
      <c r="AP805">
        <v>0</v>
      </c>
    </row>
    <row r="806" spans="1:42" ht="18" hidden="1" outlineLevel="1" x14ac:dyDescent="0.35">
      <c r="A806" s="13" t="s">
        <v>184</v>
      </c>
      <c r="B806" s="35">
        <v>793</v>
      </c>
      <c r="C806" s="473"/>
      <c r="D806" s="474"/>
      <c r="E806" s="474"/>
      <c r="F806" s="475"/>
      <c r="G806" s="476">
        <v>0</v>
      </c>
      <c r="H806" s="477">
        <v>0.1</v>
      </c>
      <c r="I806" s="102">
        <v>0</v>
      </c>
      <c r="J806" s="475"/>
      <c r="K806" s="7"/>
      <c r="L806" s="491">
        <v>793</v>
      </c>
      <c r="M806" s="503" t="s">
        <v>489</v>
      </c>
      <c r="N806" s="511">
        <v>0</v>
      </c>
      <c r="O806" s="504"/>
      <c r="P806" s="505"/>
      <c r="R806" s="510"/>
      <c r="S806" s="510"/>
      <c r="T806" s="507" t="s">
        <v>489</v>
      </c>
      <c r="AM806">
        <v>0</v>
      </c>
      <c r="AN806">
        <v>0</v>
      </c>
      <c r="AO806">
        <v>0</v>
      </c>
      <c r="AP806">
        <v>0</v>
      </c>
    </row>
    <row r="807" spans="1:42" ht="18" hidden="1" outlineLevel="1" x14ac:dyDescent="0.35">
      <c r="A807" s="13" t="s">
        <v>184</v>
      </c>
      <c r="B807" s="35">
        <v>794</v>
      </c>
      <c r="C807" s="473"/>
      <c r="D807" s="474"/>
      <c r="E807" s="474"/>
      <c r="F807" s="475"/>
      <c r="G807" s="476">
        <v>0</v>
      </c>
      <c r="H807" s="477">
        <v>0.1</v>
      </c>
      <c r="I807" s="102">
        <v>0</v>
      </c>
      <c r="J807" s="475"/>
      <c r="K807" s="7"/>
      <c r="L807" s="491">
        <v>794</v>
      </c>
      <c r="M807" s="503" t="s">
        <v>489</v>
      </c>
      <c r="N807" s="511">
        <v>0</v>
      </c>
      <c r="O807" s="504"/>
      <c r="P807" s="505"/>
      <c r="R807" s="510"/>
      <c r="S807" s="510"/>
      <c r="T807" s="507" t="s">
        <v>489</v>
      </c>
      <c r="AM807">
        <v>0</v>
      </c>
      <c r="AN807">
        <v>0</v>
      </c>
      <c r="AO807">
        <v>0</v>
      </c>
      <c r="AP807">
        <v>0</v>
      </c>
    </row>
    <row r="808" spans="1:42" ht="18" hidden="1" outlineLevel="1" x14ac:dyDescent="0.35">
      <c r="A808" s="13" t="s">
        <v>184</v>
      </c>
      <c r="B808" s="35">
        <v>795</v>
      </c>
      <c r="C808" s="473"/>
      <c r="D808" s="474"/>
      <c r="E808" s="474"/>
      <c r="F808" s="475"/>
      <c r="G808" s="476">
        <v>0</v>
      </c>
      <c r="H808" s="477">
        <v>0.1</v>
      </c>
      <c r="I808" s="102">
        <v>0</v>
      </c>
      <c r="J808" s="475"/>
      <c r="K808" s="7"/>
      <c r="L808" s="491">
        <v>795</v>
      </c>
      <c r="M808" s="503" t="s">
        <v>489</v>
      </c>
      <c r="N808" s="511">
        <v>0</v>
      </c>
      <c r="O808" s="504"/>
      <c r="P808" s="505"/>
      <c r="R808" s="510"/>
      <c r="S808" s="510"/>
      <c r="T808" s="507" t="s">
        <v>489</v>
      </c>
      <c r="AM808">
        <v>0</v>
      </c>
      <c r="AN808">
        <v>0</v>
      </c>
      <c r="AO808">
        <v>0</v>
      </c>
      <c r="AP808">
        <v>0</v>
      </c>
    </row>
    <row r="809" spans="1:42" ht="18" hidden="1" outlineLevel="1" x14ac:dyDescent="0.35">
      <c r="A809" s="13" t="s">
        <v>184</v>
      </c>
      <c r="B809" s="35">
        <v>796</v>
      </c>
      <c r="C809" s="473"/>
      <c r="D809" s="474"/>
      <c r="E809" s="474"/>
      <c r="F809" s="475"/>
      <c r="G809" s="476">
        <v>0</v>
      </c>
      <c r="H809" s="477">
        <v>0.1</v>
      </c>
      <c r="I809" s="102">
        <v>0</v>
      </c>
      <c r="J809" s="475"/>
      <c r="K809" s="7"/>
      <c r="L809" s="491">
        <v>796</v>
      </c>
      <c r="M809" s="503" t="s">
        <v>489</v>
      </c>
      <c r="N809" s="511">
        <v>0</v>
      </c>
      <c r="O809" s="504"/>
      <c r="P809" s="505"/>
      <c r="R809" s="510"/>
      <c r="S809" s="510"/>
      <c r="T809" s="507" t="s">
        <v>489</v>
      </c>
      <c r="AM809">
        <v>0</v>
      </c>
      <c r="AN809">
        <v>0</v>
      </c>
      <c r="AO809">
        <v>0</v>
      </c>
      <c r="AP809">
        <v>0</v>
      </c>
    </row>
    <row r="810" spans="1:42" ht="18" hidden="1" outlineLevel="1" x14ac:dyDescent="0.35">
      <c r="A810" s="13" t="s">
        <v>184</v>
      </c>
      <c r="B810" s="35">
        <v>797</v>
      </c>
      <c r="C810" s="473"/>
      <c r="D810" s="474"/>
      <c r="E810" s="474"/>
      <c r="F810" s="475"/>
      <c r="G810" s="476">
        <v>0</v>
      </c>
      <c r="H810" s="477">
        <v>0.1</v>
      </c>
      <c r="I810" s="102">
        <v>0</v>
      </c>
      <c r="J810" s="475"/>
      <c r="K810" s="7"/>
      <c r="L810" s="491">
        <v>797</v>
      </c>
      <c r="M810" s="503" t="s">
        <v>489</v>
      </c>
      <c r="N810" s="511">
        <v>0</v>
      </c>
      <c r="O810" s="504"/>
      <c r="P810" s="505"/>
      <c r="R810" s="510"/>
      <c r="S810" s="510"/>
      <c r="T810" s="507" t="s">
        <v>489</v>
      </c>
      <c r="AM810">
        <v>0</v>
      </c>
      <c r="AN810">
        <v>0</v>
      </c>
      <c r="AO810">
        <v>0</v>
      </c>
      <c r="AP810">
        <v>0</v>
      </c>
    </row>
    <row r="811" spans="1:42" ht="18" hidden="1" outlineLevel="1" x14ac:dyDescent="0.35">
      <c r="A811" s="13" t="s">
        <v>184</v>
      </c>
      <c r="B811" s="35">
        <v>798</v>
      </c>
      <c r="C811" s="473"/>
      <c r="D811" s="474"/>
      <c r="E811" s="474"/>
      <c r="F811" s="475"/>
      <c r="G811" s="476">
        <v>0</v>
      </c>
      <c r="H811" s="477">
        <v>0.1</v>
      </c>
      <c r="I811" s="102">
        <v>0</v>
      </c>
      <c r="J811" s="475"/>
      <c r="K811" s="7"/>
      <c r="L811" s="491">
        <v>798</v>
      </c>
      <c r="M811" s="503" t="s">
        <v>489</v>
      </c>
      <c r="N811" s="511">
        <v>0</v>
      </c>
      <c r="O811" s="504"/>
      <c r="P811" s="505"/>
      <c r="R811" s="510"/>
      <c r="S811" s="510"/>
      <c r="T811" s="507" t="s">
        <v>489</v>
      </c>
      <c r="AM811">
        <v>0</v>
      </c>
      <c r="AN811">
        <v>0</v>
      </c>
      <c r="AO811">
        <v>0</v>
      </c>
      <c r="AP811">
        <v>0</v>
      </c>
    </row>
    <row r="812" spans="1:42" ht="18" hidden="1" outlineLevel="1" x14ac:dyDescent="0.35">
      <c r="A812" s="13" t="s">
        <v>184</v>
      </c>
      <c r="B812" s="35">
        <v>799</v>
      </c>
      <c r="C812" s="473"/>
      <c r="D812" s="474"/>
      <c r="E812" s="474"/>
      <c r="F812" s="475"/>
      <c r="G812" s="476">
        <v>0</v>
      </c>
      <c r="H812" s="477">
        <v>0.1</v>
      </c>
      <c r="I812" s="102">
        <v>0</v>
      </c>
      <c r="J812" s="475"/>
      <c r="K812" s="7"/>
      <c r="L812" s="491">
        <v>799</v>
      </c>
      <c r="M812" s="503" t="s">
        <v>489</v>
      </c>
      <c r="N812" s="511">
        <v>0</v>
      </c>
      <c r="O812" s="504"/>
      <c r="P812" s="505"/>
      <c r="R812" s="510"/>
      <c r="S812" s="510"/>
      <c r="T812" s="507" t="s">
        <v>489</v>
      </c>
      <c r="AM812">
        <v>0</v>
      </c>
      <c r="AN812">
        <v>0</v>
      </c>
      <c r="AO812">
        <v>0</v>
      </c>
      <c r="AP812">
        <v>0</v>
      </c>
    </row>
    <row r="813" spans="1:42" ht="18" hidden="1" outlineLevel="1" x14ac:dyDescent="0.35">
      <c r="A813" s="13" t="s">
        <v>184</v>
      </c>
      <c r="B813" s="35">
        <v>800</v>
      </c>
      <c r="C813" s="473"/>
      <c r="D813" s="474"/>
      <c r="E813" s="474"/>
      <c r="F813" s="475"/>
      <c r="G813" s="476">
        <v>0</v>
      </c>
      <c r="H813" s="477">
        <v>0.1</v>
      </c>
      <c r="I813" s="102">
        <v>0</v>
      </c>
      <c r="J813" s="475"/>
      <c r="K813" s="7"/>
      <c r="L813" s="491">
        <v>800</v>
      </c>
      <c r="M813" s="503" t="s">
        <v>489</v>
      </c>
      <c r="N813" s="511">
        <v>0</v>
      </c>
      <c r="O813" s="504"/>
      <c r="P813" s="505"/>
      <c r="R813" s="510"/>
      <c r="S813" s="510"/>
      <c r="T813" s="507" t="s">
        <v>489</v>
      </c>
      <c r="AM813">
        <v>0</v>
      </c>
      <c r="AN813">
        <v>0</v>
      </c>
      <c r="AO813">
        <v>0</v>
      </c>
      <c r="AP813">
        <v>0</v>
      </c>
    </row>
    <row r="814" spans="1:42" ht="18" hidden="1" outlineLevel="1" x14ac:dyDescent="0.35">
      <c r="A814" s="13" t="s">
        <v>184</v>
      </c>
      <c r="B814" s="35">
        <v>801</v>
      </c>
      <c r="C814" s="473"/>
      <c r="D814" s="474"/>
      <c r="E814" s="474"/>
      <c r="F814" s="475"/>
      <c r="G814" s="476">
        <v>0</v>
      </c>
      <c r="H814" s="477">
        <v>0.1</v>
      </c>
      <c r="I814" s="102">
        <v>0</v>
      </c>
      <c r="J814" s="475"/>
      <c r="K814" s="7"/>
      <c r="L814" s="491">
        <v>801</v>
      </c>
      <c r="M814" s="503" t="s">
        <v>489</v>
      </c>
      <c r="N814" s="511">
        <v>0</v>
      </c>
      <c r="O814" s="504"/>
      <c r="P814" s="505"/>
      <c r="R814" s="510"/>
      <c r="S814" s="510"/>
      <c r="T814" s="507" t="s">
        <v>489</v>
      </c>
      <c r="AM814">
        <v>0</v>
      </c>
      <c r="AN814">
        <v>0</v>
      </c>
      <c r="AO814">
        <v>0</v>
      </c>
      <c r="AP814">
        <v>0</v>
      </c>
    </row>
    <row r="815" spans="1:42" ht="18" hidden="1" outlineLevel="1" x14ac:dyDescent="0.35">
      <c r="A815" s="13" t="s">
        <v>184</v>
      </c>
      <c r="B815" s="35">
        <v>802</v>
      </c>
      <c r="C815" s="473"/>
      <c r="D815" s="474"/>
      <c r="E815" s="474"/>
      <c r="F815" s="475"/>
      <c r="G815" s="476">
        <v>0</v>
      </c>
      <c r="H815" s="477">
        <v>0.1</v>
      </c>
      <c r="I815" s="102">
        <v>0</v>
      </c>
      <c r="J815" s="475"/>
      <c r="K815" s="7"/>
      <c r="L815" s="491">
        <v>802</v>
      </c>
      <c r="M815" s="503" t="s">
        <v>489</v>
      </c>
      <c r="N815" s="511">
        <v>0</v>
      </c>
      <c r="O815" s="504"/>
      <c r="P815" s="505"/>
      <c r="R815" s="510"/>
      <c r="S815" s="510"/>
      <c r="T815" s="507" t="s">
        <v>489</v>
      </c>
      <c r="AM815">
        <v>0</v>
      </c>
      <c r="AN815">
        <v>0</v>
      </c>
      <c r="AO815">
        <v>0</v>
      </c>
      <c r="AP815">
        <v>0</v>
      </c>
    </row>
    <row r="816" spans="1:42" ht="18" hidden="1" outlineLevel="1" x14ac:dyDescent="0.35">
      <c r="A816" s="13" t="s">
        <v>184</v>
      </c>
      <c r="B816" s="35">
        <v>803</v>
      </c>
      <c r="C816" s="473"/>
      <c r="D816" s="474"/>
      <c r="E816" s="474"/>
      <c r="F816" s="475"/>
      <c r="G816" s="476">
        <v>0</v>
      </c>
      <c r="H816" s="477">
        <v>0.1</v>
      </c>
      <c r="I816" s="102">
        <v>0</v>
      </c>
      <c r="J816" s="475"/>
      <c r="K816" s="7"/>
      <c r="L816" s="491">
        <v>803</v>
      </c>
      <c r="M816" s="503" t="s">
        <v>489</v>
      </c>
      <c r="N816" s="511">
        <v>0</v>
      </c>
      <c r="O816" s="504"/>
      <c r="P816" s="505"/>
      <c r="R816" s="510"/>
      <c r="S816" s="510"/>
      <c r="T816" s="507" t="s">
        <v>489</v>
      </c>
      <c r="AM816">
        <v>0</v>
      </c>
      <c r="AN816">
        <v>0</v>
      </c>
      <c r="AO816">
        <v>0</v>
      </c>
      <c r="AP816">
        <v>0</v>
      </c>
    </row>
    <row r="817" spans="1:42" ht="18" hidden="1" outlineLevel="1" x14ac:dyDescent="0.35">
      <c r="A817" s="13" t="s">
        <v>184</v>
      </c>
      <c r="B817" s="35">
        <v>804</v>
      </c>
      <c r="C817" s="473"/>
      <c r="D817" s="474"/>
      <c r="E817" s="474"/>
      <c r="F817" s="475"/>
      <c r="G817" s="476">
        <v>0</v>
      </c>
      <c r="H817" s="477">
        <v>0.1</v>
      </c>
      <c r="I817" s="102">
        <v>0</v>
      </c>
      <c r="J817" s="475"/>
      <c r="K817" s="7"/>
      <c r="L817" s="491">
        <v>804</v>
      </c>
      <c r="M817" s="503" t="s">
        <v>489</v>
      </c>
      <c r="N817" s="511">
        <v>0</v>
      </c>
      <c r="O817" s="504"/>
      <c r="P817" s="505"/>
      <c r="R817" s="510"/>
      <c r="S817" s="510"/>
      <c r="T817" s="507" t="s">
        <v>489</v>
      </c>
      <c r="AM817">
        <v>0</v>
      </c>
      <c r="AN817">
        <v>0</v>
      </c>
      <c r="AO817">
        <v>0</v>
      </c>
      <c r="AP817">
        <v>0</v>
      </c>
    </row>
    <row r="818" spans="1:42" ht="18" hidden="1" outlineLevel="1" x14ac:dyDescent="0.35">
      <c r="A818" s="13" t="s">
        <v>184</v>
      </c>
      <c r="B818" s="35">
        <v>805</v>
      </c>
      <c r="C818" s="473"/>
      <c r="D818" s="474"/>
      <c r="E818" s="474"/>
      <c r="F818" s="475"/>
      <c r="G818" s="476">
        <v>0</v>
      </c>
      <c r="H818" s="477">
        <v>0.1</v>
      </c>
      <c r="I818" s="102">
        <v>0</v>
      </c>
      <c r="J818" s="475"/>
      <c r="K818" s="7"/>
      <c r="L818" s="491">
        <v>805</v>
      </c>
      <c r="M818" s="503" t="s">
        <v>489</v>
      </c>
      <c r="N818" s="511">
        <v>0</v>
      </c>
      <c r="O818" s="504"/>
      <c r="P818" s="505"/>
      <c r="R818" s="510"/>
      <c r="S818" s="510"/>
      <c r="T818" s="507" t="s">
        <v>489</v>
      </c>
      <c r="AM818">
        <v>0</v>
      </c>
      <c r="AN818">
        <v>0</v>
      </c>
      <c r="AO818">
        <v>0</v>
      </c>
      <c r="AP818">
        <v>0</v>
      </c>
    </row>
    <row r="819" spans="1:42" ht="18" hidden="1" outlineLevel="1" x14ac:dyDescent="0.35">
      <c r="A819" s="13" t="s">
        <v>184</v>
      </c>
      <c r="B819" s="35">
        <v>806</v>
      </c>
      <c r="C819" s="473"/>
      <c r="D819" s="474"/>
      <c r="E819" s="474"/>
      <c r="F819" s="475"/>
      <c r="G819" s="476">
        <v>0</v>
      </c>
      <c r="H819" s="477">
        <v>0.1</v>
      </c>
      <c r="I819" s="102">
        <v>0</v>
      </c>
      <c r="J819" s="475"/>
      <c r="K819" s="7"/>
      <c r="L819" s="491">
        <v>806</v>
      </c>
      <c r="M819" s="503" t="s">
        <v>489</v>
      </c>
      <c r="N819" s="511">
        <v>0</v>
      </c>
      <c r="O819" s="504"/>
      <c r="P819" s="505"/>
      <c r="R819" s="510"/>
      <c r="S819" s="510"/>
      <c r="T819" s="507" t="s">
        <v>489</v>
      </c>
      <c r="AM819">
        <v>0</v>
      </c>
      <c r="AN819">
        <v>0</v>
      </c>
      <c r="AO819">
        <v>0</v>
      </c>
      <c r="AP819">
        <v>0</v>
      </c>
    </row>
    <row r="820" spans="1:42" ht="18" hidden="1" outlineLevel="1" x14ac:dyDescent="0.35">
      <c r="A820" s="13" t="s">
        <v>184</v>
      </c>
      <c r="B820" s="35">
        <v>807</v>
      </c>
      <c r="C820" s="473"/>
      <c r="D820" s="474"/>
      <c r="E820" s="474"/>
      <c r="F820" s="475"/>
      <c r="G820" s="476">
        <v>0</v>
      </c>
      <c r="H820" s="477">
        <v>0.1</v>
      </c>
      <c r="I820" s="102">
        <v>0</v>
      </c>
      <c r="J820" s="475"/>
      <c r="K820" s="7"/>
      <c r="L820" s="491">
        <v>807</v>
      </c>
      <c r="M820" s="503" t="s">
        <v>489</v>
      </c>
      <c r="N820" s="511">
        <v>0</v>
      </c>
      <c r="O820" s="504"/>
      <c r="P820" s="505"/>
      <c r="R820" s="510"/>
      <c r="S820" s="510"/>
      <c r="T820" s="507" t="s">
        <v>489</v>
      </c>
      <c r="AM820">
        <v>0</v>
      </c>
      <c r="AN820">
        <v>0</v>
      </c>
      <c r="AO820">
        <v>0</v>
      </c>
      <c r="AP820">
        <v>0</v>
      </c>
    </row>
    <row r="821" spans="1:42" ht="18" hidden="1" outlineLevel="1" x14ac:dyDescent="0.35">
      <c r="A821" s="13" t="s">
        <v>184</v>
      </c>
      <c r="B821" s="35">
        <v>808</v>
      </c>
      <c r="C821" s="473"/>
      <c r="D821" s="474"/>
      <c r="E821" s="474"/>
      <c r="F821" s="475"/>
      <c r="G821" s="476">
        <v>0</v>
      </c>
      <c r="H821" s="477">
        <v>0.1</v>
      </c>
      <c r="I821" s="102">
        <v>0</v>
      </c>
      <c r="J821" s="475"/>
      <c r="K821" s="7"/>
      <c r="L821" s="491">
        <v>808</v>
      </c>
      <c r="M821" s="503" t="s">
        <v>489</v>
      </c>
      <c r="N821" s="511">
        <v>0</v>
      </c>
      <c r="O821" s="504"/>
      <c r="P821" s="505"/>
      <c r="R821" s="510"/>
      <c r="S821" s="510"/>
      <c r="T821" s="507" t="s">
        <v>489</v>
      </c>
      <c r="AM821">
        <v>0</v>
      </c>
      <c r="AN821">
        <v>0</v>
      </c>
      <c r="AO821">
        <v>0</v>
      </c>
      <c r="AP821">
        <v>0</v>
      </c>
    </row>
    <row r="822" spans="1:42" ht="18" hidden="1" outlineLevel="1" x14ac:dyDescent="0.35">
      <c r="A822" s="13" t="s">
        <v>184</v>
      </c>
      <c r="B822" s="35">
        <v>809</v>
      </c>
      <c r="C822" s="473"/>
      <c r="D822" s="474"/>
      <c r="E822" s="474"/>
      <c r="F822" s="475"/>
      <c r="G822" s="476">
        <v>0</v>
      </c>
      <c r="H822" s="477">
        <v>0.1</v>
      </c>
      <c r="I822" s="102">
        <v>0</v>
      </c>
      <c r="J822" s="475"/>
      <c r="K822" s="7"/>
      <c r="L822" s="491">
        <v>809</v>
      </c>
      <c r="M822" s="503" t="s">
        <v>489</v>
      </c>
      <c r="N822" s="511">
        <v>0</v>
      </c>
      <c r="O822" s="504"/>
      <c r="P822" s="505"/>
      <c r="R822" s="510"/>
      <c r="S822" s="510"/>
      <c r="T822" s="507" t="s">
        <v>489</v>
      </c>
      <c r="AM822">
        <v>0</v>
      </c>
      <c r="AN822">
        <v>0</v>
      </c>
      <c r="AO822">
        <v>0</v>
      </c>
      <c r="AP822">
        <v>0</v>
      </c>
    </row>
    <row r="823" spans="1:42" ht="18" hidden="1" outlineLevel="1" x14ac:dyDescent="0.35">
      <c r="A823" s="13" t="s">
        <v>184</v>
      </c>
      <c r="B823" s="35">
        <v>810</v>
      </c>
      <c r="C823" s="473"/>
      <c r="D823" s="474"/>
      <c r="E823" s="474"/>
      <c r="F823" s="475"/>
      <c r="G823" s="476">
        <v>0</v>
      </c>
      <c r="H823" s="477">
        <v>0.1</v>
      </c>
      <c r="I823" s="102">
        <v>0</v>
      </c>
      <c r="J823" s="475"/>
      <c r="K823" s="7"/>
      <c r="L823" s="491">
        <v>810</v>
      </c>
      <c r="M823" s="503" t="s">
        <v>489</v>
      </c>
      <c r="N823" s="511">
        <v>0</v>
      </c>
      <c r="O823" s="504"/>
      <c r="P823" s="505"/>
      <c r="R823" s="510"/>
      <c r="S823" s="510"/>
      <c r="T823" s="507" t="s">
        <v>489</v>
      </c>
      <c r="AM823">
        <v>0</v>
      </c>
      <c r="AN823">
        <v>0</v>
      </c>
      <c r="AO823">
        <v>0</v>
      </c>
      <c r="AP823">
        <v>0</v>
      </c>
    </row>
    <row r="824" spans="1:42" ht="18" hidden="1" outlineLevel="1" x14ac:dyDescent="0.35">
      <c r="A824" s="13" t="s">
        <v>184</v>
      </c>
      <c r="B824" s="35">
        <v>811</v>
      </c>
      <c r="C824" s="473"/>
      <c r="D824" s="474"/>
      <c r="E824" s="474"/>
      <c r="F824" s="475"/>
      <c r="G824" s="476">
        <v>0</v>
      </c>
      <c r="H824" s="477">
        <v>0.1</v>
      </c>
      <c r="I824" s="102">
        <v>0</v>
      </c>
      <c r="J824" s="475"/>
      <c r="K824" s="7"/>
      <c r="L824" s="491">
        <v>811</v>
      </c>
      <c r="M824" s="503" t="s">
        <v>489</v>
      </c>
      <c r="N824" s="511">
        <v>0</v>
      </c>
      <c r="O824" s="504"/>
      <c r="P824" s="505"/>
      <c r="R824" s="510"/>
      <c r="S824" s="510"/>
      <c r="T824" s="507" t="s">
        <v>489</v>
      </c>
      <c r="AM824">
        <v>0</v>
      </c>
      <c r="AN824">
        <v>0</v>
      </c>
      <c r="AO824">
        <v>0</v>
      </c>
      <c r="AP824">
        <v>0</v>
      </c>
    </row>
    <row r="825" spans="1:42" ht="18" hidden="1" outlineLevel="1" x14ac:dyDescent="0.35">
      <c r="A825" s="13" t="s">
        <v>184</v>
      </c>
      <c r="B825" s="35">
        <v>812</v>
      </c>
      <c r="C825" s="473"/>
      <c r="D825" s="474"/>
      <c r="E825" s="474"/>
      <c r="F825" s="475"/>
      <c r="G825" s="476">
        <v>0</v>
      </c>
      <c r="H825" s="477">
        <v>0.1</v>
      </c>
      <c r="I825" s="102">
        <v>0</v>
      </c>
      <c r="J825" s="475"/>
      <c r="K825" s="7"/>
      <c r="L825" s="491">
        <v>812</v>
      </c>
      <c r="M825" s="503" t="s">
        <v>489</v>
      </c>
      <c r="N825" s="511">
        <v>0</v>
      </c>
      <c r="O825" s="504"/>
      <c r="P825" s="505"/>
      <c r="R825" s="510"/>
      <c r="S825" s="510"/>
      <c r="T825" s="507" t="s">
        <v>489</v>
      </c>
      <c r="AM825">
        <v>0</v>
      </c>
      <c r="AN825">
        <v>0</v>
      </c>
      <c r="AO825">
        <v>0</v>
      </c>
      <c r="AP825">
        <v>0</v>
      </c>
    </row>
    <row r="826" spans="1:42" ht="18" hidden="1" outlineLevel="1" x14ac:dyDescent="0.35">
      <c r="A826" s="13" t="s">
        <v>184</v>
      </c>
      <c r="B826" s="35">
        <v>813</v>
      </c>
      <c r="C826" s="473"/>
      <c r="D826" s="474"/>
      <c r="E826" s="474"/>
      <c r="F826" s="475"/>
      <c r="G826" s="476">
        <v>0</v>
      </c>
      <c r="H826" s="477">
        <v>0.1</v>
      </c>
      <c r="I826" s="102">
        <v>0</v>
      </c>
      <c r="J826" s="475"/>
      <c r="K826" s="7"/>
      <c r="L826" s="491">
        <v>813</v>
      </c>
      <c r="M826" s="503" t="s">
        <v>489</v>
      </c>
      <c r="N826" s="511">
        <v>0</v>
      </c>
      <c r="O826" s="504"/>
      <c r="P826" s="505"/>
      <c r="R826" s="510"/>
      <c r="S826" s="510"/>
      <c r="T826" s="507" t="s">
        <v>489</v>
      </c>
      <c r="AM826">
        <v>0</v>
      </c>
      <c r="AN826">
        <v>0</v>
      </c>
      <c r="AO826">
        <v>0</v>
      </c>
      <c r="AP826">
        <v>0</v>
      </c>
    </row>
    <row r="827" spans="1:42" ht="18" hidden="1" outlineLevel="1" x14ac:dyDescent="0.35">
      <c r="A827" s="13" t="s">
        <v>184</v>
      </c>
      <c r="B827" s="35">
        <v>814</v>
      </c>
      <c r="C827" s="473"/>
      <c r="D827" s="474"/>
      <c r="E827" s="474"/>
      <c r="F827" s="475"/>
      <c r="G827" s="476">
        <v>0</v>
      </c>
      <c r="H827" s="477">
        <v>0.1</v>
      </c>
      <c r="I827" s="102">
        <v>0</v>
      </c>
      <c r="J827" s="475"/>
      <c r="K827" s="7"/>
      <c r="L827" s="491">
        <v>814</v>
      </c>
      <c r="M827" s="503" t="s">
        <v>489</v>
      </c>
      <c r="N827" s="511">
        <v>0</v>
      </c>
      <c r="O827" s="504"/>
      <c r="P827" s="505"/>
      <c r="R827" s="510"/>
      <c r="S827" s="510"/>
      <c r="T827" s="507" t="s">
        <v>489</v>
      </c>
      <c r="AM827">
        <v>0</v>
      </c>
      <c r="AN827">
        <v>0</v>
      </c>
      <c r="AO827">
        <v>0</v>
      </c>
      <c r="AP827">
        <v>0</v>
      </c>
    </row>
    <row r="828" spans="1:42" ht="18" hidden="1" outlineLevel="1" x14ac:dyDescent="0.35">
      <c r="A828" s="13" t="s">
        <v>184</v>
      </c>
      <c r="B828" s="35">
        <v>815</v>
      </c>
      <c r="C828" s="473"/>
      <c r="D828" s="474"/>
      <c r="E828" s="474"/>
      <c r="F828" s="475"/>
      <c r="G828" s="476">
        <v>0</v>
      </c>
      <c r="H828" s="477">
        <v>0.1</v>
      </c>
      <c r="I828" s="102">
        <v>0</v>
      </c>
      <c r="J828" s="475"/>
      <c r="K828" s="7"/>
      <c r="L828" s="491">
        <v>815</v>
      </c>
      <c r="M828" s="503" t="s">
        <v>489</v>
      </c>
      <c r="N828" s="511">
        <v>0</v>
      </c>
      <c r="O828" s="504"/>
      <c r="P828" s="505"/>
      <c r="R828" s="510"/>
      <c r="S828" s="510"/>
      <c r="T828" s="507" t="s">
        <v>489</v>
      </c>
      <c r="AM828">
        <v>0</v>
      </c>
      <c r="AN828">
        <v>0</v>
      </c>
      <c r="AO828">
        <v>0</v>
      </c>
      <c r="AP828">
        <v>0</v>
      </c>
    </row>
    <row r="829" spans="1:42" ht="18" hidden="1" outlineLevel="1" x14ac:dyDescent="0.35">
      <c r="A829" s="13" t="s">
        <v>184</v>
      </c>
      <c r="B829" s="35">
        <v>816</v>
      </c>
      <c r="C829" s="473"/>
      <c r="D829" s="474"/>
      <c r="E829" s="474"/>
      <c r="F829" s="475"/>
      <c r="G829" s="476">
        <v>0</v>
      </c>
      <c r="H829" s="477">
        <v>0.1</v>
      </c>
      <c r="I829" s="102">
        <v>0</v>
      </c>
      <c r="J829" s="475"/>
      <c r="K829" s="7"/>
      <c r="L829" s="491">
        <v>816</v>
      </c>
      <c r="M829" s="503" t="s">
        <v>489</v>
      </c>
      <c r="N829" s="511">
        <v>0</v>
      </c>
      <c r="O829" s="504"/>
      <c r="P829" s="505"/>
      <c r="R829" s="510"/>
      <c r="S829" s="510"/>
      <c r="T829" s="507" t="s">
        <v>489</v>
      </c>
      <c r="AM829">
        <v>0</v>
      </c>
      <c r="AN829">
        <v>0</v>
      </c>
      <c r="AO829">
        <v>0</v>
      </c>
      <c r="AP829">
        <v>0</v>
      </c>
    </row>
    <row r="830" spans="1:42" ht="18" hidden="1" outlineLevel="1" x14ac:dyDescent="0.35">
      <c r="A830" s="13" t="s">
        <v>184</v>
      </c>
      <c r="B830" s="35">
        <v>817</v>
      </c>
      <c r="C830" s="473"/>
      <c r="D830" s="474"/>
      <c r="E830" s="474"/>
      <c r="F830" s="475"/>
      <c r="G830" s="476">
        <v>0</v>
      </c>
      <c r="H830" s="477">
        <v>0.1</v>
      </c>
      <c r="I830" s="102">
        <v>0</v>
      </c>
      <c r="J830" s="475"/>
      <c r="K830" s="7"/>
      <c r="L830" s="491">
        <v>817</v>
      </c>
      <c r="M830" s="503" t="s">
        <v>489</v>
      </c>
      <c r="N830" s="511">
        <v>0</v>
      </c>
      <c r="O830" s="504"/>
      <c r="P830" s="505"/>
      <c r="R830" s="510"/>
      <c r="S830" s="510"/>
      <c r="T830" s="507" t="s">
        <v>489</v>
      </c>
      <c r="AM830">
        <v>0</v>
      </c>
      <c r="AN830">
        <v>0</v>
      </c>
      <c r="AO830">
        <v>0</v>
      </c>
      <c r="AP830">
        <v>0</v>
      </c>
    </row>
    <row r="831" spans="1:42" ht="18" hidden="1" outlineLevel="1" x14ac:dyDescent="0.35">
      <c r="A831" s="13" t="s">
        <v>184</v>
      </c>
      <c r="B831" s="35">
        <v>818</v>
      </c>
      <c r="C831" s="473"/>
      <c r="D831" s="474"/>
      <c r="E831" s="474"/>
      <c r="F831" s="475"/>
      <c r="G831" s="476">
        <v>0</v>
      </c>
      <c r="H831" s="477">
        <v>0.1</v>
      </c>
      <c r="I831" s="102">
        <v>0</v>
      </c>
      <c r="J831" s="475"/>
      <c r="K831" s="7"/>
      <c r="L831" s="491">
        <v>818</v>
      </c>
      <c r="M831" s="503" t="s">
        <v>489</v>
      </c>
      <c r="N831" s="511">
        <v>0</v>
      </c>
      <c r="O831" s="504"/>
      <c r="P831" s="505"/>
      <c r="R831" s="510"/>
      <c r="S831" s="510"/>
      <c r="T831" s="507" t="s">
        <v>489</v>
      </c>
      <c r="AM831">
        <v>0</v>
      </c>
      <c r="AN831">
        <v>0</v>
      </c>
      <c r="AO831">
        <v>0</v>
      </c>
      <c r="AP831">
        <v>0</v>
      </c>
    </row>
    <row r="832" spans="1:42" ht="18" hidden="1" outlineLevel="1" x14ac:dyDescent="0.35">
      <c r="A832" s="13" t="s">
        <v>184</v>
      </c>
      <c r="B832" s="35">
        <v>819</v>
      </c>
      <c r="C832" s="473"/>
      <c r="D832" s="474"/>
      <c r="E832" s="474"/>
      <c r="F832" s="475"/>
      <c r="G832" s="476">
        <v>0</v>
      </c>
      <c r="H832" s="477">
        <v>0.1</v>
      </c>
      <c r="I832" s="102">
        <v>0</v>
      </c>
      <c r="J832" s="475"/>
      <c r="K832" s="7"/>
      <c r="L832" s="491">
        <v>819</v>
      </c>
      <c r="M832" s="503" t="s">
        <v>489</v>
      </c>
      <c r="N832" s="511">
        <v>0</v>
      </c>
      <c r="O832" s="504"/>
      <c r="P832" s="505"/>
      <c r="R832" s="510"/>
      <c r="S832" s="510"/>
      <c r="T832" s="507" t="s">
        <v>489</v>
      </c>
      <c r="AM832">
        <v>0</v>
      </c>
      <c r="AN832">
        <v>0</v>
      </c>
      <c r="AO832">
        <v>0</v>
      </c>
      <c r="AP832">
        <v>0</v>
      </c>
    </row>
    <row r="833" spans="1:42" ht="18" hidden="1" outlineLevel="1" x14ac:dyDescent="0.35">
      <c r="A833" s="13" t="s">
        <v>184</v>
      </c>
      <c r="B833" s="35">
        <v>820</v>
      </c>
      <c r="C833" s="473"/>
      <c r="D833" s="474"/>
      <c r="E833" s="474"/>
      <c r="F833" s="475"/>
      <c r="G833" s="476">
        <v>0</v>
      </c>
      <c r="H833" s="477">
        <v>0.1</v>
      </c>
      <c r="I833" s="102">
        <v>0</v>
      </c>
      <c r="J833" s="475"/>
      <c r="K833" s="7"/>
      <c r="L833" s="491">
        <v>820</v>
      </c>
      <c r="M833" s="503" t="s">
        <v>489</v>
      </c>
      <c r="N833" s="511">
        <v>0</v>
      </c>
      <c r="O833" s="504"/>
      <c r="P833" s="505"/>
      <c r="R833" s="510"/>
      <c r="S833" s="510"/>
      <c r="T833" s="507" t="s">
        <v>489</v>
      </c>
      <c r="AM833">
        <v>0</v>
      </c>
      <c r="AN833">
        <v>0</v>
      </c>
      <c r="AO833">
        <v>0</v>
      </c>
      <c r="AP833">
        <v>0</v>
      </c>
    </row>
    <row r="834" spans="1:42" ht="18" hidden="1" outlineLevel="1" x14ac:dyDescent="0.35">
      <c r="A834" s="13" t="s">
        <v>184</v>
      </c>
      <c r="B834" s="35">
        <v>821</v>
      </c>
      <c r="C834" s="473"/>
      <c r="D834" s="474"/>
      <c r="E834" s="474"/>
      <c r="F834" s="475"/>
      <c r="G834" s="476">
        <v>0</v>
      </c>
      <c r="H834" s="477">
        <v>0.1</v>
      </c>
      <c r="I834" s="102">
        <v>0</v>
      </c>
      <c r="J834" s="475"/>
      <c r="K834" s="7"/>
      <c r="L834" s="491">
        <v>821</v>
      </c>
      <c r="M834" s="503" t="s">
        <v>489</v>
      </c>
      <c r="N834" s="511">
        <v>0</v>
      </c>
      <c r="O834" s="504"/>
      <c r="P834" s="505"/>
      <c r="R834" s="510"/>
      <c r="S834" s="510"/>
      <c r="T834" s="507" t="s">
        <v>489</v>
      </c>
      <c r="AM834">
        <v>0</v>
      </c>
      <c r="AN834">
        <v>0</v>
      </c>
      <c r="AO834">
        <v>0</v>
      </c>
      <c r="AP834">
        <v>0</v>
      </c>
    </row>
    <row r="835" spans="1:42" ht="18" hidden="1" outlineLevel="1" x14ac:dyDescent="0.35">
      <c r="A835" s="13" t="s">
        <v>184</v>
      </c>
      <c r="B835" s="35">
        <v>822</v>
      </c>
      <c r="C835" s="473"/>
      <c r="D835" s="474"/>
      <c r="E835" s="474"/>
      <c r="F835" s="475"/>
      <c r="G835" s="476">
        <v>0</v>
      </c>
      <c r="H835" s="477">
        <v>0.1</v>
      </c>
      <c r="I835" s="102">
        <v>0</v>
      </c>
      <c r="J835" s="475"/>
      <c r="K835" s="7"/>
      <c r="L835" s="491">
        <v>822</v>
      </c>
      <c r="M835" s="503" t="s">
        <v>489</v>
      </c>
      <c r="N835" s="511">
        <v>0</v>
      </c>
      <c r="O835" s="504"/>
      <c r="P835" s="505"/>
      <c r="R835" s="510"/>
      <c r="S835" s="510"/>
      <c r="T835" s="507" t="s">
        <v>489</v>
      </c>
      <c r="AM835">
        <v>0</v>
      </c>
      <c r="AN835">
        <v>0</v>
      </c>
      <c r="AO835">
        <v>0</v>
      </c>
      <c r="AP835">
        <v>0</v>
      </c>
    </row>
    <row r="836" spans="1:42" ht="18" hidden="1" outlineLevel="1" x14ac:dyDescent="0.35">
      <c r="A836" s="13" t="s">
        <v>184</v>
      </c>
      <c r="B836" s="35">
        <v>823</v>
      </c>
      <c r="C836" s="473"/>
      <c r="D836" s="474"/>
      <c r="E836" s="474"/>
      <c r="F836" s="475"/>
      <c r="G836" s="476">
        <v>0</v>
      </c>
      <c r="H836" s="477">
        <v>0.1</v>
      </c>
      <c r="I836" s="102">
        <v>0</v>
      </c>
      <c r="J836" s="475"/>
      <c r="K836" s="7"/>
      <c r="L836" s="491">
        <v>823</v>
      </c>
      <c r="M836" s="503" t="s">
        <v>489</v>
      </c>
      <c r="N836" s="511">
        <v>0</v>
      </c>
      <c r="O836" s="504"/>
      <c r="P836" s="505"/>
      <c r="R836" s="510"/>
      <c r="S836" s="510"/>
      <c r="T836" s="507" t="s">
        <v>489</v>
      </c>
      <c r="AM836">
        <v>0</v>
      </c>
      <c r="AN836">
        <v>0</v>
      </c>
      <c r="AO836">
        <v>0</v>
      </c>
      <c r="AP836">
        <v>0</v>
      </c>
    </row>
    <row r="837" spans="1:42" ht="18" hidden="1" outlineLevel="1" x14ac:dyDescent="0.35">
      <c r="A837" s="13" t="s">
        <v>184</v>
      </c>
      <c r="B837" s="35">
        <v>824</v>
      </c>
      <c r="C837" s="473"/>
      <c r="D837" s="474"/>
      <c r="E837" s="474"/>
      <c r="F837" s="475"/>
      <c r="G837" s="476">
        <v>0</v>
      </c>
      <c r="H837" s="477">
        <v>0.1</v>
      </c>
      <c r="I837" s="102">
        <v>0</v>
      </c>
      <c r="J837" s="475"/>
      <c r="K837" s="7"/>
      <c r="L837" s="491">
        <v>824</v>
      </c>
      <c r="M837" s="503" t="s">
        <v>489</v>
      </c>
      <c r="N837" s="511">
        <v>0</v>
      </c>
      <c r="O837" s="504"/>
      <c r="P837" s="505"/>
      <c r="R837" s="510"/>
      <c r="S837" s="510"/>
      <c r="T837" s="507" t="s">
        <v>489</v>
      </c>
      <c r="AM837">
        <v>0</v>
      </c>
      <c r="AN837">
        <v>0</v>
      </c>
      <c r="AO837">
        <v>0</v>
      </c>
      <c r="AP837">
        <v>0</v>
      </c>
    </row>
    <row r="838" spans="1:42" ht="18" hidden="1" outlineLevel="1" x14ac:dyDescent="0.35">
      <c r="A838" s="13" t="s">
        <v>184</v>
      </c>
      <c r="B838" s="35">
        <v>825</v>
      </c>
      <c r="C838" s="473"/>
      <c r="D838" s="474"/>
      <c r="E838" s="474"/>
      <c r="F838" s="475"/>
      <c r="G838" s="476">
        <v>0</v>
      </c>
      <c r="H838" s="477">
        <v>0.1</v>
      </c>
      <c r="I838" s="102">
        <v>0</v>
      </c>
      <c r="J838" s="475"/>
      <c r="K838" s="7"/>
      <c r="L838" s="491">
        <v>825</v>
      </c>
      <c r="M838" s="503" t="s">
        <v>489</v>
      </c>
      <c r="N838" s="511">
        <v>0</v>
      </c>
      <c r="O838" s="504"/>
      <c r="P838" s="505"/>
      <c r="R838" s="510"/>
      <c r="S838" s="510"/>
      <c r="T838" s="507" t="s">
        <v>489</v>
      </c>
      <c r="AM838">
        <v>0</v>
      </c>
      <c r="AN838">
        <v>0</v>
      </c>
      <c r="AO838">
        <v>0</v>
      </c>
      <c r="AP838">
        <v>0</v>
      </c>
    </row>
    <row r="839" spans="1:42" ht="18" hidden="1" outlineLevel="1" x14ac:dyDescent="0.35">
      <c r="A839" s="13" t="s">
        <v>184</v>
      </c>
      <c r="B839" s="35">
        <v>826</v>
      </c>
      <c r="C839" s="473"/>
      <c r="D839" s="474"/>
      <c r="E839" s="474"/>
      <c r="F839" s="475"/>
      <c r="G839" s="476">
        <v>0</v>
      </c>
      <c r="H839" s="477">
        <v>0.1</v>
      </c>
      <c r="I839" s="102">
        <v>0</v>
      </c>
      <c r="J839" s="475"/>
      <c r="K839" s="7"/>
      <c r="L839" s="491">
        <v>826</v>
      </c>
      <c r="M839" s="503" t="s">
        <v>489</v>
      </c>
      <c r="N839" s="511">
        <v>0</v>
      </c>
      <c r="O839" s="504"/>
      <c r="P839" s="505"/>
      <c r="R839" s="510"/>
      <c r="S839" s="510"/>
      <c r="T839" s="507" t="s">
        <v>489</v>
      </c>
      <c r="AM839">
        <v>0</v>
      </c>
      <c r="AN839">
        <v>0</v>
      </c>
      <c r="AO839">
        <v>0</v>
      </c>
      <c r="AP839">
        <v>0</v>
      </c>
    </row>
    <row r="840" spans="1:42" ht="18" hidden="1" outlineLevel="1" x14ac:dyDescent="0.35">
      <c r="A840" s="13" t="s">
        <v>184</v>
      </c>
      <c r="B840" s="35">
        <v>827</v>
      </c>
      <c r="C840" s="473"/>
      <c r="D840" s="474"/>
      <c r="E840" s="474"/>
      <c r="F840" s="475"/>
      <c r="G840" s="476">
        <v>0</v>
      </c>
      <c r="H840" s="477">
        <v>0.1</v>
      </c>
      <c r="I840" s="102">
        <v>0</v>
      </c>
      <c r="J840" s="475"/>
      <c r="K840" s="7"/>
      <c r="L840" s="491">
        <v>827</v>
      </c>
      <c r="M840" s="503" t="s">
        <v>489</v>
      </c>
      <c r="N840" s="511">
        <v>0</v>
      </c>
      <c r="O840" s="504"/>
      <c r="P840" s="505"/>
      <c r="R840" s="510"/>
      <c r="S840" s="510"/>
      <c r="T840" s="507" t="s">
        <v>489</v>
      </c>
      <c r="AM840">
        <v>0</v>
      </c>
      <c r="AN840">
        <v>0</v>
      </c>
      <c r="AO840">
        <v>0</v>
      </c>
      <c r="AP840">
        <v>0</v>
      </c>
    </row>
    <row r="841" spans="1:42" ht="18" hidden="1" outlineLevel="1" x14ac:dyDescent="0.35">
      <c r="A841" s="13" t="s">
        <v>184</v>
      </c>
      <c r="B841" s="35">
        <v>828</v>
      </c>
      <c r="C841" s="473"/>
      <c r="D841" s="474"/>
      <c r="E841" s="474"/>
      <c r="F841" s="475"/>
      <c r="G841" s="476">
        <v>0</v>
      </c>
      <c r="H841" s="477">
        <v>0.1</v>
      </c>
      <c r="I841" s="102">
        <v>0</v>
      </c>
      <c r="J841" s="475"/>
      <c r="K841" s="7"/>
      <c r="L841" s="491">
        <v>828</v>
      </c>
      <c r="M841" s="503" t="s">
        <v>489</v>
      </c>
      <c r="N841" s="511">
        <v>0</v>
      </c>
      <c r="O841" s="504"/>
      <c r="P841" s="505"/>
      <c r="R841" s="510"/>
      <c r="S841" s="510"/>
      <c r="T841" s="507" t="s">
        <v>489</v>
      </c>
      <c r="AM841">
        <v>0</v>
      </c>
      <c r="AN841">
        <v>0</v>
      </c>
      <c r="AO841">
        <v>0</v>
      </c>
      <c r="AP841">
        <v>0</v>
      </c>
    </row>
    <row r="842" spans="1:42" ht="18" hidden="1" outlineLevel="1" x14ac:dyDescent="0.35">
      <c r="A842" s="13" t="s">
        <v>184</v>
      </c>
      <c r="B842" s="35">
        <v>829</v>
      </c>
      <c r="C842" s="473"/>
      <c r="D842" s="474"/>
      <c r="E842" s="474"/>
      <c r="F842" s="475"/>
      <c r="G842" s="476">
        <v>0</v>
      </c>
      <c r="H842" s="477">
        <v>0.1</v>
      </c>
      <c r="I842" s="102">
        <v>0</v>
      </c>
      <c r="J842" s="475"/>
      <c r="K842" s="7"/>
      <c r="L842" s="491">
        <v>829</v>
      </c>
      <c r="M842" s="503" t="s">
        <v>489</v>
      </c>
      <c r="N842" s="511">
        <v>0</v>
      </c>
      <c r="O842" s="504"/>
      <c r="P842" s="505"/>
      <c r="R842" s="510"/>
      <c r="S842" s="510"/>
      <c r="T842" s="507" t="s">
        <v>489</v>
      </c>
      <c r="AM842">
        <v>0</v>
      </c>
      <c r="AN842">
        <v>0</v>
      </c>
      <c r="AO842">
        <v>0</v>
      </c>
      <c r="AP842">
        <v>0</v>
      </c>
    </row>
    <row r="843" spans="1:42" ht="18" hidden="1" outlineLevel="1" x14ac:dyDescent="0.35">
      <c r="A843" s="13" t="s">
        <v>184</v>
      </c>
      <c r="B843" s="35">
        <v>830</v>
      </c>
      <c r="C843" s="473"/>
      <c r="D843" s="474"/>
      <c r="E843" s="474"/>
      <c r="F843" s="475"/>
      <c r="G843" s="476">
        <v>0</v>
      </c>
      <c r="H843" s="477">
        <v>0.1</v>
      </c>
      <c r="I843" s="102">
        <v>0</v>
      </c>
      <c r="J843" s="475"/>
      <c r="K843" s="7"/>
      <c r="L843" s="491">
        <v>830</v>
      </c>
      <c r="M843" s="503" t="s">
        <v>489</v>
      </c>
      <c r="N843" s="511">
        <v>0</v>
      </c>
      <c r="O843" s="504"/>
      <c r="P843" s="505"/>
      <c r="R843" s="510"/>
      <c r="S843" s="510"/>
      <c r="T843" s="507" t="s">
        <v>489</v>
      </c>
      <c r="AM843">
        <v>0</v>
      </c>
      <c r="AN843">
        <v>0</v>
      </c>
      <c r="AO843">
        <v>0</v>
      </c>
      <c r="AP843">
        <v>0</v>
      </c>
    </row>
    <row r="844" spans="1:42" ht="18" hidden="1" outlineLevel="1" x14ac:dyDescent="0.35">
      <c r="A844" s="13" t="s">
        <v>184</v>
      </c>
      <c r="B844" s="35">
        <v>831</v>
      </c>
      <c r="C844" s="473"/>
      <c r="D844" s="474"/>
      <c r="E844" s="474"/>
      <c r="F844" s="475"/>
      <c r="G844" s="476">
        <v>0</v>
      </c>
      <c r="H844" s="477">
        <v>0.1</v>
      </c>
      <c r="I844" s="102">
        <v>0</v>
      </c>
      <c r="J844" s="475"/>
      <c r="K844" s="7"/>
      <c r="L844" s="491">
        <v>831</v>
      </c>
      <c r="M844" s="503" t="s">
        <v>489</v>
      </c>
      <c r="N844" s="511">
        <v>0</v>
      </c>
      <c r="O844" s="504"/>
      <c r="P844" s="505"/>
      <c r="R844" s="510"/>
      <c r="S844" s="510"/>
      <c r="T844" s="507" t="s">
        <v>489</v>
      </c>
      <c r="AM844">
        <v>0</v>
      </c>
      <c r="AN844">
        <v>0</v>
      </c>
      <c r="AO844">
        <v>0</v>
      </c>
      <c r="AP844">
        <v>0</v>
      </c>
    </row>
    <row r="845" spans="1:42" ht="18" hidden="1" outlineLevel="1" x14ac:dyDescent="0.35">
      <c r="A845" s="13" t="s">
        <v>184</v>
      </c>
      <c r="B845" s="35">
        <v>832</v>
      </c>
      <c r="C845" s="473"/>
      <c r="D845" s="474"/>
      <c r="E845" s="474"/>
      <c r="F845" s="475"/>
      <c r="G845" s="476">
        <v>0</v>
      </c>
      <c r="H845" s="477">
        <v>0.1</v>
      </c>
      <c r="I845" s="102">
        <v>0</v>
      </c>
      <c r="J845" s="475"/>
      <c r="K845" s="7"/>
      <c r="L845" s="491">
        <v>832</v>
      </c>
      <c r="M845" s="503" t="s">
        <v>489</v>
      </c>
      <c r="N845" s="511">
        <v>0</v>
      </c>
      <c r="O845" s="504"/>
      <c r="P845" s="505"/>
      <c r="R845" s="510"/>
      <c r="S845" s="510"/>
      <c r="T845" s="507" t="s">
        <v>489</v>
      </c>
      <c r="AM845">
        <v>0</v>
      </c>
      <c r="AN845">
        <v>0</v>
      </c>
      <c r="AO845">
        <v>0</v>
      </c>
      <c r="AP845">
        <v>0</v>
      </c>
    </row>
    <row r="846" spans="1:42" ht="18" hidden="1" outlineLevel="1" x14ac:dyDescent="0.35">
      <c r="A846" s="13" t="s">
        <v>184</v>
      </c>
      <c r="B846" s="35">
        <v>833</v>
      </c>
      <c r="C846" s="473"/>
      <c r="D846" s="474"/>
      <c r="E846" s="474"/>
      <c r="F846" s="475"/>
      <c r="G846" s="476">
        <v>0</v>
      </c>
      <c r="H846" s="477">
        <v>0.1</v>
      </c>
      <c r="I846" s="102">
        <v>0</v>
      </c>
      <c r="J846" s="475"/>
      <c r="K846" s="7"/>
      <c r="L846" s="491">
        <v>833</v>
      </c>
      <c r="M846" s="503" t="s">
        <v>489</v>
      </c>
      <c r="N846" s="511">
        <v>0</v>
      </c>
      <c r="O846" s="504"/>
      <c r="P846" s="505"/>
      <c r="R846" s="510"/>
      <c r="S846" s="510"/>
      <c r="T846" s="507" t="s">
        <v>489</v>
      </c>
      <c r="AM846">
        <v>0</v>
      </c>
      <c r="AN846">
        <v>0</v>
      </c>
      <c r="AO846">
        <v>0</v>
      </c>
      <c r="AP846">
        <v>0</v>
      </c>
    </row>
    <row r="847" spans="1:42" ht="18" hidden="1" outlineLevel="1" x14ac:dyDescent="0.35">
      <c r="A847" s="13" t="s">
        <v>184</v>
      </c>
      <c r="B847" s="35">
        <v>834</v>
      </c>
      <c r="C847" s="473"/>
      <c r="D847" s="474"/>
      <c r="E847" s="474"/>
      <c r="F847" s="475"/>
      <c r="G847" s="476">
        <v>0</v>
      </c>
      <c r="H847" s="477">
        <v>0.1</v>
      </c>
      <c r="I847" s="102">
        <v>0</v>
      </c>
      <c r="J847" s="475"/>
      <c r="K847" s="7"/>
      <c r="L847" s="491">
        <v>834</v>
      </c>
      <c r="M847" s="503" t="s">
        <v>489</v>
      </c>
      <c r="N847" s="511">
        <v>0</v>
      </c>
      <c r="O847" s="504"/>
      <c r="P847" s="505"/>
      <c r="R847" s="510"/>
      <c r="S847" s="510"/>
      <c r="T847" s="507" t="s">
        <v>489</v>
      </c>
      <c r="AM847">
        <v>0</v>
      </c>
      <c r="AN847">
        <v>0</v>
      </c>
      <c r="AO847">
        <v>0</v>
      </c>
      <c r="AP847">
        <v>0</v>
      </c>
    </row>
    <row r="848" spans="1:42" ht="18" hidden="1" outlineLevel="1" x14ac:dyDescent="0.35">
      <c r="A848" s="13" t="s">
        <v>184</v>
      </c>
      <c r="B848" s="35">
        <v>835</v>
      </c>
      <c r="C848" s="473"/>
      <c r="D848" s="474"/>
      <c r="E848" s="474"/>
      <c r="F848" s="475"/>
      <c r="G848" s="476">
        <v>0</v>
      </c>
      <c r="H848" s="477">
        <v>0.1</v>
      </c>
      <c r="I848" s="102">
        <v>0</v>
      </c>
      <c r="J848" s="475"/>
      <c r="K848" s="7"/>
      <c r="L848" s="491">
        <v>835</v>
      </c>
      <c r="M848" s="503" t="s">
        <v>489</v>
      </c>
      <c r="N848" s="511">
        <v>0</v>
      </c>
      <c r="O848" s="504"/>
      <c r="P848" s="505"/>
      <c r="R848" s="510"/>
      <c r="S848" s="510"/>
      <c r="T848" s="507" t="s">
        <v>489</v>
      </c>
      <c r="AM848">
        <v>0</v>
      </c>
      <c r="AN848">
        <v>0</v>
      </c>
      <c r="AO848">
        <v>0</v>
      </c>
      <c r="AP848">
        <v>0</v>
      </c>
    </row>
    <row r="849" spans="1:42" ht="18" hidden="1" outlineLevel="1" x14ac:dyDescent="0.35">
      <c r="A849" s="13" t="s">
        <v>184</v>
      </c>
      <c r="B849" s="35">
        <v>836</v>
      </c>
      <c r="C849" s="473"/>
      <c r="D849" s="474"/>
      <c r="E849" s="474"/>
      <c r="F849" s="475"/>
      <c r="G849" s="476">
        <v>0</v>
      </c>
      <c r="H849" s="477">
        <v>0.1</v>
      </c>
      <c r="I849" s="102">
        <v>0</v>
      </c>
      <c r="J849" s="475"/>
      <c r="K849" s="7"/>
      <c r="L849" s="491">
        <v>836</v>
      </c>
      <c r="M849" s="503" t="s">
        <v>489</v>
      </c>
      <c r="N849" s="511">
        <v>0</v>
      </c>
      <c r="O849" s="504"/>
      <c r="P849" s="505"/>
      <c r="R849" s="510"/>
      <c r="S849" s="510"/>
      <c r="T849" s="507" t="s">
        <v>489</v>
      </c>
      <c r="AM849">
        <v>0</v>
      </c>
      <c r="AN849">
        <v>0</v>
      </c>
      <c r="AO849">
        <v>0</v>
      </c>
      <c r="AP849">
        <v>0</v>
      </c>
    </row>
    <row r="850" spans="1:42" ht="18" hidden="1" outlineLevel="1" x14ac:dyDescent="0.35">
      <c r="A850" s="13" t="s">
        <v>184</v>
      </c>
      <c r="B850" s="35">
        <v>837</v>
      </c>
      <c r="C850" s="473"/>
      <c r="D850" s="474"/>
      <c r="E850" s="474"/>
      <c r="F850" s="475"/>
      <c r="G850" s="476">
        <v>0</v>
      </c>
      <c r="H850" s="477">
        <v>0.1</v>
      </c>
      <c r="I850" s="102">
        <v>0</v>
      </c>
      <c r="J850" s="475"/>
      <c r="K850" s="7"/>
      <c r="L850" s="491">
        <v>837</v>
      </c>
      <c r="M850" s="503" t="s">
        <v>489</v>
      </c>
      <c r="N850" s="511">
        <v>0</v>
      </c>
      <c r="O850" s="504"/>
      <c r="P850" s="505"/>
      <c r="R850" s="510"/>
      <c r="S850" s="510"/>
      <c r="T850" s="507" t="s">
        <v>489</v>
      </c>
      <c r="AM850">
        <v>0</v>
      </c>
      <c r="AN850">
        <v>0</v>
      </c>
      <c r="AO850">
        <v>0</v>
      </c>
      <c r="AP850">
        <v>0</v>
      </c>
    </row>
    <row r="851" spans="1:42" ht="18" hidden="1" outlineLevel="1" x14ac:dyDescent="0.35">
      <c r="A851" s="13" t="s">
        <v>184</v>
      </c>
      <c r="B851" s="35">
        <v>838</v>
      </c>
      <c r="C851" s="473"/>
      <c r="D851" s="474"/>
      <c r="E851" s="474"/>
      <c r="F851" s="475"/>
      <c r="G851" s="476">
        <v>0</v>
      </c>
      <c r="H851" s="477">
        <v>0.1</v>
      </c>
      <c r="I851" s="102">
        <v>0</v>
      </c>
      <c r="J851" s="475"/>
      <c r="K851" s="7"/>
      <c r="L851" s="491">
        <v>838</v>
      </c>
      <c r="M851" s="503" t="s">
        <v>489</v>
      </c>
      <c r="N851" s="511">
        <v>0</v>
      </c>
      <c r="O851" s="504"/>
      <c r="P851" s="505"/>
      <c r="R851" s="510"/>
      <c r="S851" s="510"/>
      <c r="T851" s="507" t="s">
        <v>489</v>
      </c>
      <c r="AM851">
        <v>0</v>
      </c>
      <c r="AN851">
        <v>0</v>
      </c>
      <c r="AO851">
        <v>0</v>
      </c>
      <c r="AP851">
        <v>0</v>
      </c>
    </row>
    <row r="852" spans="1:42" ht="18" hidden="1" outlineLevel="1" x14ac:dyDescent="0.35">
      <c r="A852" s="13" t="s">
        <v>184</v>
      </c>
      <c r="B852" s="35">
        <v>839</v>
      </c>
      <c r="C852" s="473"/>
      <c r="D852" s="474"/>
      <c r="E852" s="474"/>
      <c r="F852" s="475"/>
      <c r="G852" s="476">
        <v>0</v>
      </c>
      <c r="H852" s="477">
        <v>0.1</v>
      </c>
      <c r="I852" s="102">
        <v>0</v>
      </c>
      <c r="J852" s="475"/>
      <c r="K852" s="7"/>
      <c r="L852" s="491">
        <v>839</v>
      </c>
      <c r="M852" s="503" t="s">
        <v>489</v>
      </c>
      <c r="N852" s="511">
        <v>0</v>
      </c>
      <c r="O852" s="504"/>
      <c r="P852" s="505"/>
      <c r="R852" s="510"/>
      <c r="S852" s="510"/>
      <c r="T852" s="507" t="s">
        <v>489</v>
      </c>
      <c r="AM852">
        <v>0</v>
      </c>
      <c r="AN852">
        <v>0</v>
      </c>
      <c r="AO852">
        <v>0</v>
      </c>
      <c r="AP852">
        <v>0</v>
      </c>
    </row>
    <row r="853" spans="1:42" ht="18" hidden="1" outlineLevel="1" x14ac:dyDescent="0.35">
      <c r="A853" s="13" t="s">
        <v>184</v>
      </c>
      <c r="B853" s="35">
        <v>840</v>
      </c>
      <c r="C853" s="473"/>
      <c r="D853" s="474"/>
      <c r="E853" s="474"/>
      <c r="F853" s="475"/>
      <c r="G853" s="476">
        <v>0</v>
      </c>
      <c r="H853" s="477">
        <v>0.1</v>
      </c>
      <c r="I853" s="102">
        <v>0</v>
      </c>
      <c r="J853" s="475"/>
      <c r="K853" s="7"/>
      <c r="L853" s="491">
        <v>840</v>
      </c>
      <c r="M853" s="503" t="s">
        <v>489</v>
      </c>
      <c r="N853" s="511">
        <v>0</v>
      </c>
      <c r="O853" s="504"/>
      <c r="P853" s="505"/>
      <c r="R853" s="510"/>
      <c r="S853" s="510"/>
      <c r="T853" s="507" t="s">
        <v>489</v>
      </c>
      <c r="AM853">
        <v>0</v>
      </c>
      <c r="AN853">
        <v>0</v>
      </c>
      <c r="AO853">
        <v>0</v>
      </c>
      <c r="AP853">
        <v>0</v>
      </c>
    </row>
    <row r="854" spans="1:42" ht="18" hidden="1" outlineLevel="1" x14ac:dyDescent="0.35">
      <c r="A854" s="13" t="s">
        <v>184</v>
      </c>
      <c r="B854" s="35">
        <v>841</v>
      </c>
      <c r="C854" s="473"/>
      <c r="D854" s="474"/>
      <c r="E854" s="474"/>
      <c r="F854" s="475"/>
      <c r="G854" s="476">
        <v>0</v>
      </c>
      <c r="H854" s="477">
        <v>0.1</v>
      </c>
      <c r="I854" s="102">
        <v>0</v>
      </c>
      <c r="J854" s="475"/>
      <c r="K854" s="7"/>
      <c r="L854" s="491">
        <v>841</v>
      </c>
      <c r="M854" s="503" t="s">
        <v>489</v>
      </c>
      <c r="N854" s="511">
        <v>0</v>
      </c>
      <c r="O854" s="504"/>
      <c r="P854" s="505"/>
      <c r="R854" s="510"/>
      <c r="S854" s="510"/>
      <c r="T854" s="507" t="s">
        <v>489</v>
      </c>
      <c r="AM854">
        <v>0</v>
      </c>
      <c r="AN854">
        <v>0</v>
      </c>
      <c r="AO854">
        <v>0</v>
      </c>
      <c r="AP854">
        <v>0</v>
      </c>
    </row>
    <row r="855" spans="1:42" ht="18" hidden="1" outlineLevel="1" x14ac:dyDescent="0.35">
      <c r="A855" s="13" t="s">
        <v>184</v>
      </c>
      <c r="B855" s="35">
        <v>842</v>
      </c>
      <c r="C855" s="473"/>
      <c r="D855" s="474"/>
      <c r="E855" s="474"/>
      <c r="F855" s="475"/>
      <c r="G855" s="476">
        <v>0</v>
      </c>
      <c r="H855" s="477">
        <v>0.1</v>
      </c>
      <c r="I855" s="102">
        <v>0</v>
      </c>
      <c r="J855" s="475"/>
      <c r="K855" s="7"/>
      <c r="L855" s="491">
        <v>842</v>
      </c>
      <c r="M855" s="503" t="s">
        <v>489</v>
      </c>
      <c r="N855" s="511">
        <v>0</v>
      </c>
      <c r="O855" s="504"/>
      <c r="P855" s="505"/>
      <c r="R855" s="510"/>
      <c r="S855" s="510"/>
      <c r="T855" s="507" t="s">
        <v>489</v>
      </c>
      <c r="AM855">
        <v>0</v>
      </c>
      <c r="AN855">
        <v>0</v>
      </c>
      <c r="AO855">
        <v>0</v>
      </c>
      <c r="AP855">
        <v>0</v>
      </c>
    </row>
    <row r="856" spans="1:42" ht="18" hidden="1" outlineLevel="1" x14ac:dyDescent="0.35">
      <c r="A856" s="13" t="s">
        <v>184</v>
      </c>
      <c r="B856" s="35">
        <v>843</v>
      </c>
      <c r="C856" s="473"/>
      <c r="D856" s="474"/>
      <c r="E856" s="474"/>
      <c r="F856" s="475"/>
      <c r="G856" s="476">
        <v>0</v>
      </c>
      <c r="H856" s="477">
        <v>0.1</v>
      </c>
      <c r="I856" s="102">
        <v>0</v>
      </c>
      <c r="J856" s="475"/>
      <c r="K856" s="7"/>
      <c r="L856" s="491">
        <v>843</v>
      </c>
      <c r="M856" s="503" t="s">
        <v>489</v>
      </c>
      <c r="N856" s="511">
        <v>0</v>
      </c>
      <c r="O856" s="504"/>
      <c r="P856" s="505"/>
      <c r="R856" s="510"/>
      <c r="S856" s="510"/>
      <c r="T856" s="507" t="s">
        <v>489</v>
      </c>
      <c r="AM856">
        <v>0</v>
      </c>
      <c r="AN856">
        <v>0</v>
      </c>
      <c r="AO856">
        <v>0</v>
      </c>
      <c r="AP856">
        <v>0</v>
      </c>
    </row>
    <row r="857" spans="1:42" ht="18" hidden="1" outlineLevel="1" x14ac:dyDescent="0.35">
      <c r="A857" s="13" t="s">
        <v>184</v>
      </c>
      <c r="B857" s="35">
        <v>844</v>
      </c>
      <c r="C857" s="473"/>
      <c r="D857" s="474"/>
      <c r="E857" s="474"/>
      <c r="F857" s="475"/>
      <c r="G857" s="476">
        <v>0</v>
      </c>
      <c r="H857" s="477">
        <v>0.1</v>
      </c>
      <c r="I857" s="102">
        <v>0</v>
      </c>
      <c r="J857" s="475"/>
      <c r="K857" s="7"/>
      <c r="L857" s="491">
        <v>844</v>
      </c>
      <c r="M857" s="503" t="s">
        <v>489</v>
      </c>
      <c r="N857" s="511">
        <v>0</v>
      </c>
      <c r="O857" s="504"/>
      <c r="P857" s="505"/>
      <c r="R857" s="510"/>
      <c r="S857" s="510"/>
      <c r="T857" s="507" t="s">
        <v>489</v>
      </c>
      <c r="AM857">
        <v>0</v>
      </c>
      <c r="AN857">
        <v>0</v>
      </c>
      <c r="AO857">
        <v>0</v>
      </c>
      <c r="AP857">
        <v>0</v>
      </c>
    </row>
    <row r="858" spans="1:42" ht="18" hidden="1" outlineLevel="1" x14ac:dyDescent="0.35">
      <c r="A858" s="13" t="s">
        <v>184</v>
      </c>
      <c r="B858" s="35">
        <v>845</v>
      </c>
      <c r="C858" s="473"/>
      <c r="D858" s="474"/>
      <c r="E858" s="474"/>
      <c r="F858" s="475"/>
      <c r="G858" s="476">
        <v>0</v>
      </c>
      <c r="H858" s="477">
        <v>0.1</v>
      </c>
      <c r="I858" s="102">
        <v>0</v>
      </c>
      <c r="J858" s="475"/>
      <c r="K858" s="7"/>
      <c r="L858" s="491">
        <v>845</v>
      </c>
      <c r="M858" s="503" t="s">
        <v>489</v>
      </c>
      <c r="N858" s="511">
        <v>0</v>
      </c>
      <c r="O858" s="504"/>
      <c r="P858" s="505"/>
      <c r="R858" s="510"/>
      <c r="S858" s="510"/>
      <c r="T858" s="507" t="s">
        <v>489</v>
      </c>
      <c r="AM858">
        <v>0</v>
      </c>
      <c r="AN858">
        <v>0</v>
      </c>
      <c r="AO858">
        <v>0</v>
      </c>
      <c r="AP858">
        <v>0</v>
      </c>
    </row>
    <row r="859" spans="1:42" ht="18" hidden="1" outlineLevel="1" x14ac:dyDescent="0.35">
      <c r="A859" s="13" t="s">
        <v>184</v>
      </c>
      <c r="B859" s="35">
        <v>846</v>
      </c>
      <c r="C859" s="473"/>
      <c r="D859" s="474"/>
      <c r="E859" s="474"/>
      <c r="F859" s="475"/>
      <c r="G859" s="476">
        <v>0</v>
      </c>
      <c r="H859" s="477">
        <v>0.1</v>
      </c>
      <c r="I859" s="102">
        <v>0</v>
      </c>
      <c r="J859" s="475"/>
      <c r="K859" s="7"/>
      <c r="L859" s="491">
        <v>846</v>
      </c>
      <c r="M859" s="503" t="s">
        <v>489</v>
      </c>
      <c r="N859" s="511">
        <v>0</v>
      </c>
      <c r="O859" s="504"/>
      <c r="P859" s="505"/>
      <c r="R859" s="510"/>
      <c r="S859" s="510"/>
      <c r="T859" s="507" t="s">
        <v>489</v>
      </c>
      <c r="AM859">
        <v>0</v>
      </c>
      <c r="AN859">
        <v>0</v>
      </c>
      <c r="AO859">
        <v>0</v>
      </c>
      <c r="AP859">
        <v>0</v>
      </c>
    </row>
    <row r="860" spans="1:42" ht="18" hidden="1" outlineLevel="1" x14ac:dyDescent="0.35">
      <c r="A860" s="13" t="s">
        <v>184</v>
      </c>
      <c r="B860" s="35">
        <v>847</v>
      </c>
      <c r="C860" s="473"/>
      <c r="D860" s="474"/>
      <c r="E860" s="474"/>
      <c r="F860" s="475"/>
      <c r="G860" s="476">
        <v>0</v>
      </c>
      <c r="H860" s="477">
        <v>0.1</v>
      </c>
      <c r="I860" s="102">
        <v>0</v>
      </c>
      <c r="J860" s="475"/>
      <c r="K860" s="7"/>
      <c r="L860" s="491">
        <v>847</v>
      </c>
      <c r="M860" s="503" t="s">
        <v>489</v>
      </c>
      <c r="N860" s="511">
        <v>0</v>
      </c>
      <c r="O860" s="504"/>
      <c r="P860" s="505"/>
      <c r="R860" s="510"/>
      <c r="S860" s="510"/>
      <c r="T860" s="507" t="s">
        <v>489</v>
      </c>
      <c r="AM860">
        <v>0</v>
      </c>
      <c r="AN860">
        <v>0</v>
      </c>
      <c r="AO860">
        <v>0</v>
      </c>
      <c r="AP860">
        <v>0</v>
      </c>
    </row>
    <row r="861" spans="1:42" ht="18" hidden="1" outlineLevel="1" x14ac:dyDescent="0.35">
      <c r="A861" s="13" t="s">
        <v>184</v>
      </c>
      <c r="B861" s="35">
        <v>848</v>
      </c>
      <c r="C861" s="473"/>
      <c r="D861" s="474"/>
      <c r="E861" s="474"/>
      <c r="F861" s="475"/>
      <c r="G861" s="476">
        <v>0</v>
      </c>
      <c r="H861" s="477">
        <v>0.1</v>
      </c>
      <c r="I861" s="102">
        <v>0</v>
      </c>
      <c r="J861" s="475"/>
      <c r="K861" s="7"/>
      <c r="L861" s="491">
        <v>848</v>
      </c>
      <c r="M861" s="503" t="s">
        <v>489</v>
      </c>
      <c r="N861" s="511">
        <v>0</v>
      </c>
      <c r="O861" s="504"/>
      <c r="P861" s="505"/>
      <c r="R861" s="510"/>
      <c r="S861" s="510"/>
      <c r="T861" s="507" t="s">
        <v>489</v>
      </c>
      <c r="AM861">
        <v>0</v>
      </c>
      <c r="AN861">
        <v>0</v>
      </c>
      <c r="AO861">
        <v>0</v>
      </c>
      <c r="AP861">
        <v>0</v>
      </c>
    </row>
    <row r="862" spans="1:42" ht="18" hidden="1" outlineLevel="1" x14ac:dyDescent="0.35">
      <c r="A862" s="13" t="s">
        <v>184</v>
      </c>
      <c r="B862" s="35">
        <v>849</v>
      </c>
      <c r="C862" s="473"/>
      <c r="D862" s="474"/>
      <c r="E862" s="474"/>
      <c r="F862" s="475"/>
      <c r="G862" s="476">
        <v>0</v>
      </c>
      <c r="H862" s="477">
        <v>0.1</v>
      </c>
      <c r="I862" s="102">
        <v>0</v>
      </c>
      <c r="J862" s="475"/>
      <c r="K862" s="7"/>
      <c r="L862" s="491">
        <v>849</v>
      </c>
      <c r="M862" s="503" t="s">
        <v>489</v>
      </c>
      <c r="N862" s="511">
        <v>0</v>
      </c>
      <c r="O862" s="504"/>
      <c r="P862" s="505"/>
      <c r="R862" s="510"/>
      <c r="S862" s="510"/>
      <c r="T862" s="507" t="s">
        <v>489</v>
      </c>
      <c r="AM862">
        <v>0</v>
      </c>
      <c r="AN862">
        <v>0</v>
      </c>
      <c r="AO862">
        <v>0</v>
      </c>
      <c r="AP862">
        <v>0</v>
      </c>
    </row>
    <row r="863" spans="1:42" ht="18" hidden="1" outlineLevel="1" x14ac:dyDescent="0.35">
      <c r="A863" s="13" t="s">
        <v>184</v>
      </c>
      <c r="B863" s="35">
        <v>850</v>
      </c>
      <c r="C863" s="473"/>
      <c r="D863" s="474"/>
      <c r="E863" s="474"/>
      <c r="F863" s="475"/>
      <c r="G863" s="476">
        <v>0</v>
      </c>
      <c r="H863" s="477">
        <v>0.1</v>
      </c>
      <c r="I863" s="102">
        <v>0</v>
      </c>
      <c r="J863" s="475"/>
      <c r="K863" s="7"/>
      <c r="L863" s="491">
        <v>850</v>
      </c>
      <c r="M863" s="503" t="s">
        <v>489</v>
      </c>
      <c r="N863" s="511">
        <v>0</v>
      </c>
      <c r="O863" s="504"/>
      <c r="P863" s="505"/>
      <c r="R863" s="510"/>
      <c r="S863" s="510"/>
      <c r="T863" s="507" t="s">
        <v>489</v>
      </c>
      <c r="AM863">
        <v>0</v>
      </c>
      <c r="AN863">
        <v>0</v>
      </c>
      <c r="AO863">
        <v>0</v>
      </c>
      <c r="AP863">
        <v>0</v>
      </c>
    </row>
    <row r="864" spans="1:42" ht="18" hidden="1" outlineLevel="1" x14ac:dyDescent="0.35">
      <c r="A864" s="13" t="s">
        <v>184</v>
      </c>
      <c r="B864" s="35">
        <v>851</v>
      </c>
      <c r="C864" s="473"/>
      <c r="D864" s="474"/>
      <c r="E864" s="474"/>
      <c r="F864" s="475"/>
      <c r="G864" s="476">
        <v>0</v>
      </c>
      <c r="H864" s="477">
        <v>0.1</v>
      </c>
      <c r="I864" s="102">
        <v>0</v>
      </c>
      <c r="J864" s="475"/>
      <c r="K864" s="7"/>
      <c r="L864" s="491">
        <v>851</v>
      </c>
      <c r="M864" s="503" t="s">
        <v>489</v>
      </c>
      <c r="N864" s="511">
        <v>0</v>
      </c>
      <c r="O864" s="504"/>
      <c r="P864" s="505"/>
      <c r="R864" s="510"/>
      <c r="S864" s="510"/>
      <c r="T864" s="507" t="s">
        <v>489</v>
      </c>
      <c r="AM864">
        <v>0</v>
      </c>
      <c r="AN864">
        <v>0</v>
      </c>
      <c r="AO864">
        <v>0</v>
      </c>
      <c r="AP864">
        <v>0</v>
      </c>
    </row>
    <row r="865" spans="1:42" ht="18" hidden="1" outlineLevel="1" x14ac:dyDescent="0.35">
      <c r="A865" s="13" t="s">
        <v>184</v>
      </c>
      <c r="B865" s="35">
        <v>852</v>
      </c>
      <c r="C865" s="473"/>
      <c r="D865" s="474"/>
      <c r="E865" s="474"/>
      <c r="F865" s="475"/>
      <c r="G865" s="476">
        <v>0</v>
      </c>
      <c r="H865" s="477">
        <v>0.1</v>
      </c>
      <c r="I865" s="102">
        <v>0</v>
      </c>
      <c r="J865" s="475"/>
      <c r="K865" s="7"/>
      <c r="L865" s="491">
        <v>852</v>
      </c>
      <c r="M865" s="503" t="s">
        <v>489</v>
      </c>
      <c r="N865" s="511">
        <v>0</v>
      </c>
      <c r="O865" s="504"/>
      <c r="P865" s="505"/>
      <c r="R865" s="510"/>
      <c r="S865" s="510"/>
      <c r="T865" s="507" t="s">
        <v>489</v>
      </c>
      <c r="AM865">
        <v>0</v>
      </c>
      <c r="AN865">
        <v>0</v>
      </c>
      <c r="AO865">
        <v>0</v>
      </c>
      <c r="AP865">
        <v>0</v>
      </c>
    </row>
    <row r="866" spans="1:42" ht="18" hidden="1" outlineLevel="1" x14ac:dyDescent="0.35">
      <c r="A866" s="13" t="s">
        <v>184</v>
      </c>
      <c r="B866" s="35">
        <v>853</v>
      </c>
      <c r="C866" s="473"/>
      <c r="D866" s="474"/>
      <c r="E866" s="474"/>
      <c r="F866" s="475"/>
      <c r="G866" s="476">
        <v>0</v>
      </c>
      <c r="H866" s="477">
        <v>0.1</v>
      </c>
      <c r="I866" s="102">
        <v>0</v>
      </c>
      <c r="J866" s="475"/>
      <c r="K866" s="7"/>
      <c r="L866" s="491">
        <v>853</v>
      </c>
      <c r="M866" s="503" t="s">
        <v>489</v>
      </c>
      <c r="N866" s="511">
        <v>0</v>
      </c>
      <c r="O866" s="504"/>
      <c r="P866" s="505"/>
      <c r="R866" s="510"/>
      <c r="S866" s="510"/>
      <c r="T866" s="507" t="s">
        <v>489</v>
      </c>
      <c r="AM866">
        <v>0</v>
      </c>
      <c r="AN866">
        <v>0</v>
      </c>
      <c r="AO866">
        <v>0</v>
      </c>
      <c r="AP866">
        <v>0</v>
      </c>
    </row>
    <row r="867" spans="1:42" ht="18" hidden="1" outlineLevel="1" x14ac:dyDescent="0.35">
      <c r="A867" s="13" t="s">
        <v>184</v>
      </c>
      <c r="B867" s="35">
        <v>854</v>
      </c>
      <c r="C867" s="473"/>
      <c r="D867" s="474"/>
      <c r="E867" s="474"/>
      <c r="F867" s="475"/>
      <c r="G867" s="476">
        <v>0</v>
      </c>
      <c r="H867" s="477">
        <v>0.1</v>
      </c>
      <c r="I867" s="102">
        <v>0</v>
      </c>
      <c r="J867" s="475"/>
      <c r="K867" s="7"/>
      <c r="L867" s="491">
        <v>854</v>
      </c>
      <c r="M867" s="503" t="s">
        <v>489</v>
      </c>
      <c r="N867" s="511">
        <v>0</v>
      </c>
      <c r="O867" s="504"/>
      <c r="P867" s="505"/>
      <c r="R867" s="510"/>
      <c r="S867" s="510"/>
      <c r="T867" s="507" t="s">
        <v>489</v>
      </c>
      <c r="AM867">
        <v>0</v>
      </c>
      <c r="AN867">
        <v>0</v>
      </c>
      <c r="AO867">
        <v>0</v>
      </c>
      <c r="AP867">
        <v>0</v>
      </c>
    </row>
    <row r="868" spans="1:42" ht="18" hidden="1" outlineLevel="1" x14ac:dyDescent="0.35">
      <c r="A868" s="13" t="s">
        <v>184</v>
      </c>
      <c r="B868" s="35">
        <v>855</v>
      </c>
      <c r="C868" s="473"/>
      <c r="D868" s="474"/>
      <c r="E868" s="474"/>
      <c r="F868" s="475"/>
      <c r="G868" s="476">
        <v>0</v>
      </c>
      <c r="H868" s="477">
        <v>0.1</v>
      </c>
      <c r="I868" s="102">
        <v>0</v>
      </c>
      <c r="J868" s="475"/>
      <c r="K868" s="7"/>
      <c r="L868" s="491">
        <v>855</v>
      </c>
      <c r="M868" s="503" t="s">
        <v>489</v>
      </c>
      <c r="N868" s="511">
        <v>0</v>
      </c>
      <c r="O868" s="504"/>
      <c r="P868" s="505"/>
      <c r="R868" s="510"/>
      <c r="S868" s="510"/>
      <c r="T868" s="507" t="s">
        <v>489</v>
      </c>
      <c r="AM868">
        <v>0</v>
      </c>
      <c r="AN868">
        <v>0</v>
      </c>
      <c r="AO868">
        <v>0</v>
      </c>
      <c r="AP868">
        <v>0</v>
      </c>
    </row>
    <row r="869" spans="1:42" ht="18" hidden="1" outlineLevel="1" x14ac:dyDescent="0.35">
      <c r="A869" s="13" t="s">
        <v>184</v>
      </c>
      <c r="B869" s="35">
        <v>856</v>
      </c>
      <c r="C869" s="473"/>
      <c r="D869" s="474"/>
      <c r="E869" s="474"/>
      <c r="F869" s="475"/>
      <c r="G869" s="476">
        <v>0</v>
      </c>
      <c r="H869" s="477">
        <v>0.1</v>
      </c>
      <c r="I869" s="102">
        <v>0</v>
      </c>
      <c r="J869" s="475"/>
      <c r="K869" s="7"/>
      <c r="L869" s="491">
        <v>856</v>
      </c>
      <c r="M869" s="503" t="s">
        <v>489</v>
      </c>
      <c r="N869" s="511">
        <v>0</v>
      </c>
      <c r="O869" s="504"/>
      <c r="P869" s="505"/>
      <c r="R869" s="510"/>
      <c r="S869" s="510"/>
      <c r="T869" s="507" t="s">
        <v>489</v>
      </c>
      <c r="AM869">
        <v>0</v>
      </c>
      <c r="AN869">
        <v>0</v>
      </c>
      <c r="AO869">
        <v>0</v>
      </c>
      <c r="AP869">
        <v>0</v>
      </c>
    </row>
    <row r="870" spans="1:42" ht="18" hidden="1" outlineLevel="1" x14ac:dyDescent="0.35">
      <c r="A870" s="13" t="s">
        <v>184</v>
      </c>
      <c r="B870" s="35">
        <v>857</v>
      </c>
      <c r="C870" s="473"/>
      <c r="D870" s="474"/>
      <c r="E870" s="474"/>
      <c r="F870" s="475"/>
      <c r="G870" s="476">
        <v>0</v>
      </c>
      <c r="H870" s="477">
        <v>0.1</v>
      </c>
      <c r="I870" s="102">
        <v>0</v>
      </c>
      <c r="J870" s="475"/>
      <c r="K870" s="7"/>
      <c r="L870" s="491">
        <v>857</v>
      </c>
      <c r="M870" s="503" t="s">
        <v>489</v>
      </c>
      <c r="N870" s="511">
        <v>0</v>
      </c>
      <c r="O870" s="504"/>
      <c r="P870" s="505"/>
      <c r="R870" s="510"/>
      <c r="S870" s="510"/>
      <c r="T870" s="507" t="s">
        <v>489</v>
      </c>
      <c r="AM870">
        <v>0</v>
      </c>
      <c r="AN870">
        <v>0</v>
      </c>
      <c r="AO870">
        <v>0</v>
      </c>
      <c r="AP870">
        <v>0</v>
      </c>
    </row>
    <row r="871" spans="1:42" ht="18" hidden="1" outlineLevel="1" x14ac:dyDescent="0.35">
      <c r="A871" s="13" t="s">
        <v>184</v>
      </c>
      <c r="B871" s="35">
        <v>858</v>
      </c>
      <c r="C871" s="473"/>
      <c r="D871" s="474"/>
      <c r="E871" s="474"/>
      <c r="F871" s="475"/>
      <c r="G871" s="476">
        <v>0</v>
      </c>
      <c r="H871" s="477">
        <v>0.1</v>
      </c>
      <c r="I871" s="102">
        <v>0</v>
      </c>
      <c r="J871" s="475"/>
      <c r="K871" s="7"/>
      <c r="L871" s="491">
        <v>858</v>
      </c>
      <c r="M871" s="503" t="s">
        <v>489</v>
      </c>
      <c r="N871" s="511">
        <v>0</v>
      </c>
      <c r="O871" s="504"/>
      <c r="P871" s="505"/>
      <c r="R871" s="510"/>
      <c r="S871" s="510"/>
      <c r="T871" s="507" t="s">
        <v>489</v>
      </c>
      <c r="AM871">
        <v>0</v>
      </c>
      <c r="AN871">
        <v>0</v>
      </c>
      <c r="AO871">
        <v>0</v>
      </c>
      <c r="AP871">
        <v>0</v>
      </c>
    </row>
    <row r="872" spans="1:42" ht="18" hidden="1" outlineLevel="1" x14ac:dyDescent="0.35">
      <c r="A872" s="13" t="s">
        <v>184</v>
      </c>
      <c r="B872" s="35">
        <v>859</v>
      </c>
      <c r="C872" s="473"/>
      <c r="D872" s="474"/>
      <c r="E872" s="474"/>
      <c r="F872" s="475"/>
      <c r="G872" s="476">
        <v>0</v>
      </c>
      <c r="H872" s="477">
        <v>0.1</v>
      </c>
      <c r="I872" s="102">
        <v>0</v>
      </c>
      <c r="J872" s="475"/>
      <c r="K872" s="7"/>
      <c r="L872" s="491">
        <v>859</v>
      </c>
      <c r="M872" s="503" t="s">
        <v>489</v>
      </c>
      <c r="N872" s="511">
        <v>0</v>
      </c>
      <c r="O872" s="504"/>
      <c r="P872" s="505"/>
      <c r="R872" s="510"/>
      <c r="S872" s="510"/>
      <c r="T872" s="507" t="s">
        <v>489</v>
      </c>
      <c r="AM872">
        <v>0</v>
      </c>
      <c r="AN872">
        <v>0</v>
      </c>
      <c r="AO872">
        <v>0</v>
      </c>
      <c r="AP872">
        <v>0</v>
      </c>
    </row>
    <row r="873" spans="1:42" ht="18" hidden="1" outlineLevel="1" x14ac:dyDescent="0.35">
      <c r="A873" s="13" t="s">
        <v>184</v>
      </c>
      <c r="B873" s="35">
        <v>860</v>
      </c>
      <c r="C873" s="473"/>
      <c r="D873" s="474"/>
      <c r="E873" s="474"/>
      <c r="F873" s="475"/>
      <c r="G873" s="476">
        <v>0</v>
      </c>
      <c r="H873" s="477">
        <v>0.1</v>
      </c>
      <c r="I873" s="102">
        <v>0</v>
      </c>
      <c r="J873" s="475"/>
      <c r="K873" s="7"/>
      <c r="L873" s="491">
        <v>860</v>
      </c>
      <c r="M873" s="503" t="s">
        <v>489</v>
      </c>
      <c r="N873" s="511">
        <v>0</v>
      </c>
      <c r="O873" s="504"/>
      <c r="P873" s="505"/>
      <c r="R873" s="510"/>
      <c r="S873" s="510"/>
      <c r="T873" s="507" t="s">
        <v>489</v>
      </c>
      <c r="AM873">
        <v>0</v>
      </c>
      <c r="AN873">
        <v>0</v>
      </c>
      <c r="AO873">
        <v>0</v>
      </c>
      <c r="AP873">
        <v>0</v>
      </c>
    </row>
    <row r="874" spans="1:42" ht="18" hidden="1" outlineLevel="1" x14ac:dyDescent="0.35">
      <c r="A874" s="13" t="s">
        <v>184</v>
      </c>
      <c r="B874" s="35">
        <v>861</v>
      </c>
      <c r="C874" s="473"/>
      <c r="D874" s="474"/>
      <c r="E874" s="474"/>
      <c r="F874" s="475"/>
      <c r="G874" s="476">
        <v>0</v>
      </c>
      <c r="H874" s="477">
        <v>0.1</v>
      </c>
      <c r="I874" s="102">
        <v>0</v>
      </c>
      <c r="J874" s="475"/>
      <c r="K874" s="7"/>
      <c r="L874" s="491">
        <v>861</v>
      </c>
      <c r="M874" s="503" t="s">
        <v>489</v>
      </c>
      <c r="N874" s="511">
        <v>0</v>
      </c>
      <c r="O874" s="504"/>
      <c r="P874" s="505"/>
      <c r="R874" s="510"/>
      <c r="S874" s="510"/>
      <c r="T874" s="507" t="s">
        <v>489</v>
      </c>
      <c r="AM874">
        <v>0</v>
      </c>
      <c r="AN874">
        <v>0</v>
      </c>
      <c r="AO874">
        <v>0</v>
      </c>
      <c r="AP874">
        <v>0</v>
      </c>
    </row>
    <row r="875" spans="1:42" ht="18" hidden="1" outlineLevel="1" x14ac:dyDescent="0.35">
      <c r="A875" s="13" t="s">
        <v>184</v>
      </c>
      <c r="B875" s="35">
        <v>862</v>
      </c>
      <c r="C875" s="473"/>
      <c r="D875" s="474"/>
      <c r="E875" s="474"/>
      <c r="F875" s="475"/>
      <c r="G875" s="476">
        <v>0</v>
      </c>
      <c r="H875" s="477">
        <v>0.1</v>
      </c>
      <c r="I875" s="102">
        <v>0</v>
      </c>
      <c r="J875" s="475"/>
      <c r="K875" s="7"/>
      <c r="L875" s="491">
        <v>862</v>
      </c>
      <c r="M875" s="503" t="s">
        <v>489</v>
      </c>
      <c r="N875" s="511">
        <v>0</v>
      </c>
      <c r="O875" s="504"/>
      <c r="P875" s="505"/>
      <c r="R875" s="510"/>
      <c r="S875" s="510"/>
      <c r="T875" s="507" t="s">
        <v>489</v>
      </c>
      <c r="AM875">
        <v>0</v>
      </c>
      <c r="AN875">
        <v>0</v>
      </c>
      <c r="AO875">
        <v>0</v>
      </c>
      <c r="AP875">
        <v>0</v>
      </c>
    </row>
    <row r="876" spans="1:42" ht="18" hidden="1" outlineLevel="1" x14ac:dyDescent="0.35">
      <c r="A876" s="13" t="s">
        <v>184</v>
      </c>
      <c r="B876" s="35">
        <v>863</v>
      </c>
      <c r="C876" s="473"/>
      <c r="D876" s="474"/>
      <c r="E876" s="474"/>
      <c r="F876" s="475"/>
      <c r="G876" s="476">
        <v>0</v>
      </c>
      <c r="H876" s="477">
        <v>0.1</v>
      </c>
      <c r="I876" s="102">
        <v>0</v>
      </c>
      <c r="J876" s="475"/>
      <c r="K876" s="7"/>
      <c r="L876" s="491">
        <v>863</v>
      </c>
      <c r="M876" s="503" t="s">
        <v>489</v>
      </c>
      <c r="N876" s="511">
        <v>0</v>
      </c>
      <c r="O876" s="504"/>
      <c r="P876" s="505"/>
      <c r="R876" s="510"/>
      <c r="S876" s="510"/>
      <c r="T876" s="507" t="s">
        <v>489</v>
      </c>
      <c r="AM876">
        <v>0</v>
      </c>
      <c r="AN876">
        <v>0</v>
      </c>
      <c r="AO876">
        <v>0</v>
      </c>
      <c r="AP876">
        <v>0</v>
      </c>
    </row>
    <row r="877" spans="1:42" ht="18" hidden="1" outlineLevel="1" x14ac:dyDescent="0.35">
      <c r="A877" s="13" t="s">
        <v>184</v>
      </c>
      <c r="B877" s="35">
        <v>864</v>
      </c>
      <c r="C877" s="473"/>
      <c r="D877" s="474"/>
      <c r="E877" s="474"/>
      <c r="F877" s="475"/>
      <c r="G877" s="476">
        <v>0</v>
      </c>
      <c r="H877" s="477">
        <v>0.1</v>
      </c>
      <c r="I877" s="102">
        <v>0</v>
      </c>
      <c r="J877" s="475"/>
      <c r="K877" s="7"/>
      <c r="L877" s="491">
        <v>864</v>
      </c>
      <c r="M877" s="503" t="s">
        <v>489</v>
      </c>
      <c r="N877" s="511">
        <v>0</v>
      </c>
      <c r="O877" s="504"/>
      <c r="P877" s="505"/>
      <c r="R877" s="510"/>
      <c r="S877" s="510"/>
      <c r="T877" s="507" t="s">
        <v>489</v>
      </c>
      <c r="AM877">
        <v>0</v>
      </c>
      <c r="AN877">
        <v>0</v>
      </c>
      <c r="AO877">
        <v>0</v>
      </c>
      <c r="AP877">
        <v>0</v>
      </c>
    </row>
    <row r="878" spans="1:42" ht="18" hidden="1" outlineLevel="1" x14ac:dyDescent="0.35">
      <c r="A878" s="13" t="s">
        <v>184</v>
      </c>
      <c r="B878" s="35">
        <v>865</v>
      </c>
      <c r="C878" s="473"/>
      <c r="D878" s="474"/>
      <c r="E878" s="474"/>
      <c r="F878" s="475"/>
      <c r="G878" s="476">
        <v>0</v>
      </c>
      <c r="H878" s="477">
        <v>0.1</v>
      </c>
      <c r="I878" s="102">
        <v>0</v>
      </c>
      <c r="J878" s="475"/>
      <c r="K878" s="7"/>
      <c r="L878" s="491">
        <v>865</v>
      </c>
      <c r="M878" s="503" t="s">
        <v>489</v>
      </c>
      <c r="N878" s="511">
        <v>0</v>
      </c>
      <c r="O878" s="504"/>
      <c r="P878" s="505"/>
      <c r="R878" s="510"/>
      <c r="S878" s="510"/>
      <c r="T878" s="507" t="s">
        <v>489</v>
      </c>
      <c r="AM878">
        <v>0</v>
      </c>
      <c r="AN878">
        <v>0</v>
      </c>
      <c r="AO878">
        <v>0</v>
      </c>
      <c r="AP878">
        <v>0</v>
      </c>
    </row>
    <row r="879" spans="1:42" ht="18" hidden="1" outlineLevel="1" x14ac:dyDescent="0.35">
      <c r="A879" s="13" t="s">
        <v>184</v>
      </c>
      <c r="B879" s="35">
        <v>866</v>
      </c>
      <c r="C879" s="473"/>
      <c r="D879" s="474"/>
      <c r="E879" s="474"/>
      <c r="F879" s="475"/>
      <c r="G879" s="476">
        <v>0</v>
      </c>
      <c r="H879" s="477">
        <v>0.1</v>
      </c>
      <c r="I879" s="102">
        <v>0</v>
      </c>
      <c r="J879" s="475"/>
      <c r="K879" s="7"/>
      <c r="L879" s="491">
        <v>866</v>
      </c>
      <c r="M879" s="503" t="s">
        <v>489</v>
      </c>
      <c r="N879" s="511">
        <v>0</v>
      </c>
      <c r="O879" s="504"/>
      <c r="P879" s="505"/>
      <c r="R879" s="510"/>
      <c r="S879" s="510"/>
      <c r="T879" s="507" t="s">
        <v>489</v>
      </c>
      <c r="AM879">
        <v>0</v>
      </c>
      <c r="AN879">
        <v>0</v>
      </c>
      <c r="AO879">
        <v>0</v>
      </c>
      <c r="AP879">
        <v>0</v>
      </c>
    </row>
    <row r="880" spans="1:42" ht="18" hidden="1" outlineLevel="1" x14ac:dyDescent="0.35">
      <c r="A880" s="13" t="s">
        <v>184</v>
      </c>
      <c r="B880" s="35">
        <v>867</v>
      </c>
      <c r="C880" s="473"/>
      <c r="D880" s="474"/>
      <c r="E880" s="474"/>
      <c r="F880" s="475"/>
      <c r="G880" s="476">
        <v>0</v>
      </c>
      <c r="H880" s="477">
        <v>0.1</v>
      </c>
      <c r="I880" s="102">
        <v>0</v>
      </c>
      <c r="J880" s="475"/>
      <c r="K880" s="7"/>
      <c r="L880" s="491">
        <v>867</v>
      </c>
      <c r="M880" s="503" t="s">
        <v>489</v>
      </c>
      <c r="N880" s="511">
        <v>0</v>
      </c>
      <c r="O880" s="504"/>
      <c r="P880" s="505"/>
      <c r="R880" s="510"/>
      <c r="S880" s="510"/>
      <c r="T880" s="507" t="s">
        <v>489</v>
      </c>
      <c r="AM880">
        <v>0</v>
      </c>
      <c r="AN880">
        <v>0</v>
      </c>
      <c r="AO880">
        <v>0</v>
      </c>
      <c r="AP880">
        <v>0</v>
      </c>
    </row>
    <row r="881" spans="1:42" ht="18" hidden="1" outlineLevel="1" x14ac:dyDescent="0.35">
      <c r="A881" s="13" t="s">
        <v>184</v>
      </c>
      <c r="B881" s="35">
        <v>868</v>
      </c>
      <c r="C881" s="473"/>
      <c r="D881" s="474"/>
      <c r="E881" s="474"/>
      <c r="F881" s="475"/>
      <c r="G881" s="476">
        <v>0</v>
      </c>
      <c r="H881" s="477">
        <v>0.1</v>
      </c>
      <c r="I881" s="102">
        <v>0</v>
      </c>
      <c r="J881" s="475"/>
      <c r="K881" s="7"/>
      <c r="L881" s="491">
        <v>868</v>
      </c>
      <c r="M881" s="503" t="s">
        <v>489</v>
      </c>
      <c r="N881" s="511">
        <v>0</v>
      </c>
      <c r="O881" s="504"/>
      <c r="P881" s="505"/>
      <c r="R881" s="510"/>
      <c r="S881" s="510"/>
      <c r="T881" s="507" t="s">
        <v>489</v>
      </c>
      <c r="AM881">
        <v>0</v>
      </c>
      <c r="AN881">
        <v>0</v>
      </c>
      <c r="AO881">
        <v>0</v>
      </c>
      <c r="AP881">
        <v>0</v>
      </c>
    </row>
    <row r="882" spans="1:42" ht="18" hidden="1" outlineLevel="1" x14ac:dyDescent="0.35">
      <c r="A882" s="13" t="s">
        <v>184</v>
      </c>
      <c r="B882" s="35">
        <v>869</v>
      </c>
      <c r="C882" s="473"/>
      <c r="D882" s="474"/>
      <c r="E882" s="474"/>
      <c r="F882" s="475"/>
      <c r="G882" s="476">
        <v>0</v>
      </c>
      <c r="H882" s="477">
        <v>0.1</v>
      </c>
      <c r="I882" s="102">
        <v>0</v>
      </c>
      <c r="J882" s="475"/>
      <c r="K882" s="7"/>
      <c r="L882" s="491">
        <v>869</v>
      </c>
      <c r="M882" s="503" t="s">
        <v>489</v>
      </c>
      <c r="N882" s="511">
        <v>0</v>
      </c>
      <c r="O882" s="504"/>
      <c r="P882" s="505"/>
      <c r="R882" s="510"/>
      <c r="S882" s="510"/>
      <c r="T882" s="507" t="s">
        <v>489</v>
      </c>
      <c r="AM882">
        <v>0</v>
      </c>
      <c r="AN882">
        <v>0</v>
      </c>
      <c r="AO882">
        <v>0</v>
      </c>
      <c r="AP882">
        <v>0</v>
      </c>
    </row>
    <row r="883" spans="1:42" ht="18" hidden="1" outlineLevel="1" x14ac:dyDescent="0.35">
      <c r="A883" s="13" t="s">
        <v>184</v>
      </c>
      <c r="B883" s="35">
        <v>870</v>
      </c>
      <c r="C883" s="473"/>
      <c r="D883" s="474"/>
      <c r="E883" s="474"/>
      <c r="F883" s="475"/>
      <c r="G883" s="476">
        <v>0</v>
      </c>
      <c r="H883" s="477">
        <v>0.1</v>
      </c>
      <c r="I883" s="102">
        <v>0</v>
      </c>
      <c r="J883" s="475"/>
      <c r="K883" s="7"/>
      <c r="L883" s="491">
        <v>870</v>
      </c>
      <c r="M883" s="503" t="s">
        <v>489</v>
      </c>
      <c r="N883" s="511">
        <v>0</v>
      </c>
      <c r="O883" s="504"/>
      <c r="P883" s="505"/>
      <c r="R883" s="510"/>
      <c r="S883" s="510"/>
      <c r="T883" s="507" t="s">
        <v>489</v>
      </c>
      <c r="AM883">
        <v>0</v>
      </c>
      <c r="AN883">
        <v>0</v>
      </c>
      <c r="AO883">
        <v>0</v>
      </c>
      <c r="AP883">
        <v>0</v>
      </c>
    </row>
    <row r="884" spans="1:42" ht="18" hidden="1" outlineLevel="1" x14ac:dyDescent="0.35">
      <c r="A884" s="13" t="s">
        <v>184</v>
      </c>
      <c r="B884" s="35">
        <v>871</v>
      </c>
      <c r="C884" s="473"/>
      <c r="D884" s="474"/>
      <c r="E884" s="474"/>
      <c r="F884" s="475"/>
      <c r="G884" s="476">
        <v>0</v>
      </c>
      <c r="H884" s="477">
        <v>0.1</v>
      </c>
      <c r="I884" s="102">
        <v>0</v>
      </c>
      <c r="J884" s="475"/>
      <c r="K884" s="7"/>
      <c r="L884" s="491">
        <v>871</v>
      </c>
      <c r="M884" s="503" t="s">
        <v>489</v>
      </c>
      <c r="N884" s="511">
        <v>0</v>
      </c>
      <c r="O884" s="504"/>
      <c r="P884" s="505"/>
      <c r="R884" s="510"/>
      <c r="S884" s="510"/>
      <c r="T884" s="507" t="s">
        <v>489</v>
      </c>
      <c r="AM884">
        <v>0</v>
      </c>
      <c r="AN884">
        <v>0</v>
      </c>
      <c r="AO884">
        <v>0</v>
      </c>
      <c r="AP884">
        <v>0</v>
      </c>
    </row>
    <row r="885" spans="1:42" ht="18" hidden="1" outlineLevel="1" x14ac:dyDescent="0.35">
      <c r="A885" s="13" t="s">
        <v>184</v>
      </c>
      <c r="B885" s="35">
        <v>872</v>
      </c>
      <c r="C885" s="473"/>
      <c r="D885" s="474"/>
      <c r="E885" s="474"/>
      <c r="F885" s="475"/>
      <c r="G885" s="476">
        <v>0</v>
      </c>
      <c r="H885" s="477">
        <v>0.1</v>
      </c>
      <c r="I885" s="102">
        <v>0</v>
      </c>
      <c r="J885" s="475"/>
      <c r="K885" s="7"/>
      <c r="L885" s="491">
        <v>872</v>
      </c>
      <c r="M885" s="503" t="s">
        <v>489</v>
      </c>
      <c r="N885" s="511">
        <v>0</v>
      </c>
      <c r="O885" s="504"/>
      <c r="P885" s="505"/>
      <c r="R885" s="510"/>
      <c r="S885" s="510"/>
      <c r="T885" s="507" t="s">
        <v>489</v>
      </c>
      <c r="AM885">
        <v>0</v>
      </c>
      <c r="AN885">
        <v>0</v>
      </c>
      <c r="AO885">
        <v>0</v>
      </c>
      <c r="AP885">
        <v>0</v>
      </c>
    </row>
    <row r="886" spans="1:42" ht="18" hidden="1" outlineLevel="1" x14ac:dyDescent="0.35">
      <c r="A886" s="13" t="s">
        <v>184</v>
      </c>
      <c r="B886" s="35">
        <v>873</v>
      </c>
      <c r="C886" s="473"/>
      <c r="D886" s="474"/>
      <c r="E886" s="474"/>
      <c r="F886" s="475"/>
      <c r="G886" s="476">
        <v>0</v>
      </c>
      <c r="H886" s="477">
        <v>0.1</v>
      </c>
      <c r="I886" s="102">
        <v>0</v>
      </c>
      <c r="J886" s="475"/>
      <c r="K886" s="7"/>
      <c r="L886" s="491">
        <v>873</v>
      </c>
      <c r="M886" s="503" t="s">
        <v>489</v>
      </c>
      <c r="N886" s="511">
        <v>0</v>
      </c>
      <c r="O886" s="504"/>
      <c r="P886" s="505"/>
      <c r="R886" s="510"/>
      <c r="S886" s="510"/>
      <c r="T886" s="507" t="s">
        <v>489</v>
      </c>
      <c r="AM886">
        <v>0</v>
      </c>
      <c r="AN886">
        <v>0</v>
      </c>
      <c r="AO886">
        <v>0</v>
      </c>
      <c r="AP886">
        <v>0</v>
      </c>
    </row>
    <row r="887" spans="1:42" ht="18" hidden="1" outlineLevel="1" x14ac:dyDescent="0.35">
      <c r="A887" s="13" t="s">
        <v>184</v>
      </c>
      <c r="B887" s="35">
        <v>874</v>
      </c>
      <c r="C887" s="473"/>
      <c r="D887" s="474"/>
      <c r="E887" s="474"/>
      <c r="F887" s="475"/>
      <c r="G887" s="476">
        <v>0</v>
      </c>
      <c r="H887" s="477">
        <v>0.1</v>
      </c>
      <c r="I887" s="102">
        <v>0</v>
      </c>
      <c r="J887" s="475"/>
      <c r="K887" s="7"/>
      <c r="L887" s="491">
        <v>874</v>
      </c>
      <c r="M887" s="503" t="s">
        <v>489</v>
      </c>
      <c r="N887" s="511">
        <v>0</v>
      </c>
      <c r="O887" s="504"/>
      <c r="P887" s="505"/>
      <c r="R887" s="510"/>
      <c r="S887" s="510"/>
      <c r="T887" s="507" t="s">
        <v>489</v>
      </c>
      <c r="AM887">
        <v>0</v>
      </c>
      <c r="AN887">
        <v>0</v>
      </c>
      <c r="AO887">
        <v>0</v>
      </c>
      <c r="AP887">
        <v>0</v>
      </c>
    </row>
    <row r="888" spans="1:42" ht="18" hidden="1" outlineLevel="1" x14ac:dyDescent="0.35">
      <c r="A888" s="13" t="s">
        <v>184</v>
      </c>
      <c r="B888" s="35">
        <v>875</v>
      </c>
      <c r="C888" s="473"/>
      <c r="D888" s="474"/>
      <c r="E888" s="474"/>
      <c r="F888" s="475"/>
      <c r="G888" s="476">
        <v>0</v>
      </c>
      <c r="H888" s="477">
        <v>0.1</v>
      </c>
      <c r="I888" s="102">
        <v>0</v>
      </c>
      <c r="J888" s="475"/>
      <c r="K888" s="7"/>
      <c r="L888" s="491">
        <v>875</v>
      </c>
      <c r="M888" s="503" t="s">
        <v>489</v>
      </c>
      <c r="N888" s="511">
        <v>0</v>
      </c>
      <c r="O888" s="504"/>
      <c r="P888" s="505"/>
      <c r="R888" s="510"/>
      <c r="S888" s="510"/>
      <c r="T888" s="507" t="s">
        <v>489</v>
      </c>
      <c r="AM888">
        <v>0</v>
      </c>
      <c r="AN888">
        <v>0</v>
      </c>
      <c r="AO888">
        <v>0</v>
      </c>
      <c r="AP888">
        <v>0</v>
      </c>
    </row>
    <row r="889" spans="1:42" ht="18" hidden="1" outlineLevel="1" x14ac:dyDescent="0.35">
      <c r="A889" s="13" t="s">
        <v>184</v>
      </c>
      <c r="B889" s="35">
        <v>876</v>
      </c>
      <c r="C889" s="473"/>
      <c r="D889" s="474"/>
      <c r="E889" s="474"/>
      <c r="F889" s="475"/>
      <c r="G889" s="476">
        <v>0</v>
      </c>
      <c r="H889" s="477">
        <v>0.1</v>
      </c>
      <c r="I889" s="102">
        <v>0</v>
      </c>
      <c r="J889" s="475"/>
      <c r="K889" s="7"/>
      <c r="L889" s="491">
        <v>876</v>
      </c>
      <c r="M889" s="503" t="s">
        <v>489</v>
      </c>
      <c r="N889" s="511">
        <v>0</v>
      </c>
      <c r="O889" s="504"/>
      <c r="P889" s="505"/>
      <c r="R889" s="510"/>
      <c r="S889" s="510"/>
      <c r="T889" s="507" t="s">
        <v>489</v>
      </c>
      <c r="AM889">
        <v>0</v>
      </c>
      <c r="AN889">
        <v>0</v>
      </c>
      <c r="AO889">
        <v>0</v>
      </c>
      <c r="AP889">
        <v>0</v>
      </c>
    </row>
    <row r="890" spans="1:42" ht="18" hidden="1" outlineLevel="1" x14ac:dyDescent="0.35">
      <c r="A890" s="13" t="s">
        <v>184</v>
      </c>
      <c r="B890" s="35">
        <v>877</v>
      </c>
      <c r="C890" s="473"/>
      <c r="D890" s="474"/>
      <c r="E890" s="474"/>
      <c r="F890" s="475"/>
      <c r="G890" s="476">
        <v>0</v>
      </c>
      <c r="H890" s="477">
        <v>0.1</v>
      </c>
      <c r="I890" s="102">
        <v>0</v>
      </c>
      <c r="J890" s="475"/>
      <c r="K890" s="7"/>
      <c r="L890" s="491">
        <v>877</v>
      </c>
      <c r="M890" s="503" t="s">
        <v>489</v>
      </c>
      <c r="N890" s="511">
        <v>0</v>
      </c>
      <c r="O890" s="504"/>
      <c r="P890" s="505"/>
      <c r="R890" s="510"/>
      <c r="S890" s="510"/>
      <c r="T890" s="507" t="s">
        <v>489</v>
      </c>
      <c r="AM890">
        <v>0</v>
      </c>
      <c r="AN890">
        <v>0</v>
      </c>
      <c r="AO890">
        <v>0</v>
      </c>
      <c r="AP890">
        <v>0</v>
      </c>
    </row>
    <row r="891" spans="1:42" ht="18" hidden="1" outlineLevel="1" x14ac:dyDescent="0.35">
      <c r="A891" s="13" t="s">
        <v>184</v>
      </c>
      <c r="B891" s="35">
        <v>878</v>
      </c>
      <c r="C891" s="473"/>
      <c r="D891" s="474"/>
      <c r="E891" s="474"/>
      <c r="F891" s="475"/>
      <c r="G891" s="476">
        <v>0</v>
      </c>
      <c r="H891" s="477">
        <v>0.1</v>
      </c>
      <c r="I891" s="102">
        <v>0</v>
      </c>
      <c r="J891" s="475"/>
      <c r="K891" s="7"/>
      <c r="L891" s="491">
        <v>878</v>
      </c>
      <c r="M891" s="503" t="s">
        <v>489</v>
      </c>
      <c r="N891" s="511">
        <v>0</v>
      </c>
      <c r="O891" s="504"/>
      <c r="P891" s="505"/>
      <c r="R891" s="510"/>
      <c r="S891" s="510"/>
      <c r="T891" s="507" t="s">
        <v>489</v>
      </c>
      <c r="AM891">
        <v>0</v>
      </c>
      <c r="AN891">
        <v>0</v>
      </c>
      <c r="AO891">
        <v>0</v>
      </c>
      <c r="AP891">
        <v>0</v>
      </c>
    </row>
    <row r="892" spans="1:42" ht="18" hidden="1" outlineLevel="1" x14ac:dyDescent="0.35">
      <c r="A892" s="13" t="s">
        <v>184</v>
      </c>
      <c r="B892" s="35">
        <v>879</v>
      </c>
      <c r="C892" s="473"/>
      <c r="D892" s="474"/>
      <c r="E892" s="474"/>
      <c r="F892" s="475"/>
      <c r="G892" s="476">
        <v>0</v>
      </c>
      <c r="H892" s="477">
        <v>0.1</v>
      </c>
      <c r="I892" s="102">
        <v>0</v>
      </c>
      <c r="J892" s="475"/>
      <c r="K892" s="7"/>
      <c r="L892" s="491">
        <v>879</v>
      </c>
      <c r="M892" s="503" t="s">
        <v>489</v>
      </c>
      <c r="N892" s="511">
        <v>0</v>
      </c>
      <c r="O892" s="504"/>
      <c r="P892" s="505"/>
      <c r="R892" s="510"/>
      <c r="S892" s="510"/>
      <c r="T892" s="507" t="s">
        <v>489</v>
      </c>
      <c r="AM892">
        <v>0</v>
      </c>
      <c r="AN892">
        <v>0</v>
      </c>
      <c r="AO892">
        <v>0</v>
      </c>
      <c r="AP892">
        <v>0</v>
      </c>
    </row>
    <row r="893" spans="1:42" ht="18" hidden="1" outlineLevel="1" x14ac:dyDescent="0.35">
      <c r="A893" s="13" t="s">
        <v>184</v>
      </c>
      <c r="B893" s="35">
        <v>880</v>
      </c>
      <c r="C893" s="473"/>
      <c r="D893" s="474"/>
      <c r="E893" s="474"/>
      <c r="F893" s="475"/>
      <c r="G893" s="476">
        <v>0</v>
      </c>
      <c r="H893" s="477">
        <v>0.1</v>
      </c>
      <c r="I893" s="102">
        <v>0</v>
      </c>
      <c r="J893" s="475"/>
      <c r="K893" s="7"/>
      <c r="L893" s="491">
        <v>880</v>
      </c>
      <c r="M893" s="503" t="s">
        <v>489</v>
      </c>
      <c r="N893" s="511">
        <v>0</v>
      </c>
      <c r="O893" s="504"/>
      <c r="P893" s="505"/>
      <c r="R893" s="510"/>
      <c r="S893" s="510"/>
      <c r="T893" s="507" t="s">
        <v>489</v>
      </c>
      <c r="AM893">
        <v>0</v>
      </c>
      <c r="AN893">
        <v>0</v>
      </c>
      <c r="AO893">
        <v>0</v>
      </c>
      <c r="AP893">
        <v>0</v>
      </c>
    </row>
    <row r="894" spans="1:42" ht="18" hidden="1" outlineLevel="1" x14ac:dyDescent="0.35">
      <c r="A894" s="13" t="s">
        <v>184</v>
      </c>
      <c r="B894" s="35">
        <v>881</v>
      </c>
      <c r="C894" s="473"/>
      <c r="D894" s="474"/>
      <c r="E894" s="474"/>
      <c r="F894" s="475"/>
      <c r="G894" s="476">
        <v>0</v>
      </c>
      <c r="H894" s="477">
        <v>0.1</v>
      </c>
      <c r="I894" s="102">
        <v>0</v>
      </c>
      <c r="J894" s="475"/>
      <c r="K894" s="7"/>
      <c r="L894" s="491">
        <v>881</v>
      </c>
      <c r="M894" s="503" t="s">
        <v>489</v>
      </c>
      <c r="N894" s="511">
        <v>0</v>
      </c>
      <c r="O894" s="504"/>
      <c r="P894" s="505"/>
      <c r="R894" s="510"/>
      <c r="S894" s="510"/>
      <c r="T894" s="507" t="s">
        <v>489</v>
      </c>
      <c r="AM894">
        <v>0</v>
      </c>
      <c r="AN894">
        <v>0</v>
      </c>
      <c r="AO894">
        <v>0</v>
      </c>
      <c r="AP894">
        <v>0</v>
      </c>
    </row>
    <row r="895" spans="1:42" ht="18" hidden="1" outlineLevel="1" x14ac:dyDescent="0.35">
      <c r="A895" s="13" t="s">
        <v>184</v>
      </c>
      <c r="B895" s="35">
        <v>882</v>
      </c>
      <c r="C895" s="473"/>
      <c r="D895" s="474"/>
      <c r="E895" s="474"/>
      <c r="F895" s="475"/>
      <c r="G895" s="476">
        <v>0</v>
      </c>
      <c r="H895" s="477">
        <v>0.1</v>
      </c>
      <c r="I895" s="102">
        <v>0</v>
      </c>
      <c r="J895" s="475"/>
      <c r="K895" s="7"/>
      <c r="L895" s="491">
        <v>882</v>
      </c>
      <c r="M895" s="503" t="s">
        <v>489</v>
      </c>
      <c r="N895" s="511">
        <v>0</v>
      </c>
      <c r="O895" s="504"/>
      <c r="P895" s="505"/>
      <c r="R895" s="510"/>
      <c r="S895" s="510"/>
      <c r="T895" s="507" t="s">
        <v>489</v>
      </c>
      <c r="AM895">
        <v>0</v>
      </c>
      <c r="AN895">
        <v>0</v>
      </c>
      <c r="AO895">
        <v>0</v>
      </c>
      <c r="AP895">
        <v>0</v>
      </c>
    </row>
    <row r="896" spans="1:42" ht="18" hidden="1" outlineLevel="1" x14ac:dyDescent="0.35">
      <c r="A896" s="13" t="s">
        <v>184</v>
      </c>
      <c r="B896" s="35">
        <v>883</v>
      </c>
      <c r="C896" s="473"/>
      <c r="D896" s="474"/>
      <c r="E896" s="474"/>
      <c r="F896" s="475"/>
      <c r="G896" s="476">
        <v>0</v>
      </c>
      <c r="H896" s="477">
        <v>0.1</v>
      </c>
      <c r="I896" s="102">
        <v>0</v>
      </c>
      <c r="J896" s="475"/>
      <c r="K896" s="7"/>
      <c r="L896" s="491">
        <v>883</v>
      </c>
      <c r="M896" s="503" t="s">
        <v>489</v>
      </c>
      <c r="N896" s="511">
        <v>0</v>
      </c>
      <c r="O896" s="504"/>
      <c r="P896" s="505"/>
      <c r="R896" s="510"/>
      <c r="S896" s="510"/>
      <c r="T896" s="507" t="s">
        <v>489</v>
      </c>
      <c r="AM896">
        <v>0</v>
      </c>
      <c r="AN896">
        <v>0</v>
      </c>
      <c r="AO896">
        <v>0</v>
      </c>
      <c r="AP896">
        <v>0</v>
      </c>
    </row>
    <row r="897" spans="1:42" ht="18" hidden="1" outlineLevel="1" x14ac:dyDescent="0.35">
      <c r="A897" s="13" t="s">
        <v>184</v>
      </c>
      <c r="B897" s="35">
        <v>884</v>
      </c>
      <c r="C897" s="473"/>
      <c r="D897" s="474"/>
      <c r="E897" s="474"/>
      <c r="F897" s="475"/>
      <c r="G897" s="476">
        <v>0</v>
      </c>
      <c r="H897" s="477">
        <v>0.1</v>
      </c>
      <c r="I897" s="102">
        <v>0</v>
      </c>
      <c r="J897" s="475"/>
      <c r="K897" s="7"/>
      <c r="L897" s="491">
        <v>884</v>
      </c>
      <c r="M897" s="503" t="s">
        <v>489</v>
      </c>
      <c r="N897" s="511">
        <v>0</v>
      </c>
      <c r="O897" s="504"/>
      <c r="P897" s="505"/>
      <c r="R897" s="510"/>
      <c r="S897" s="510"/>
      <c r="T897" s="507" t="s">
        <v>489</v>
      </c>
      <c r="AM897">
        <v>0</v>
      </c>
      <c r="AN897">
        <v>0</v>
      </c>
      <c r="AO897">
        <v>0</v>
      </c>
      <c r="AP897">
        <v>0</v>
      </c>
    </row>
    <row r="898" spans="1:42" ht="18" hidden="1" outlineLevel="1" x14ac:dyDescent="0.35">
      <c r="A898" s="13" t="s">
        <v>184</v>
      </c>
      <c r="B898" s="35">
        <v>885</v>
      </c>
      <c r="C898" s="473"/>
      <c r="D898" s="474"/>
      <c r="E898" s="474"/>
      <c r="F898" s="475"/>
      <c r="G898" s="476">
        <v>0</v>
      </c>
      <c r="H898" s="477">
        <v>0.1</v>
      </c>
      <c r="I898" s="102">
        <v>0</v>
      </c>
      <c r="J898" s="475"/>
      <c r="K898" s="7"/>
      <c r="L898" s="491">
        <v>885</v>
      </c>
      <c r="M898" s="503" t="s">
        <v>489</v>
      </c>
      <c r="N898" s="511">
        <v>0</v>
      </c>
      <c r="O898" s="504"/>
      <c r="P898" s="505"/>
      <c r="R898" s="510"/>
      <c r="S898" s="510"/>
      <c r="T898" s="507" t="s">
        <v>489</v>
      </c>
      <c r="AM898">
        <v>0</v>
      </c>
      <c r="AN898">
        <v>0</v>
      </c>
      <c r="AO898">
        <v>0</v>
      </c>
      <c r="AP898">
        <v>0</v>
      </c>
    </row>
    <row r="899" spans="1:42" ht="18" hidden="1" outlineLevel="1" x14ac:dyDescent="0.35">
      <c r="A899" s="13" t="s">
        <v>184</v>
      </c>
      <c r="B899" s="35">
        <v>886</v>
      </c>
      <c r="C899" s="473"/>
      <c r="D899" s="474"/>
      <c r="E899" s="474"/>
      <c r="F899" s="475"/>
      <c r="G899" s="476">
        <v>0</v>
      </c>
      <c r="H899" s="477">
        <v>0.1</v>
      </c>
      <c r="I899" s="102">
        <v>0</v>
      </c>
      <c r="J899" s="475"/>
      <c r="K899" s="7"/>
      <c r="L899" s="491">
        <v>886</v>
      </c>
      <c r="M899" s="503" t="s">
        <v>489</v>
      </c>
      <c r="N899" s="511">
        <v>0</v>
      </c>
      <c r="O899" s="504"/>
      <c r="P899" s="505"/>
      <c r="R899" s="510"/>
      <c r="S899" s="510"/>
      <c r="T899" s="507" t="s">
        <v>489</v>
      </c>
      <c r="AM899">
        <v>0</v>
      </c>
      <c r="AN899">
        <v>0</v>
      </c>
      <c r="AO899">
        <v>0</v>
      </c>
      <c r="AP899">
        <v>0</v>
      </c>
    </row>
    <row r="900" spans="1:42" ht="18" hidden="1" outlineLevel="1" x14ac:dyDescent="0.35">
      <c r="A900" s="13" t="s">
        <v>184</v>
      </c>
      <c r="B900" s="35">
        <v>887</v>
      </c>
      <c r="C900" s="473"/>
      <c r="D900" s="474"/>
      <c r="E900" s="474"/>
      <c r="F900" s="475"/>
      <c r="G900" s="476">
        <v>0</v>
      </c>
      <c r="H900" s="477">
        <v>0.1</v>
      </c>
      <c r="I900" s="102">
        <v>0</v>
      </c>
      <c r="J900" s="475"/>
      <c r="K900" s="7"/>
      <c r="L900" s="491">
        <v>887</v>
      </c>
      <c r="M900" s="503" t="s">
        <v>489</v>
      </c>
      <c r="N900" s="511">
        <v>0</v>
      </c>
      <c r="O900" s="504"/>
      <c r="P900" s="505"/>
      <c r="R900" s="510"/>
      <c r="S900" s="510"/>
      <c r="T900" s="507" t="s">
        <v>489</v>
      </c>
      <c r="AM900">
        <v>0</v>
      </c>
      <c r="AN900">
        <v>0</v>
      </c>
      <c r="AO900">
        <v>0</v>
      </c>
      <c r="AP900">
        <v>0</v>
      </c>
    </row>
    <row r="901" spans="1:42" ht="18" hidden="1" outlineLevel="1" x14ac:dyDescent="0.35">
      <c r="A901" s="13" t="s">
        <v>184</v>
      </c>
      <c r="B901" s="35">
        <v>888</v>
      </c>
      <c r="C901" s="473"/>
      <c r="D901" s="474"/>
      <c r="E901" s="474"/>
      <c r="F901" s="475"/>
      <c r="G901" s="476">
        <v>0</v>
      </c>
      <c r="H901" s="477">
        <v>0.1</v>
      </c>
      <c r="I901" s="102">
        <v>0</v>
      </c>
      <c r="J901" s="475"/>
      <c r="K901" s="7"/>
      <c r="L901" s="491">
        <v>888</v>
      </c>
      <c r="M901" s="503" t="s">
        <v>489</v>
      </c>
      <c r="N901" s="511">
        <v>0</v>
      </c>
      <c r="O901" s="504"/>
      <c r="P901" s="505"/>
      <c r="R901" s="510"/>
      <c r="S901" s="510"/>
      <c r="T901" s="507" t="s">
        <v>489</v>
      </c>
      <c r="AM901">
        <v>0</v>
      </c>
      <c r="AN901">
        <v>0</v>
      </c>
      <c r="AO901">
        <v>0</v>
      </c>
      <c r="AP901">
        <v>0</v>
      </c>
    </row>
    <row r="902" spans="1:42" ht="18" hidden="1" outlineLevel="1" x14ac:dyDescent="0.35">
      <c r="A902" s="13" t="s">
        <v>184</v>
      </c>
      <c r="B902" s="35">
        <v>889</v>
      </c>
      <c r="C902" s="473"/>
      <c r="D902" s="474"/>
      <c r="E902" s="474"/>
      <c r="F902" s="475"/>
      <c r="G902" s="476">
        <v>0</v>
      </c>
      <c r="H902" s="477">
        <v>0.1</v>
      </c>
      <c r="I902" s="102">
        <v>0</v>
      </c>
      <c r="J902" s="475"/>
      <c r="K902" s="7"/>
      <c r="L902" s="491">
        <v>889</v>
      </c>
      <c r="M902" s="503" t="s">
        <v>489</v>
      </c>
      <c r="N902" s="511">
        <v>0</v>
      </c>
      <c r="O902" s="504"/>
      <c r="P902" s="505"/>
      <c r="R902" s="510"/>
      <c r="S902" s="510"/>
      <c r="T902" s="507" t="s">
        <v>489</v>
      </c>
      <c r="AM902">
        <v>0</v>
      </c>
      <c r="AN902">
        <v>0</v>
      </c>
      <c r="AO902">
        <v>0</v>
      </c>
      <c r="AP902">
        <v>0</v>
      </c>
    </row>
    <row r="903" spans="1:42" ht="18" hidden="1" outlineLevel="1" x14ac:dyDescent="0.35">
      <c r="A903" s="13" t="s">
        <v>184</v>
      </c>
      <c r="B903" s="35">
        <v>890</v>
      </c>
      <c r="C903" s="473"/>
      <c r="D903" s="474"/>
      <c r="E903" s="474"/>
      <c r="F903" s="475"/>
      <c r="G903" s="476">
        <v>0</v>
      </c>
      <c r="H903" s="477">
        <v>0.1</v>
      </c>
      <c r="I903" s="102">
        <v>0</v>
      </c>
      <c r="J903" s="475"/>
      <c r="K903" s="7"/>
      <c r="L903" s="491">
        <v>890</v>
      </c>
      <c r="M903" s="503" t="s">
        <v>489</v>
      </c>
      <c r="N903" s="511">
        <v>0</v>
      </c>
      <c r="O903" s="504"/>
      <c r="P903" s="505"/>
      <c r="R903" s="510"/>
      <c r="S903" s="510"/>
      <c r="T903" s="507" t="s">
        <v>489</v>
      </c>
      <c r="AM903">
        <v>0</v>
      </c>
      <c r="AN903">
        <v>0</v>
      </c>
      <c r="AO903">
        <v>0</v>
      </c>
      <c r="AP903">
        <v>0</v>
      </c>
    </row>
    <row r="904" spans="1:42" ht="18" hidden="1" outlineLevel="1" x14ac:dyDescent="0.35">
      <c r="A904" s="13" t="s">
        <v>184</v>
      </c>
      <c r="B904" s="35">
        <v>891</v>
      </c>
      <c r="C904" s="473"/>
      <c r="D904" s="474"/>
      <c r="E904" s="474"/>
      <c r="F904" s="475"/>
      <c r="G904" s="476">
        <v>0</v>
      </c>
      <c r="H904" s="477">
        <v>0.1</v>
      </c>
      <c r="I904" s="102">
        <v>0</v>
      </c>
      <c r="J904" s="475"/>
      <c r="K904" s="7"/>
      <c r="L904" s="491">
        <v>891</v>
      </c>
      <c r="M904" s="503" t="s">
        <v>489</v>
      </c>
      <c r="N904" s="511">
        <v>0</v>
      </c>
      <c r="O904" s="504"/>
      <c r="P904" s="505"/>
      <c r="R904" s="510"/>
      <c r="S904" s="510"/>
      <c r="T904" s="507" t="s">
        <v>489</v>
      </c>
      <c r="AM904">
        <v>0</v>
      </c>
      <c r="AN904">
        <v>0</v>
      </c>
      <c r="AO904">
        <v>0</v>
      </c>
      <c r="AP904">
        <v>0</v>
      </c>
    </row>
    <row r="905" spans="1:42" ht="18" hidden="1" outlineLevel="1" x14ac:dyDescent="0.35">
      <c r="A905" s="13" t="s">
        <v>184</v>
      </c>
      <c r="B905" s="35">
        <v>892</v>
      </c>
      <c r="C905" s="473"/>
      <c r="D905" s="474"/>
      <c r="E905" s="474"/>
      <c r="F905" s="475"/>
      <c r="G905" s="476">
        <v>0</v>
      </c>
      <c r="H905" s="477">
        <v>0.1</v>
      </c>
      <c r="I905" s="102">
        <v>0</v>
      </c>
      <c r="J905" s="475"/>
      <c r="K905" s="7"/>
      <c r="L905" s="491">
        <v>892</v>
      </c>
      <c r="M905" s="503" t="s">
        <v>489</v>
      </c>
      <c r="N905" s="511">
        <v>0</v>
      </c>
      <c r="O905" s="504"/>
      <c r="P905" s="505"/>
      <c r="R905" s="510"/>
      <c r="S905" s="510"/>
      <c r="T905" s="507" t="s">
        <v>489</v>
      </c>
      <c r="AM905">
        <v>0</v>
      </c>
      <c r="AN905">
        <v>0</v>
      </c>
      <c r="AO905">
        <v>0</v>
      </c>
      <c r="AP905">
        <v>0</v>
      </c>
    </row>
    <row r="906" spans="1:42" ht="18" hidden="1" outlineLevel="1" x14ac:dyDescent="0.35">
      <c r="A906" s="13" t="s">
        <v>184</v>
      </c>
      <c r="B906" s="35">
        <v>893</v>
      </c>
      <c r="C906" s="473"/>
      <c r="D906" s="474"/>
      <c r="E906" s="474"/>
      <c r="F906" s="475"/>
      <c r="G906" s="476">
        <v>0</v>
      </c>
      <c r="H906" s="477">
        <v>0.1</v>
      </c>
      <c r="I906" s="102">
        <v>0</v>
      </c>
      <c r="J906" s="475"/>
      <c r="K906" s="7"/>
      <c r="L906" s="491">
        <v>893</v>
      </c>
      <c r="M906" s="503" t="s">
        <v>489</v>
      </c>
      <c r="N906" s="511">
        <v>0</v>
      </c>
      <c r="O906" s="504"/>
      <c r="P906" s="505"/>
      <c r="R906" s="510"/>
      <c r="S906" s="510"/>
      <c r="T906" s="507" t="s">
        <v>489</v>
      </c>
      <c r="AM906">
        <v>0</v>
      </c>
      <c r="AN906">
        <v>0</v>
      </c>
      <c r="AO906">
        <v>0</v>
      </c>
      <c r="AP906">
        <v>0</v>
      </c>
    </row>
    <row r="907" spans="1:42" ht="18" hidden="1" outlineLevel="1" x14ac:dyDescent="0.35">
      <c r="A907" s="13" t="s">
        <v>184</v>
      </c>
      <c r="B907" s="35">
        <v>894</v>
      </c>
      <c r="C907" s="473"/>
      <c r="D907" s="474"/>
      <c r="E907" s="474"/>
      <c r="F907" s="475"/>
      <c r="G907" s="476">
        <v>0</v>
      </c>
      <c r="H907" s="477">
        <v>0.1</v>
      </c>
      <c r="I907" s="102">
        <v>0</v>
      </c>
      <c r="J907" s="475"/>
      <c r="K907" s="7"/>
      <c r="L907" s="491">
        <v>894</v>
      </c>
      <c r="M907" s="503" t="s">
        <v>489</v>
      </c>
      <c r="N907" s="511">
        <v>0</v>
      </c>
      <c r="O907" s="504"/>
      <c r="P907" s="505"/>
      <c r="R907" s="510"/>
      <c r="S907" s="510"/>
      <c r="T907" s="507" t="s">
        <v>489</v>
      </c>
      <c r="AM907">
        <v>0</v>
      </c>
      <c r="AN907">
        <v>0</v>
      </c>
      <c r="AO907">
        <v>0</v>
      </c>
      <c r="AP907">
        <v>0</v>
      </c>
    </row>
    <row r="908" spans="1:42" ht="18" hidden="1" outlineLevel="1" x14ac:dyDescent="0.35">
      <c r="A908" s="13" t="s">
        <v>184</v>
      </c>
      <c r="B908" s="35">
        <v>895</v>
      </c>
      <c r="C908" s="473"/>
      <c r="D908" s="474"/>
      <c r="E908" s="474"/>
      <c r="F908" s="475"/>
      <c r="G908" s="476">
        <v>0</v>
      </c>
      <c r="H908" s="477">
        <v>0.1</v>
      </c>
      <c r="I908" s="102">
        <v>0</v>
      </c>
      <c r="J908" s="475"/>
      <c r="K908" s="7"/>
      <c r="L908" s="491">
        <v>895</v>
      </c>
      <c r="M908" s="503" t="s">
        <v>489</v>
      </c>
      <c r="N908" s="511">
        <v>0</v>
      </c>
      <c r="O908" s="504"/>
      <c r="P908" s="505"/>
      <c r="R908" s="510"/>
      <c r="S908" s="510"/>
      <c r="T908" s="507" t="s">
        <v>489</v>
      </c>
      <c r="AM908">
        <v>0</v>
      </c>
      <c r="AN908">
        <v>0</v>
      </c>
      <c r="AO908">
        <v>0</v>
      </c>
      <c r="AP908">
        <v>0</v>
      </c>
    </row>
    <row r="909" spans="1:42" ht="18" hidden="1" outlineLevel="1" x14ac:dyDescent="0.35">
      <c r="A909" s="13" t="s">
        <v>184</v>
      </c>
      <c r="B909" s="35">
        <v>896</v>
      </c>
      <c r="C909" s="473"/>
      <c r="D909" s="474"/>
      <c r="E909" s="474"/>
      <c r="F909" s="475"/>
      <c r="G909" s="476">
        <v>0</v>
      </c>
      <c r="H909" s="477">
        <v>0.1</v>
      </c>
      <c r="I909" s="102">
        <v>0</v>
      </c>
      <c r="J909" s="475"/>
      <c r="K909" s="7"/>
      <c r="L909" s="491">
        <v>896</v>
      </c>
      <c r="M909" s="503" t="s">
        <v>489</v>
      </c>
      <c r="N909" s="511">
        <v>0</v>
      </c>
      <c r="O909" s="504"/>
      <c r="P909" s="505"/>
      <c r="R909" s="510"/>
      <c r="S909" s="510"/>
      <c r="T909" s="507" t="s">
        <v>489</v>
      </c>
      <c r="AM909">
        <v>0</v>
      </c>
      <c r="AN909">
        <v>0</v>
      </c>
      <c r="AO909">
        <v>0</v>
      </c>
      <c r="AP909">
        <v>0</v>
      </c>
    </row>
    <row r="910" spans="1:42" ht="18" hidden="1" outlineLevel="1" x14ac:dyDescent="0.35">
      <c r="A910" s="13" t="s">
        <v>184</v>
      </c>
      <c r="B910" s="35">
        <v>897</v>
      </c>
      <c r="C910" s="473"/>
      <c r="D910" s="474"/>
      <c r="E910" s="474"/>
      <c r="F910" s="475"/>
      <c r="G910" s="476">
        <v>0</v>
      </c>
      <c r="H910" s="477">
        <v>0.1</v>
      </c>
      <c r="I910" s="102">
        <v>0</v>
      </c>
      <c r="J910" s="475"/>
      <c r="K910" s="7"/>
      <c r="L910" s="491">
        <v>897</v>
      </c>
      <c r="M910" s="503" t="s">
        <v>489</v>
      </c>
      <c r="N910" s="511">
        <v>0</v>
      </c>
      <c r="O910" s="504"/>
      <c r="P910" s="505"/>
      <c r="R910" s="510"/>
      <c r="S910" s="510"/>
      <c r="T910" s="507" t="s">
        <v>489</v>
      </c>
      <c r="AM910">
        <v>0</v>
      </c>
      <c r="AN910">
        <v>0</v>
      </c>
      <c r="AO910">
        <v>0</v>
      </c>
      <c r="AP910">
        <v>0</v>
      </c>
    </row>
    <row r="911" spans="1:42" ht="18" hidden="1" outlineLevel="1" x14ac:dyDescent="0.35">
      <c r="A911" s="13" t="s">
        <v>184</v>
      </c>
      <c r="B911" s="35">
        <v>898</v>
      </c>
      <c r="C911" s="473"/>
      <c r="D911" s="474"/>
      <c r="E911" s="474"/>
      <c r="F911" s="475"/>
      <c r="G911" s="476">
        <v>0</v>
      </c>
      <c r="H911" s="477">
        <v>0.1</v>
      </c>
      <c r="I911" s="102">
        <v>0</v>
      </c>
      <c r="J911" s="475"/>
      <c r="K911" s="7"/>
      <c r="L911" s="491">
        <v>898</v>
      </c>
      <c r="M911" s="503" t="s">
        <v>489</v>
      </c>
      <c r="N911" s="511">
        <v>0</v>
      </c>
      <c r="O911" s="504"/>
      <c r="P911" s="505"/>
      <c r="R911" s="510"/>
      <c r="S911" s="510"/>
      <c r="T911" s="507" t="s">
        <v>489</v>
      </c>
      <c r="AM911">
        <v>0</v>
      </c>
      <c r="AN911">
        <v>0</v>
      </c>
      <c r="AO911">
        <v>0</v>
      </c>
      <c r="AP911">
        <v>0</v>
      </c>
    </row>
    <row r="912" spans="1:42" ht="18" hidden="1" outlineLevel="1" x14ac:dyDescent="0.35">
      <c r="A912" s="13" t="s">
        <v>184</v>
      </c>
      <c r="B912" s="35">
        <v>899</v>
      </c>
      <c r="C912" s="473"/>
      <c r="D912" s="474"/>
      <c r="E912" s="474"/>
      <c r="F912" s="475"/>
      <c r="G912" s="476">
        <v>0</v>
      </c>
      <c r="H912" s="477">
        <v>0.1</v>
      </c>
      <c r="I912" s="102">
        <v>0</v>
      </c>
      <c r="J912" s="475"/>
      <c r="K912" s="7"/>
      <c r="L912" s="491">
        <v>899</v>
      </c>
      <c r="M912" s="503" t="s">
        <v>489</v>
      </c>
      <c r="N912" s="511">
        <v>0</v>
      </c>
      <c r="O912" s="504"/>
      <c r="P912" s="505"/>
      <c r="R912" s="510"/>
      <c r="S912" s="510"/>
      <c r="T912" s="507" t="s">
        <v>489</v>
      </c>
      <c r="AM912">
        <v>0</v>
      </c>
      <c r="AN912">
        <v>0</v>
      </c>
      <c r="AO912">
        <v>0</v>
      </c>
      <c r="AP912">
        <v>0</v>
      </c>
    </row>
    <row r="913" spans="1:42" ht="18" hidden="1" outlineLevel="1" x14ac:dyDescent="0.35">
      <c r="A913" s="13" t="s">
        <v>184</v>
      </c>
      <c r="B913" s="35">
        <v>900</v>
      </c>
      <c r="C913" s="473"/>
      <c r="D913" s="474"/>
      <c r="E913" s="474"/>
      <c r="F913" s="475"/>
      <c r="G913" s="476">
        <v>0</v>
      </c>
      <c r="H913" s="477">
        <v>0.1</v>
      </c>
      <c r="I913" s="102">
        <v>0</v>
      </c>
      <c r="J913" s="475"/>
      <c r="K913" s="7"/>
      <c r="L913" s="491">
        <v>900</v>
      </c>
      <c r="M913" s="503" t="s">
        <v>489</v>
      </c>
      <c r="N913" s="511">
        <v>0</v>
      </c>
      <c r="O913" s="504"/>
      <c r="P913" s="505"/>
      <c r="R913" s="510"/>
      <c r="S913" s="510"/>
      <c r="T913" s="507" t="s">
        <v>489</v>
      </c>
      <c r="AM913">
        <v>0</v>
      </c>
      <c r="AN913">
        <v>0</v>
      </c>
      <c r="AO913">
        <v>0</v>
      </c>
      <c r="AP913">
        <v>0</v>
      </c>
    </row>
    <row r="914" spans="1:42" ht="18" hidden="1" outlineLevel="1" x14ac:dyDescent="0.35">
      <c r="A914" s="13" t="s">
        <v>184</v>
      </c>
      <c r="B914" s="35">
        <v>901</v>
      </c>
      <c r="C914" s="473"/>
      <c r="D914" s="474"/>
      <c r="E914" s="474"/>
      <c r="F914" s="475"/>
      <c r="G914" s="476">
        <v>0</v>
      </c>
      <c r="H914" s="477">
        <v>0.1</v>
      </c>
      <c r="I914" s="102">
        <v>0</v>
      </c>
      <c r="J914" s="475"/>
      <c r="K914" s="7"/>
      <c r="L914" s="491">
        <v>901</v>
      </c>
      <c r="M914" s="503" t="s">
        <v>489</v>
      </c>
      <c r="N914" s="511">
        <v>0</v>
      </c>
      <c r="O914" s="504"/>
      <c r="P914" s="505"/>
      <c r="R914" s="510"/>
      <c r="S914" s="510"/>
      <c r="T914" s="507" t="s">
        <v>489</v>
      </c>
      <c r="AM914">
        <v>0</v>
      </c>
      <c r="AN914">
        <v>0</v>
      </c>
      <c r="AO914">
        <v>0</v>
      </c>
      <c r="AP914">
        <v>0</v>
      </c>
    </row>
    <row r="915" spans="1:42" ht="18" hidden="1" outlineLevel="1" x14ac:dyDescent="0.35">
      <c r="A915" s="13" t="s">
        <v>184</v>
      </c>
      <c r="B915" s="35">
        <v>902</v>
      </c>
      <c r="C915" s="473"/>
      <c r="D915" s="474"/>
      <c r="E915" s="474"/>
      <c r="F915" s="475"/>
      <c r="G915" s="476">
        <v>0</v>
      </c>
      <c r="H915" s="477">
        <v>0.1</v>
      </c>
      <c r="I915" s="102">
        <v>0</v>
      </c>
      <c r="J915" s="475"/>
      <c r="K915" s="7"/>
      <c r="L915" s="491">
        <v>902</v>
      </c>
      <c r="M915" s="503" t="s">
        <v>489</v>
      </c>
      <c r="N915" s="511">
        <v>0</v>
      </c>
      <c r="O915" s="504"/>
      <c r="P915" s="505"/>
      <c r="R915" s="510"/>
      <c r="S915" s="510"/>
      <c r="T915" s="507" t="s">
        <v>489</v>
      </c>
      <c r="AM915">
        <v>0</v>
      </c>
      <c r="AN915">
        <v>0</v>
      </c>
      <c r="AO915">
        <v>0</v>
      </c>
      <c r="AP915">
        <v>0</v>
      </c>
    </row>
    <row r="916" spans="1:42" ht="18" hidden="1" outlineLevel="1" x14ac:dyDescent="0.35">
      <c r="A916" s="13" t="s">
        <v>184</v>
      </c>
      <c r="B916" s="35">
        <v>903</v>
      </c>
      <c r="C916" s="473"/>
      <c r="D916" s="474"/>
      <c r="E916" s="474"/>
      <c r="F916" s="475"/>
      <c r="G916" s="476">
        <v>0</v>
      </c>
      <c r="H916" s="477">
        <v>0.1</v>
      </c>
      <c r="I916" s="102">
        <v>0</v>
      </c>
      <c r="J916" s="475"/>
      <c r="K916" s="7"/>
      <c r="L916" s="491">
        <v>903</v>
      </c>
      <c r="M916" s="503" t="s">
        <v>489</v>
      </c>
      <c r="N916" s="511">
        <v>0</v>
      </c>
      <c r="O916" s="504"/>
      <c r="P916" s="505"/>
      <c r="R916" s="510"/>
      <c r="S916" s="510"/>
      <c r="T916" s="507" t="s">
        <v>489</v>
      </c>
      <c r="AM916">
        <v>0</v>
      </c>
      <c r="AN916">
        <v>0</v>
      </c>
      <c r="AO916">
        <v>0</v>
      </c>
      <c r="AP916">
        <v>0</v>
      </c>
    </row>
    <row r="917" spans="1:42" ht="18" hidden="1" outlineLevel="1" x14ac:dyDescent="0.35">
      <c r="A917" s="13" t="s">
        <v>184</v>
      </c>
      <c r="B917" s="35">
        <v>904</v>
      </c>
      <c r="C917" s="473"/>
      <c r="D917" s="474"/>
      <c r="E917" s="474"/>
      <c r="F917" s="475"/>
      <c r="G917" s="476">
        <v>0</v>
      </c>
      <c r="H917" s="477">
        <v>0.1</v>
      </c>
      <c r="I917" s="102">
        <v>0</v>
      </c>
      <c r="J917" s="475"/>
      <c r="K917" s="7"/>
      <c r="L917" s="491">
        <v>904</v>
      </c>
      <c r="M917" s="503" t="s">
        <v>489</v>
      </c>
      <c r="N917" s="511">
        <v>0</v>
      </c>
      <c r="O917" s="504"/>
      <c r="P917" s="505"/>
      <c r="R917" s="510"/>
      <c r="S917" s="510"/>
      <c r="T917" s="507" t="s">
        <v>489</v>
      </c>
      <c r="AM917">
        <v>0</v>
      </c>
      <c r="AN917">
        <v>0</v>
      </c>
      <c r="AO917">
        <v>0</v>
      </c>
      <c r="AP917">
        <v>0</v>
      </c>
    </row>
    <row r="918" spans="1:42" ht="18" hidden="1" outlineLevel="1" x14ac:dyDescent="0.35">
      <c r="A918" s="13" t="s">
        <v>184</v>
      </c>
      <c r="B918" s="35">
        <v>905</v>
      </c>
      <c r="C918" s="473"/>
      <c r="D918" s="474"/>
      <c r="E918" s="474"/>
      <c r="F918" s="475"/>
      <c r="G918" s="476">
        <v>0</v>
      </c>
      <c r="H918" s="477">
        <v>0.1</v>
      </c>
      <c r="I918" s="102">
        <v>0</v>
      </c>
      <c r="J918" s="475"/>
      <c r="K918" s="7"/>
      <c r="L918" s="491">
        <v>905</v>
      </c>
      <c r="M918" s="503" t="s">
        <v>489</v>
      </c>
      <c r="N918" s="511">
        <v>0</v>
      </c>
      <c r="O918" s="504"/>
      <c r="P918" s="505"/>
      <c r="R918" s="510"/>
      <c r="S918" s="510"/>
      <c r="T918" s="507" t="s">
        <v>489</v>
      </c>
      <c r="AM918">
        <v>0</v>
      </c>
      <c r="AN918">
        <v>0</v>
      </c>
      <c r="AO918">
        <v>0</v>
      </c>
      <c r="AP918">
        <v>0</v>
      </c>
    </row>
    <row r="919" spans="1:42" ht="18" hidden="1" outlineLevel="1" x14ac:dyDescent="0.35">
      <c r="A919" s="13" t="s">
        <v>184</v>
      </c>
      <c r="B919" s="35">
        <v>906</v>
      </c>
      <c r="C919" s="473"/>
      <c r="D919" s="474"/>
      <c r="E919" s="474"/>
      <c r="F919" s="475"/>
      <c r="G919" s="476">
        <v>0</v>
      </c>
      <c r="H919" s="477">
        <v>0.1</v>
      </c>
      <c r="I919" s="102">
        <v>0</v>
      </c>
      <c r="J919" s="475"/>
      <c r="K919" s="7"/>
      <c r="L919" s="491">
        <v>906</v>
      </c>
      <c r="M919" s="503" t="s">
        <v>489</v>
      </c>
      <c r="N919" s="511">
        <v>0</v>
      </c>
      <c r="O919" s="504"/>
      <c r="P919" s="505"/>
      <c r="R919" s="510"/>
      <c r="S919" s="510"/>
      <c r="T919" s="507" t="s">
        <v>489</v>
      </c>
      <c r="AM919">
        <v>0</v>
      </c>
      <c r="AN919">
        <v>0</v>
      </c>
      <c r="AO919">
        <v>0</v>
      </c>
      <c r="AP919">
        <v>0</v>
      </c>
    </row>
    <row r="920" spans="1:42" ht="18" hidden="1" outlineLevel="1" x14ac:dyDescent="0.35">
      <c r="A920" s="13" t="s">
        <v>184</v>
      </c>
      <c r="B920" s="35">
        <v>907</v>
      </c>
      <c r="C920" s="473"/>
      <c r="D920" s="474"/>
      <c r="E920" s="474"/>
      <c r="F920" s="475"/>
      <c r="G920" s="476">
        <v>0</v>
      </c>
      <c r="H920" s="477">
        <v>0.1</v>
      </c>
      <c r="I920" s="102">
        <v>0</v>
      </c>
      <c r="J920" s="475"/>
      <c r="K920" s="7"/>
      <c r="L920" s="491">
        <v>907</v>
      </c>
      <c r="M920" s="503" t="s">
        <v>489</v>
      </c>
      <c r="N920" s="511">
        <v>0</v>
      </c>
      <c r="O920" s="504"/>
      <c r="P920" s="505"/>
      <c r="R920" s="510"/>
      <c r="S920" s="510"/>
      <c r="T920" s="507" t="s">
        <v>489</v>
      </c>
      <c r="AM920">
        <v>0</v>
      </c>
      <c r="AN920">
        <v>0</v>
      </c>
      <c r="AO920">
        <v>0</v>
      </c>
      <c r="AP920">
        <v>0</v>
      </c>
    </row>
    <row r="921" spans="1:42" ht="18" hidden="1" outlineLevel="1" x14ac:dyDescent="0.35">
      <c r="A921" s="13" t="s">
        <v>184</v>
      </c>
      <c r="B921" s="35">
        <v>908</v>
      </c>
      <c r="C921" s="473"/>
      <c r="D921" s="474"/>
      <c r="E921" s="474"/>
      <c r="F921" s="475"/>
      <c r="G921" s="476">
        <v>0</v>
      </c>
      <c r="H921" s="477">
        <v>0.1</v>
      </c>
      <c r="I921" s="102">
        <v>0</v>
      </c>
      <c r="J921" s="475"/>
      <c r="K921" s="7"/>
      <c r="L921" s="491">
        <v>908</v>
      </c>
      <c r="M921" s="503" t="s">
        <v>489</v>
      </c>
      <c r="N921" s="511">
        <v>0</v>
      </c>
      <c r="O921" s="504"/>
      <c r="P921" s="505"/>
      <c r="R921" s="510"/>
      <c r="S921" s="510"/>
      <c r="T921" s="507" t="s">
        <v>489</v>
      </c>
      <c r="AM921">
        <v>0</v>
      </c>
      <c r="AN921">
        <v>0</v>
      </c>
      <c r="AO921">
        <v>0</v>
      </c>
      <c r="AP921">
        <v>0</v>
      </c>
    </row>
    <row r="922" spans="1:42" ht="18" hidden="1" outlineLevel="1" x14ac:dyDescent="0.35">
      <c r="A922" s="13" t="s">
        <v>184</v>
      </c>
      <c r="B922" s="35">
        <v>909</v>
      </c>
      <c r="C922" s="473"/>
      <c r="D922" s="474"/>
      <c r="E922" s="474"/>
      <c r="F922" s="475"/>
      <c r="G922" s="476">
        <v>0</v>
      </c>
      <c r="H922" s="477">
        <v>0.1</v>
      </c>
      <c r="I922" s="102">
        <v>0</v>
      </c>
      <c r="J922" s="475"/>
      <c r="K922" s="7"/>
      <c r="L922" s="491">
        <v>909</v>
      </c>
      <c r="M922" s="503" t="s">
        <v>489</v>
      </c>
      <c r="N922" s="511">
        <v>0</v>
      </c>
      <c r="O922" s="504"/>
      <c r="P922" s="505"/>
      <c r="R922" s="510"/>
      <c r="S922" s="510"/>
      <c r="T922" s="507" t="s">
        <v>489</v>
      </c>
      <c r="AM922">
        <v>0</v>
      </c>
      <c r="AN922">
        <v>0</v>
      </c>
      <c r="AO922">
        <v>0</v>
      </c>
      <c r="AP922">
        <v>0</v>
      </c>
    </row>
    <row r="923" spans="1:42" ht="18" hidden="1" outlineLevel="1" x14ac:dyDescent="0.35">
      <c r="A923" s="13" t="s">
        <v>184</v>
      </c>
      <c r="B923" s="35">
        <v>910</v>
      </c>
      <c r="C923" s="473"/>
      <c r="D923" s="474"/>
      <c r="E923" s="474"/>
      <c r="F923" s="475"/>
      <c r="G923" s="476">
        <v>0</v>
      </c>
      <c r="H923" s="477">
        <v>0.1</v>
      </c>
      <c r="I923" s="102">
        <v>0</v>
      </c>
      <c r="J923" s="475"/>
      <c r="K923" s="7"/>
      <c r="L923" s="491">
        <v>910</v>
      </c>
      <c r="M923" s="503" t="s">
        <v>489</v>
      </c>
      <c r="N923" s="511">
        <v>0</v>
      </c>
      <c r="O923" s="504"/>
      <c r="P923" s="505"/>
      <c r="R923" s="510"/>
      <c r="S923" s="510"/>
      <c r="T923" s="507" t="s">
        <v>489</v>
      </c>
      <c r="AM923">
        <v>0</v>
      </c>
      <c r="AN923">
        <v>0</v>
      </c>
      <c r="AO923">
        <v>0</v>
      </c>
      <c r="AP923">
        <v>0</v>
      </c>
    </row>
    <row r="924" spans="1:42" ht="18" hidden="1" outlineLevel="1" x14ac:dyDescent="0.35">
      <c r="A924" s="13" t="s">
        <v>184</v>
      </c>
      <c r="B924" s="35">
        <v>911</v>
      </c>
      <c r="C924" s="473"/>
      <c r="D924" s="474"/>
      <c r="E924" s="474"/>
      <c r="F924" s="475"/>
      <c r="G924" s="476">
        <v>0</v>
      </c>
      <c r="H924" s="477">
        <v>0.1</v>
      </c>
      <c r="I924" s="102">
        <v>0</v>
      </c>
      <c r="J924" s="475"/>
      <c r="K924" s="7"/>
      <c r="L924" s="491">
        <v>911</v>
      </c>
      <c r="M924" s="503" t="s">
        <v>489</v>
      </c>
      <c r="N924" s="511">
        <v>0</v>
      </c>
      <c r="O924" s="504"/>
      <c r="P924" s="505"/>
      <c r="R924" s="510"/>
      <c r="S924" s="510"/>
      <c r="T924" s="507" t="s">
        <v>489</v>
      </c>
      <c r="AM924">
        <v>0</v>
      </c>
      <c r="AN924">
        <v>0</v>
      </c>
      <c r="AO924">
        <v>0</v>
      </c>
      <c r="AP924">
        <v>0</v>
      </c>
    </row>
    <row r="925" spans="1:42" ht="18" hidden="1" outlineLevel="1" x14ac:dyDescent="0.35">
      <c r="A925" s="13" t="s">
        <v>184</v>
      </c>
      <c r="B925" s="35">
        <v>912</v>
      </c>
      <c r="C925" s="473"/>
      <c r="D925" s="474"/>
      <c r="E925" s="474"/>
      <c r="F925" s="475"/>
      <c r="G925" s="476">
        <v>0</v>
      </c>
      <c r="H925" s="477">
        <v>0.1</v>
      </c>
      <c r="I925" s="102">
        <v>0</v>
      </c>
      <c r="J925" s="475"/>
      <c r="K925" s="7"/>
      <c r="L925" s="491">
        <v>912</v>
      </c>
      <c r="M925" s="503" t="s">
        <v>489</v>
      </c>
      <c r="N925" s="511">
        <v>0</v>
      </c>
      <c r="O925" s="504"/>
      <c r="P925" s="505"/>
      <c r="R925" s="510"/>
      <c r="S925" s="510"/>
      <c r="T925" s="507" t="s">
        <v>489</v>
      </c>
      <c r="AM925">
        <v>0</v>
      </c>
      <c r="AN925">
        <v>0</v>
      </c>
      <c r="AO925">
        <v>0</v>
      </c>
      <c r="AP925">
        <v>0</v>
      </c>
    </row>
    <row r="926" spans="1:42" ht="18" hidden="1" outlineLevel="1" x14ac:dyDescent="0.35">
      <c r="A926" s="13" t="s">
        <v>184</v>
      </c>
      <c r="B926" s="35">
        <v>913</v>
      </c>
      <c r="C926" s="473"/>
      <c r="D926" s="474"/>
      <c r="E926" s="474"/>
      <c r="F926" s="475"/>
      <c r="G926" s="476">
        <v>0</v>
      </c>
      <c r="H926" s="477">
        <v>0.1</v>
      </c>
      <c r="I926" s="102">
        <v>0</v>
      </c>
      <c r="J926" s="475"/>
      <c r="K926" s="7"/>
      <c r="L926" s="491">
        <v>913</v>
      </c>
      <c r="M926" s="503" t="s">
        <v>489</v>
      </c>
      <c r="N926" s="511">
        <v>0</v>
      </c>
      <c r="O926" s="504"/>
      <c r="P926" s="505"/>
      <c r="R926" s="510"/>
      <c r="S926" s="510"/>
      <c r="T926" s="507" t="s">
        <v>489</v>
      </c>
      <c r="AM926">
        <v>0</v>
      </c>
      <c r="AN926">
        <v>0</v>
      </c>
      <c r="AO926">
        <v>0</v>
      </c>
      <c r="AP926">
        <v>0</v>
      </c>
    </row>
    <row r="927" spans="1:42" ht="18" hidden="1" outlineLevel="1" x14ac:dyDescent="0.35">
      <c r="A927" s="13" t="s">
        <v>184</v>
      </c>
      <c r="B927" s="35">
        <v>914</v>
      </c>
      <c r="C927" s="473"/>
      <c r="D927" s="474"/>
      <c r="E927" s="474"/>
      <c r="F927" s="475"/>
      <c r="G927" s="476">
        <v>0</v>
      </c>
      <c r="H927" s="477">
        <v>0.1</v>
      </c>
      <c r="I927" s="102">
        <v>0</v>
      </c>
      <c r="J927" s="475"/>
      <c r="K927" s="7"/>
      <c r="L927" s="491">
        <v>914</v>
      </c>
      <c r="M927" s="503" t="s">
        <v>489</v>
      </c>
      <c r="N927" s="511">
        <v>0</v>
      </c>
      <c r="O927" s="504"/>
      <c r="P927" s="505"/>
      <c r="R927" s="510"/>
      <c r="S927" s="510"/>
      <c r="T927" s="507" t="s">
        <v>489</v>
      </c>
      <c r="AM927">
        <v>0</v>
      </c>
      <c r="AN927">
        <v>0</v>
      </c>
      <c r="AO927">
        <v>0</v>
      </c>
      <c r="AP927">
        <v>0</v>
      </c>
    </row>
    <row r="928" spans="1:42" ht="18" hidden="1" outlineLevel="1" x14ac:dyDescent="0.35">
      <c r="A928" s="13" t="s">
        <v>184</v>
      </c>
      <c r="B928" s="35">
        <v>915</v>
      </c>
      <c r="C928" s="473"/>
      <c r="D928" s="474"/>
      <c r="E928" s="474"/>
      <c r="F928" s="475"/>
      <c r="G928" s="476">
        <v>0</v>
      </c>
      <c r="H928" s="477">
        <v>0.1</v>
      </c>
      <c r="I928" s="102">
        <v>0</v>
      </c>
      <c r="J928" s="475"/>
      <c r="K928" s="7"/>
      <c r="L928" s="491">
        <v>915</v>
      </c>
      <c r="M928" s="503" t="s">
        <v>489</v>
      </c>
      <c r="N928" s="511">
        <v>0</v>
      </c>
      <c r="O928" s="504"/>
      <c r="P928" s="505"/>
      <c r="R928" s="510"/>
      <c r="S928" s="510"/>
      <c r="T928" s="507" t="s">
        <v>489</v>
      </c>
      <c r="AM928">
        <v>0</v>
      </c>
      <c r="AN928">
        <v>0</v>
      </c>
      <c r="AO928">
        <v>0</v>
      </c>
      <c r="AP928">
        <v>0</v>
      </c>
    </row>
    <row r="929" spans="1:42" ht="18" hidden="1" outlineLevel="1" x14ac:dyDescent="0.35">
      <c r="A929" s="13" t="s">
        <v>184</v>
      </c>
      <c r="B929" s="35">
        <v>916</v>
      </c>
      <c r="C929" s="473"/>
      <c r="D929" s="474"/>
      <c r="E929" s="474"/>
      <c r="F929" s="475"/>
      <c r="G929" s="476">
        <v>0</v>
      </c>
      <c r="H929" s="477">
        <v>0.1</v>
      </c>
      <c r="I929" s="102">
        <v>0</v>
      </c>
      <c r="J929" s="475"/>
      <c r="K929" s="7"/>
      <c r="L929" s="491">
        <v>916</v>
      </c>
      <c r="M929" s="503" t="s">
        <v>489</v>
      </c>
      <c r="N929" s="511">
        <v>0</v>
      </c>
      <c r="O929" s="504"/>
      <c r="P929" s="505"/>
      <c r="R929" s="510"/>
      <c r="S929" s="510"/>
      <c r="T929" s="507" t="s">
        <v>489</v>
      </c>
      <c r="AM929">
        <v>0</v>
      </c>
      <c r="AN929">
        <v>0</v>
      </c>
      <c r="AO929">
        <v>0</v>
      </c>
      <c r="AP929">
        <v>0</v>
      </c>
    </row>
    <row r="930" spans="1:42" ht="18" hidden="1" outlineLevel="1" x14ac:dyDescent="0.35">
      <c r="A930" s="13" t="s">
        <v>184</v>
      </c>
      <c r="B930" s="35">
        <v>917</v>
      </c>
      <c r="C930" s="473"/>
      <c r="D930" s="474"/>
      <c r="E930" s="474"/>
      <c r="F930" s="475"/>
      <c r="G930" s="476">
        <v>0</v>
      </c>
      <c r="H930" s="477">
        <v>0.1</v>
      </c>
      <c r="I930" s="102">
        <v>0</v>
      </c>
      <c r="J930" s="475"/>
      <c r="K930" s="7"/>
      <c r="L930" s="491">
        <v>917</v>
      </c>
      <c r="M930" s="503" t="s">
        <v>489</v>
      </c>
      <c r="N930" s="511">
        <v>0</v>
      </c>
      <c r="O930" s="504"/>
      <c r="P930" s="505"/>
      <c r="R930" s="510"/>
      <c r="S930" s="510"/>
      <c r="T930" s="507" t="s">
        <v>489</v>
      </c>
      <c r="AM930">
        <v>0</v>
      </c>
      <c r="AN930">
        <v>0</v>
      </c>
      <c r="AO930">
        <v>0</v>
      </c>
      <c r="AP930">
        <v>0</v>
      </c>
    </row>
    <row r="931" spans="1:42" ht="18" hidden="1" outlineLevel="1" x14ac:dyDescent="0.35">
      <c r="A931" s="13" t="s">
        <v>184</v>
      </c>
      <c r="B931" s="35">
        <v>918</v>
      </c>
      <c r="C931" s="473"/>
      <c r="D931" s="474"/>
      <c r="E931" s="474"/>
      <c r="F931" s="475"/>
      <c r="G931" s="476">
        <v>0</v>
      </c>
      <c r="H931" s="477">
        <v>0.1</v>
      </c>
      <c r="I931" s="102">
        <v>0</v>
      </c>
      <c r="J931" s="475"/>
      <c r="K931" s="7"/>
      <c r="L931" s="491">
        <v>918</v>
      </c>
      <c r="M931" s="503" t="s">
        <v>489</v>
      </c>
      <c r="N931" s="511">
        <v>0</v>
      </c>
      <c r="O931" s="504"/>
      <c r="P931" s="505"/>
      <c r="R931" s="510"/>
      <c r="S931" s="510"/>
      <c r="T931" s="507" t="s">
        <v>489</v>
      </c>
      <c r="AM931">
        <v>0</v>
      </c>
      <c r="AN931">
        <v>0</v>
      </c>
      <c r="AO931">
        <v>0</v>
      </c>
      <c r="AP931">
        <v>0</v>
      </c>
    </row>
    <row r="932" spans="1:42" ht="18" hidden="1" outlineLevel="1" x14ac:dyDescent="0.35">
      <c r="A932" s="13" t="s">
        <v>184</v>
      </c>
      <c r="B932" s="35">
        <v>919</v>
      </c>
      <c r="C932" s="473"/>
      <c r="D932" s="474"/>
      <c r="E932" s="474"/>
      <c r="F932" s="475"/>
      <c r="G932" s="476">
        <v>0</v>
      </c>
      <c r="H932" s="477">
        <v>0.1</v>
      </c>
      <c r="I932" s="102">
        <v>0</v>
      </c>
      <c r="J932" s="475"/>
      <c r="K932" s="7"/>
      <c r="L932" s="491">
        <v>919</v>
      </c>
      <c r="M932" s="503" t="s">
        <v>489</v>
      </c>
      <c r="N932" s="511">
        <v>0</v>
      </c>
      <c r="O932" s="504"/>
      <c r="P932" s="505"/>
      <c r="R932" s="510"/>
      <c r="S932" s="510"/>
      <c r="T932" s="507" t="s">
        <v>489</v>
      </c>
      <c r="AM932">
        <v>0</v>
      </c>
      <c r="AN932">
        <v>0</v>
      </c>
      <c r="AO932">
        <v>0</v>
      </c>
      <c r="AP932">
        <v>0</v>
      </c>
    </row>
    <row r="933" spans="1:42" ht="18" hidden="1" outlineLevel="1" x14ac:dyDescent="0.35">
      <c r="A933" s="13" t="s">
        <v>184</v>
      </c>
      <c r="B933" s="35">
        <v>920</v>
      </c>
      <c r="C933" s="473"/>
      <c r="D933" s="474"/>
      <c r="E933" s="474"/>
      <c r="F933" s="475"/>
      <c r="G933" s="476">
        <v>0</v>
      </c>
      <c r="H933" s="477">
        <v>0.1</v>
      </c>
      <c r="I933" s="102">
        <v>0</v>
      </c>
      <c r="J933" s="475"/>
      <c r="K933" s="7"/>
      <c r="L933" s="491">
        <v>920</v>
      </c>
      <c r="M933" s="503" t="s">
        <v>489</v>
      </c>
      <c r="N933" s="511">
        <v>0</v>
      </c>
      <c r="O933" s="504"/>
      <c r="P933" s="505"/>
      <c r="R933" s="510"/>
      <c r="S933" s="510"/>
      <c r="T933" s="507" t="s">
        <v>489</v>
      </c>
      <c r="AM933">
        <v>0</v>
      </c>
      <c r="AN933">
        <v>0</v>
      </c>
      <c r="AO933">
        <v>0</v>
      </c>
      <c r="AP933">
        <v>0</v>
      </c>
    </row>
    <row r="934" spans="1:42" ht="18" hidden="1" outlineLevel="1" x14ac:dyDescent="0.35">
      <c r="A934" s="13" t="s">
        <v>184</v>
      </c>
      <c r="B934" s="35">
        <v>921</v>
      </c>
      <c r="C934" s="473"/>
      <c r="D934" s="474"/>
      <c r="E934" s="474"/>
      <c r="F934" s="475"/>
      <c r="G934" s="476">
        <v>0</v>
      </c>
      <c r="H934" s="477">
        <v>0.1</v>
      </c>
      <c r="I934" s="102">
        <v>0</v>
      </c>
      <c r="J934" s="475"/>
      <c r="K934" s="7"/>
      <c r="L934" s="491">
        <v>921</v>
      </c>
      <c r="M934" s="503" t="s">
        <v>489</v>
      </c>
      <c r="N934" s="511">
        <v>0</v>
      </c>
      <c r="O934" s="504"/>
      <c r="P934" s="505"/>
      <c r="R934" s="510"/>
      <c r="S934" s="510"/>
      <c r="T934" s="507" t="s">
        <v>489</v>
      </c>
      <c r="AM934">
        <v>0</v>
      </c>
      <c r="AN934">
        <v>0</v>
      </c>
      <c r="AO934">
        <v>0</v>
      </c>
      <c r="AP934">
        <v>0</v>
      </c>
    </row>
    <row r="935" spans="1:42" ht="18" hidden="1" outlineLevel="1" x14ac:dyDescent="0.35">
      <c r="A935" s="13" t="s">
        <v>184</v>
      </c>
      <c r="B935" s="35">
        <v>922</v>
      </c>
      <c r="C935" s="473"/>
      <c r="D935" s="474"/>
      <c r="E935" s="474"/>
      <c r="F935" s="475"/>
      <c r="G935" s="476">
        <v>0</v>
      </c>
      <c r="H935" s="477">
        <v>0.1</v>
      </c>
      <c r="I935" s="102">
        <v>0</v>
      </c>
      <c r="J935" s="475"/>
      <c r="K935" s="7"/>
      <c r="L935" s="491">
        <v>922</v>
      </c>
      <c r="M935" s="503" t="s">
        <v>489</v>
      </c>
      <c r="N935" s="511">
        <v>0</v>
      </c>
      <c r="O935" s="504"/>
      <c r="P935" s="505"/>
      <c r="R935" s="510"/>
      <c r="S935" s="510"/>
      <c r="T935" s="507" t="s">
        <v>489</v>
      </c>
      <c r="AM935">
        <v>0</v>
      </c>
      <c r="AN935">
        <v>0</v>
      </c>
      <c r="AO935">
        <v>0</v>
      </c>
      <c r="AP935">
        <v>0</v>
      </c>
    </row>
    <row r="936" spans="1:42" ht="18" hidden="1" outlineLevel="1" x14ac:dyDescent="0.35">
      <c r="A936" s="13" t="s">
        <v>184</v>
      </c>
      <c r="B936" s="35">
        <v>923</v>
      </c>
      <c r="C936" s="473"/>
      <c r="D936" s="474"/>
      <c r="E936" s="474"/>
      <c r="F936" s="475"/>
      <c r="G936" s="476">
        <v>0</v>
      </c>
      <c r="H936" s="477">
        <v>0.1</v>
      </c>
      <c r="I936" s="102">
        <v>0</v>
      </c>
      <c r="J936" s="475"/>
      <c r="K936" s="7"/>
      <c r="L936" s="491">
        <v>923</v>
      </c>
      <c r="M936" s="503" t="s">
        <v>489</v>
      </c>
      <c r="N936" s="511">
        <v>0</v>
      </c>
      <c r="O936" s="504"/>
      <c r="P936" s="505"/>
      <c r="R936" s="510"/>
      <c r="S936" s="510"/>
      <c r="T936" s="507" t="s">
        <v>489</v>
      </c>
      <c r="AM936">
        <v>0</v>
      </c>
      <c r="AN936">
        <v>0</v>
      </c>
      <c r="AO936">
        <v>0</v>
      </c>
      <c r="AP936">
        <v>0</v>
      </c>
    </row>
    <row r="937" spans="1:42" ht="18" hidden="1" outlineLevel="1" x14ac:dyDescent="0.35">
      <c r="A937" s="13" t="s">
        <v>184</v>
      </c>
      <c r="B937" s="35">
        <v>924</v>
      </c>
      <c r="C937" s="473"/>
      <c r="D937" s="474"/>
      <c r="E937" s="474"/>
      <c r="F937" s="475"/>
      <c r="G937" s="476">
        <v>0</v>
      </c>
      <c r="H937" s="477">
        <v>0.1</v>
      </c>
      <c r="I937" s="102">
        <v>0</v>
      </c>
      <c r="J937" s="475"/>
      <c r="K937" s="7"/>
      <c r="L937" s="491">
        <v>924</v>
      </c>
      <c r="M937" s="503" t="s">
        <v>489</v>
      </c>
      <c r="N937" s="511">
        <v>0</v>
      </c>
      <c r="O937" s="504"/>
      <c r="P937" s="505"/>
      <c r="R937" s="510"/>
      <c r="S937" s="510"/>
      <c r="T937" s="507" t="s">
        <v>489</v>
      </c>
      <c r="AM937">
        <v>0</v>
      </c>
      <c r="AN937">
        <v>0</v>
      </c>
      <c r="AO937">
        <v>0</v>
      </c>
      <c r="AP937">
        <v>0</v>
      </c>
    </row>
    <row r="938" spans="1:42" ht="18" hidden="1" outlineLevel="1" x14ac:dyDescent="0.35">
      <c r="A938" s="13" t="s">
        <v>184</v>
      </c>
      <c r="B938" s="35">
        <v>925</v>
      </c>
      <c r="C938" s="473"/>
      <c r="D938" s="474"/>
      <c r="E938" s="474"/>
      <c r="F938" s="475"/>
      <c r="G938" s="476">
        <v>0</v>
      </c>
      <c r="H938" s="477">
        <v>0.1</v>
      </c>
      <c r="I938" s="102">
        <v>0</v>
      </c>
      <c r="J938" s="475"/>
      <c r="K938" s="7"/>
      <c r="L938" s="491">
        <v>925</v>
      </c>
      <c r="M938" s="503" t="s">
        <v>489</v>
      </c>
      <c r="N938" s="511">
        <v>0</v>
      </c>
      <c r="O938" s="504"/>
      <c r="P938" s="505"/>
      <c r="R938" s="510"/>
      <c r="S938" s="510"/>
      <c r="T938" s="507" t="s">
        <v>489</v>
      </c>
      <c r="AM938">
        <v>0</v>
      </c>
      <c r="AN938">
        <v>0</v>
      </c>
      <c r="AO938">
        <v>0</v>
      </c>
      <c r="AP938">
        <v>0</v>
      </c>
    </row>
    <row r="939" spans="1:42" ht="18" hidden="1" outlineLevel="1" x14ac:dyDescent="0.35">
      <c r="A939" s="13" t="s">
        <v>184</v>
      </c>
      <c r="B939" s="35">
        <v>926</v>
      </c>
      <c r="C939" s="473"/>
      <c r="D939" s="474"/>
      <c r="E939" s="474"/>
      <c r="F939" s="475"/>
      <c r="G939" s="476">
        <v>0</v>
      </c>
      <c r="H939" s="477">
        <v>0.1</v>
      </c>
      <c r="I939" s="102">
        <v>0</v>
      </c>
      <c r="J939" s="475"/>
      <c r="K939" s="7"/>
      <c r="L939" s="491">
        <v>926</v>
      </c>
      <c r="M939" s="503" t="s">
        <v>489</v>
      </c>
      <c r="N939" s="511">
        <v>0</v>
      </c>
      <c r="O939" s="504"/>
      <c r="P939" s="505"/>
      <c r="R939" s="510"/>
      <c r="S939" s="510"/>
      <c r="T939" s="507" t="s">
        <v>489</v>
      </c>
      <c r="AM939">
        <v>0</v>
      </c>
      <c r="AN939">
        <v>0</v>
      </c>
      <c r="AO939">
        <v>0</v>
      </c>
      <c r="AP939">
        <v>0</v>
      </c>
    </row>
    <row r="940" spans="1:42" ht="18" hidden="1" outlineLevel="1" x14ac:dyDescent="0.35">
      <c r="A940" s="13" t="s">
        <v>184</v>
      </c>
      <c r="B940" s="35">
        <v>927</v>
      </c>
      <c r="C940" s="473"/>
      <c r="D940" s="474"/>
      <c r="E940" s="474"/>
      <c r="F940" s="475"/>
      <c r="G940" s="476">
        <v>0</v>
      </c>
      <c r="H940" s="477">
        <v>0.1</v>
      </c>
      <c r="I940" s="102">
        <v>0</v>
      </c>
      <c r="J940" s="475"/>
      <c r="K940" s="7"/>
      <c r="L940" s="491">
        <v>927</v>
      </c>
      <c r="M940" s="503" t="s">
        <v>489</v>
      </c>
      <c r="N940" s="511">
        <v>0</v>
      </c>
      <c r="O940" s="504"/>
      <c r="P940" s="505"/>
      <c r="R940" s="510"/>
      <c r="S940" s="510"/>
      <c r="T940" s="507" t="s">
        <v>489</v>
      </c>
      <c r="AM940">
        <v>0</v>
      </c>
      <c r="AN940">
        <v>0</v>
      </c>
      <c r="AO940">
        <v>0</v>
      </c>
      <c r="AP940">
        <v>0</v>
      </c>
    </row>
    <row r="941" spans="1:42" ht="18" hidden="1" outlineLevel="1" x14ac:dyDescent="0.35">
      <c r="A941" s="13" t="s">
        <v>184</v>
      </c>
      <c r="B941" s="35">
        <v>928</v>
      </c>
      <c r="C941" s="473"/>
      <c r="D941" s="474"/>
      <c r="E941" s="474"/>
      <c r="F941" s="475"/>
      <c r="G941" s="476">
        <v>0</v>
      </c>
      <c r="H941" s="477">
        <v>0.1</v>
      </c>
      <c r="I941" s="102">
        <v>0</v>
      </c>
      <c r="J941" s="475"/>
      <c r="K941" s="7"/>
      <c r="L941" s="491">
        <v>928</v>
      </c>
      <c r="M941" s="503" t="s">
        <v>489</v>
      </c>
      <c r="N941" s="511">
        <v>0</v>
      </c>
      <c r="O941" s="504"/>
      <c r="P941" s="505"/>
      <c r="R941" s="510"/>
      <c r="S941" s="510"/>
      <c r="T941" s="507" t="s">
        <v>489</v>
      </c>
      <c r="AM941">
        <v>0</v>
      </c>
      <c r="AN941">
        <v>0</v>
      </c>
      <c r="AO941">
        <v>0</v>
      </c>
      <c r="AP941">
        <v>0</v>
      </c>
    </row>
    <row r="942" spans="1:42" ht="18" hidden="1" outlineLevel="1" x14ac:dyDescent="0.35">
      <c r="A942" s="13" t="s">
        <v>184</v>
      </c>
      <c r="B942" s="35">
        <v>929</v>
      </c>
      <c r="C942" s="473"/>
      <c r="D942" s="474"/>
      <c r="E942" s="474"/>
      <c r="F942" s="475"/>
      <c r="G942" s="476">
        <v>0</v>
      </c>
      <c r="H942" s="477">
        <v>0.1</v>
      </c>
      <c r="I942" s="102">
        <v>0</v>
      </c>
      <c r="J942" s="475"/>
      <c r="K942" s="7"/>
      <c r="L942" s="491">
        <v>929</v>
      </c>
      <c r="M942" s="503" t="s">
        <v>489</v>
      </c>
      <c r="N942" s="511">
        <v>0</v>
      </c>
      <c r="O942" s="504"/>
      <c r="P942" s="505"/>
      <c r="R942" s="510"/>
      <c r="S942" s="510"/>
      <c r="T942" s="507" t="s">
        <v>489</v>
      </c>
      <c r="AM942">
        <v>0</v>
      </c>
      <c r="AN942">
        <v>0</v>
      </c>
      <c r="AO942">
        <v>0</v>
      </c>
      <c r="AP942">
        <v>0</v>
      </c>
    </row>
    <row r="943" spans="1:42" ht="18" hidden="1" outlineLevel="1" x14ac:dyDescent="0.35">
      <c r="A943" s="13" t="s">
        <v>184</v>
      </c>
      <c r="B943" s="35">
        <v>930</v>
      </c>
      <c r="C943" s="473"/>
      <c r="D943" s="474"/>
      <c r="E943" s="474"/>
      <c r="F943" s="475"/>
      <c r="G943" s="476">
        <v>0</v>
      </c>
      <c r="H943" s="477">
        <v>0.1</v>
      </c>
      <c r="I943" s="102">
        <v>0</v>
      </c>
      <c r="J943" s="475"/>
      <c r="K943" s="7"/>
      <c r="L943" s="491">
        <v>930</v>
      </c>
      <c r="M943" s="503" t="s">
        <v>489</v>
      </c>
      <c r="N943" s="511">
        <v>0</v>
      </c>
      <c r="O943" s="504"/>
      <c r="P943" s="505"/>
      <c r="R943" s="510"/>
      <c r="S943" s="510"/>
      <c r="T943" s="507" t="s">
        <v>489</v>
      </c>
      <c r="AM943">
        <v>0</v>
      </c>
      <c r="AN943">
        <v>0</v>
      </c>
      <c r="AO943">
        <v>0</v>
      </c>
      <c r="AP943">
        <v>0</v>
      </c>
    </row>
    <row r="944" spans="1:42" ht="18" hidden="1" outlineLevel="1" x14ac:dyDescent="0.35">
      <c r="A944" s="13" t="s">
        <v>184</v>
      </c>
      <c r="B944" s="35">
        <v>931</v>
      </c>
      <c r="C944" s="473"/>
      <c r="D944" s="474"/>
      <c r="E944" s="474"/>
      <c r="F944" s="475"/>
      <c r="G944" s="476">
        <v>0</v>
      </c>
      <c r="H944" s="477">
        <v>0.1</v>
      </c>
      <c r="I944" s="102">
        <v>0</v>
      </c>
      <c r="J944" s="475"/>
      <c r="K944" s="7"/>
      <c r="L944" s="491">
        <v>931</v>
      </c>
      <c r="M944" s="503" t="s">
        <v>489</v>
      </c>
      <c r="N944" s="511">
        <v>0</v>
      </c>
      <c r="O944" s="504"/>
      <c r="P944" s="505"/>
      <c r="R944" s="510"/>
      <c r="S944" s="510"/>
      <c r="T944" s="507" t="s">
        <v>489</v>
      </c>
      <c r="AM944">
        <v>0</v>
      </c>
      <c r="AN944">
        <v>0</v>
      </c>
      <c r="AO944">
        <v>0</v>
      </c>
      <c r="AP944">
        <v>0</v>
      </c>
    </row>
    <row r="945" spans="1:42" ht="18" hidden="1" outlineLevel="1" x14ac:dyDescent="0.35">
      <c r="A945" s="13" t="s">
        <v>184</v>
      </c>
      <c r="B945" s="35">
        <v>932</v>
      </c>
      <c r="C945" s="473"/>
      <c r="D945" s="474"/>
      <c r="E945" s="474"/>
      <c r="F945" s="475"/>
      <c r="G945" s="476">
        <v>0</v>
      </c>
      <c r="H945" s="477">
        <v>0.1</v>
      </c>
      <c r="I945" s="102">
        <v>0</v>
      </c>
      <c r="J945" s="475"/>
      <c r="K945" s="7"/>
      <c r="L945" s="491">
        <v>932</v>
      </c>
      <c r="M945" s="503" t="s">
        <v>489</v>
      </c>
      <c r="N945" s="511">
        <v>0</v>
      </c>
      <c r="O945" s="504"/>
      <c r="P945" s="505"/>
      <c r="R945" s="510"/>
      <c r="S945" s="510"/>
      <c r="T945" s="507" t="s">
        <v>489</v>
      </c>
      <c r="AM945">
        <v>0</v>
      </c>
      <c r="AN945">
        <v>0</v>
      </c>
      <c r="AO945">
        <v>0</v>
      </c>
      <c r="AP945">
        <v>0</v>
      </c>
    </row>
    <row r="946" spans="1:42" ht="18" hidden="1" outlineLevel="1" x14ac:dyDescent="0.35">
      <c r="A946" s="13" t="s">
        <v>184</v>
      </c>
      <c r="B946" s="35">
        <v>933</v>
      </c>
      <c r="C946" s="473"/>
      <c r="D946" s="474"/>
      <c r="E946" s="474"/>
      <c r="F946" s="475"/>
      <c r="G946" s="476">
        <v>0</v>
      </c>
      <c r="H946" s="477">
        <v>0.1</v>
      </c>
      <c r="I946" s="102">
        <v>0</v>
      </c>
      <c r="J946" s="475"/>
      <c r="K946" s="7"/>
      <c r="L946" s="491">
        <v>933</v>
      </c>
      <c r="M946" s="503" t="s">
        <v>489</v>
      </c>
      <c r="N946" s="511">
        <v>0</v>
      </c>
      <c r="O946" s="504"/>
      <c r="P946" s="505"/>
      <c r="R946" s="510"/>
      <c r="S946" s="510"/>
      <c r="T946" s="507" t="s">
        <v>489</v>
      </c>
      <c r="AM946">
        <v>0</v>
      </c>
      <c r="AN946">
        <v>0</v>
      </c>
      <c r="AO946">
        <v>0</v>
      </c>
      <c r="AP946">
        <v>0</v>
      </c>
    </row>
    <row r="947" spans="1:42" ht="18" hidden="1" outlineLevel="1" x14ac:dyDescent="0.35">
      <c r="A947" s="13" t="s">
        <v>184</v>
      </c>
      <c r="B947" s="35">
        <v>934</v>
      </c>
      <c r="C947" s="473"/>
      <c r="D947" s="474"/>
      <c r="E947" s="474"/>
      <c r="F947" s="475"/>
      <c r="G947" s="476">
        <v>0</v>
      </c>
      <c r="H947" s="477">
        <v>0.1</v>
      </c>
      <c r="I947" s="102">
        <v>0</v>
      </c>
      <c r="J947" s="475"/>
      <c r="K947" s="7"/>
      <c r="L947" s="491">
        <v>934</v>
      </c>
      <c r="M947" s="503" t="s">
        <v>489</v>
      </c>
      <c r="N947" s="511">
        <v>0</v>
      </c>
      <c r="O947" s="504"/>
      <c r="P947" s="505"/>
      <c r="R947" s="510"/>
      <c r="S947" s="510"/>
      <c r="T947" s="507" t="s">
        <v>489</v>
      </c>
      <c r="AM947">
        <v>0</v>
      </c>
      <c r="AN947">
        <v>0</v>
      </c>
      <c r="AO947">
        <v>0</v>
      </c>
      <c r="AP947">
        <v>0</v>
      </c>
    </row>
    <row r="948" spans="1:42" ht="18" hidden="1" outlineLevel="1" x14ac:dyDescent="0.35">
      <c r="A948" s="13" t="s">
        <v>184</v>
      </c>
      <c r="B948" s="35">
        <v>935</v>
      </c>
      <c r="C948" s="473"/>
      <c r="D948" s="474"/>
      <c r="E948" s="474"/>
      <c r="F948" s="475"/>
      <c r="G948" s="476">
        <v>0</v>
      </c>
      <c r="H948" s="477">
        <v>0.1</v>
      </c>
      <c r="I948" s="102">
        <v>0</v>
      </c>
      <c r="J948" s="475"/>
      <c r="K948" s="7"/>
      <c r="L948" s="491">
        <v>935</v>
      </c>
      <c r="M948" s="503" t="s">
        <v>489</v>
      </c>
      <c r="N948" s="511">
        <v>0</v>
      </c>
      <c r="O948" s="504"/>
      <c r="P948" s="505"/>
      <c r="R948" s="510"/>
      <c r="S948" s="510"/>
      <c r="T948" s="507" t="s">
        <v>489</v>
      </c>
      <c r="AM948">
        <v>0</v>
      </c>
      <c r="AN948">
        <v>0</v>
      </c>
      <c r="AO948">
        <v>0</v>
      </c>
      <c r="AP948">
        <v>0</v>
      </c>
    </row>
    <row r="949" spans="1:42" ht="18" hidden="1" outlineLevel="1" x14ac:dyDescent="0.35">
      <c r="A949" s="13" t="s">
        <v>184</v>
      </c>
      <c r="B949" s="35">
        <v>936</v>
      </c>
      <c r="C949" s="473"/>
      <c r="D949" s="474"/>
      <c r="E949" s="474"/>
      <c r="F949" s="475"/>
      <c r="G949" s="476">
        <v>0</v>
      </c>
      <c r="H949" s="477">
        <v>0.1</v>
      </c>
      <c r="I949" s="102">
        <v>0</v>
      </c>
      <c r="J949" s="475"/>
      <c r="K949" s="7"/>
      <c r="L949" s="491">
        <v>936</v>
      </c>
      <c r="M949" s="503" t="s">
        <v>489</v>
      </c>
      <c r="N949" s="511">
        <v>0</v>
      </c>
      <c r="O949" s="504"/>
      <c r="P949" s="505"/>
      <c r="R949" s="510"/>
      <c r="S949" s="510"/>
      <c r="T949" s="507" t="s">
        <v>489</v>
      </c>
      <c r="AM949">
        <v>0</v>
      </c>
      <c r="AN949">
        <v>0</v>
      </c>
      <c r="AO949">
        <v>0</v>
      </c>
      <c r="AP949">
        <v>0</v>
      </c>
    </row>
    <row r="950" spans="1:42" ht="18" hidden="1" outlineLevel="1" x14ac:dyDescent="0.35">
      <c r="A950" s="13" t="s">
        <v>184</v>
      </c>
      <c r="B950" s="35">
        <v>937</v>
      </c>
      <c r="C950" s="473"/>
      <c r="D950" s="474"/>
      <c r="E950" s="474"/>
      <c r="F950" s="475"/>
      <c r="G950" s="476">
        <v>0</v>
      </c>
      <c r="H950" s="477">
        <v>0.1</v>
      </c>
      <c r="I950" s="102">
        <v>0</v>
      </c>
      <c r="J950" s="475"/>
      <c r="K950" s="7"/>
      <c r="L950" s="491">
        <v>937</v>
      </c>
      <c r="M950" s="503" t="s">
        <v>489</v>
      </c>
      <c r="N950" s="511">
        <v>0</v>
      </c>
      <c r="O950" s="504"/>
      <c r="P950" s="505"/>
      <c r="R950" s="510"/>
      <c r="S950" s="510"/>
      <c r="T950" s="507" t="s">
        <v>489</v>
      </c>
      <c r="AM950">
        <v>0</v>
      </c>
      <c r="AN950">
        <v>0</v>
      </c>
      <c r="AO950">
        <v>0</v>
      </c>
      <c r="AP950">
        <v>0</v>
      </c>
    </row>
    <row r="951" spans="1:42" ht="18" hidden="1" outlineLevel="1" x14ac:dyDescent="0.35">
      <c r="A951" s="13" t="s">
        <v>184</v>
      </c>
      <c r="B951" s="35">
        <v>938</v>
      </c>
      <c r="C951" s="473"/>
      <c r="D951" s="474"/>
      <c r="E951" s="474"/>
      <c r="F951" s="475"/>
      <c r="G951" s="476">
        <v>0</v>
      </c>
      <c r="H951" s="477">
        <v>0.1</v>
      </c>
      <c r="I951" s="102">
        <v>0</v>
      </c>
      <c r="J951" s="475"/>
      <c r="K951" s="7"/>
      <c r="L951" s="491">
        <v>938</v>
      </c>
      <c r="M951" s="503" t="s">
        <v>489</v>
      </c>
      <c r="N951" s="511">
        <v>0</v>
      </c>
      <c r="O951" s="504"/>
      <c r="P951" s="505"/>
      <c r="R951" s="510"/>
      <c r="S951" s="510"/>
      <c r="T951" s="507" t="s">
        <v>489</v>
      </c>
      <c r="AM951">
        <v>0</v>
      </c>
      <c r="AN951">
        <v>0</v>
      </c>
      <c r="AO951">
        <v>0</v>
      </c>
      <c r="AP951">
        <v>0</v>
      </c>
    </row>
    <row r="952" spans="1:42" ht="18" hidden="1" outlineLevel="1" x14ac:dyDescent="0.35">
      <c r="A952" s="13" t="s">
        <v>184</v>
      </c>
      <c r="B952" s="35">
        <v>939</v>
      </c>
      <c r="C952" s="473"/>
      <c r="D952" s="474"/>
      <c r="E952" s="474"/>
      <c r="F952" s="475"/>
      <c r="G952" s="476">
        <v>0</v>
      </c>
      <c r="H952" s="477">
        <v>0.1</v>
      </c>
      <c r="I952" s="102">
        <v>0</v>
      </c>
      <c r="J952" s="475"/>
      <c r="K952" s="7"/>
      <c r="L952" s="491">
        <v>939</v>
      </c>
      <c r="M952" s="503" t="s">
        <v>489</v>
      </c>
      <c r="N952" s="511">
        <v>0</v>
      </c>
      <c r="O952" s="504"/>
      <c r="P952" s="505"/>
      <c r="R952" s="510"/>
      <c r="S952" s="510"/>
      <c r="T952" s="507" t="s">
        <v>489</v>
      </c>
      <c r="AM952">
        <v>0</v>
      </c>
      <c r="AN952">
        <v>0</v>
      </c>
      <c r="AO952">
        <v>0</v>
      </c>
      <c r="AP952">
        <v>0</v>
      </c>
    </row>
    <row r="953" spans="1:42" ht="18" hidden="1" outlineLevel="1" x14ac:dyDescent="0.35">
      <c r="A953" s="13" t="s">
        <v>184</v>
      </c>
      <c r="B953" s="35">
        <v>940</v>
      </c>
      <c r="C953" s="473"/>
      <c r="D953" s="474"/>
      <c r="E953" s="474"/>
      <c r="F953" s="475"/>
      <c r="G953" s="476">
        <v>0</v>
      </c>
      <c r="H953" s="477">
        <v>0.1</v>
      </c>
      <c r="I953" s="102">
        <v>0</v>
      </c>
      <c r="J953" s="475"/>
      <c r="K953" s="7"/>
      <c r="L953" s="491">
        <v>940</v>
      </c>
      <c r="M953" s="503" t="s">
        <v>489</v>
      </c>
      <c r="N953" s="511">
        <v>0</v>
      </c>
      <c r="O953" s="504"/>
      <c r="P953" s="505"/>
      <c r="R953" s="510"/>
      <c r="S953" s="510"/>
      <c r="T953" s="507" t="s">
        <v>489</v>
      </c>
      <c r="AM953">
        <v>0</v>
      </c>
      <c r="AN953">
        <v>0</v>
      </c>
      <c r="AO953">
        <v>0</v>
      </c>
      <c r="AP953">
        <v>0</v>
      </c>
    </row>
    <row r="954" spans="1:42" ht="18" hidden="1" outlineLevel="1" x14ac:dyDescent="0.35">
      <c r="A954" s="13" t="s">
        <v>184</v>
      </c>
      <c r="B954" s="35">
        <v>941</v>
      </c>
      <c r="C954" s="473"/>
      <c r="D954" s="474"/>
      <c r="E954" s="474"/>
      <c r="F954" s="475"/>
      <c r="G954" s="476">
        <v>0</v>
      </c>
      <c r="H954" s="477">
        <v>0.1</v>
      </c>
      <c r="I954" s="102">
        <v>0</v>
      </c>
      <c r="J954" s="475"/>
      <c r="K954" s="7"/>
      <c r="L954" s="491">
        <v>941</v>
      </c>
      <c r="M954" s="503" t="s">
        <v>489</v>
      </c>
      <c r="N954" s="511">
        <v>0</v>
      </c>
      <c r="O954" s="504"/>
      <c r="P954" s="505"/>
      <c r="R954" s="510"/>
      <c r="S954" s="510"/>
      <c r="T954" s="507" t="s">
        <v>489</v>
      </c>
      <c r="AM954">
        <v>0</v>
      </c>
      <c r="AN954">
        <v>0</v>
      </c>
      <c r="AO954">
        <v>0</v>
      </c>
      <c r="AP954">
        <v>0</v>
      </c>
    </row>
    <row r="955" spans="1:42" ht="18" hidden="1" outlineLevel="1" x14ac:dyDescent="0.35">
      <c r="A955" s="13" t="s">
        <v>184</v>
      </c>
      <c r="B955" s="35">
        <v>942</v>
      </c>
      <c r="C955" s="473"/>
      <c r="D955" s="474"/>
      <c r="E955" s="474"/>
      <c r="F955" s="475"/>
      <c r="G955" s="476">
        <v>0</v>
      </c>
      <c r="H955" s="477">
        <v>0.1</v>
      </c>
      <c r="I955" s="102">
        <v>0</v>
      </c>
      <c r="J955" s="475"/>
      <c r="K955" s="7"/>
      <c r="L955" s="491">
        <v>942</v>
      </c>
      <c r="M955" s="503" t="s">
        <v>489</v>
      </c>
      <c r="N955" s="511">
        <v>0</v>
      </c>
      <c r="O955" s="504"/>
      <c r="P955" s="505"/>
      <c r="R955" s="510"/>
      <c r="S955" s="510"/>
      <c r="T955" s="507" t="s">
        <v>489</v>
      </c>
      <c r="AM955">
        <v>0</v>
      </c>
      <c r="AN955">
        <v>0</v>
      </c>
      <c r="AO955">
        <v>0</v>
      </c>
      <c r="AP955">
        <v>0</v>
      </c>
    </row>
    <row r="956" spans="1:42" ht="18" hidden="1" outlineLevel="1" x14ac:dyDescent="0.35">
      <c r="A956" s="13" t="s">
        <v>184</v>
      </c>
      <c r="B956" s="35">
        <v>943</v>
      </c>
      <c r="C956" s="473"/>
      <c r="D956" s="474"/>
      <c r="E956" s="474"/>
      <c r="F956" s="475"/>
      <c r="G956" s="476">
        <v>0</v>
      </c>
      <c r="H956" s="477">
        <v>0.1</v>
      </c>
      <c r="I956" s="102">
        <v>0</v>
      </c>
      <c r="J956" s="475"/>
      <c r="K956" s="7"/>
      <c r="L956" s="491">
        <v>943</v>
      </c>
      <c r="M956" s="503" t="s">
        <v>489</v>
      </c>
      <c r="N956" s="511">
        <v>0</v>
      </c>
      <c r="O956" s="504"/>
      <c r="P956" s="505"/>
      <c r="R956" s="510"/>
      <c r="S956" s="510"/>
      <c r="T956" s="507" t="s">
        <v>489</v>
      </c>
      <c r="AM956">
        <v>0</v>
      </c>
      <c r="AN956">
        <v>0</v>
      </c>
      <c r="AO956">
        <v>0</v>
      </c>
      <c r="AP956">
        <v>0</v>
      </c>
    </row>
    <row r="957" spans="1:42" ht="18" hidden="1" outlineLevel="1" x14ac:dyDescent="0.35">
      <c r="A957" s="13" t="s">
        <v>184</v>
      </c>
      <c r="B957" s="35">
        <v>944</v>
      </c>
      <c r="C957" s="473"/>
      <c r="D957" s="474"/>
      <c r="E957" s="474"/>
      <c r="F957" s="475"/>
      <c r="G957" s="476">
        <v>0</v>
      </c>
      <c r="H957" s="477">
        <v>0.1</v>
      </c>
      <c r="I957" s="102">
        <v>0</v>
      </c>
      <c r="J957" s="475"/>
      <c r="K957" s="7"/>
      <c r="L957" s="491">
        <v>944</v>
      </c>
      <c r="M957" s="503" t="s">
        <v>489</v>
      </c>
      <c r="N957" s="511">
        <v>0</v>
      </c>
      <c r="O957" s="504"/>
      <c r="P957" s="505"/>
      <c r="R957" s="510"/>
      <c r="S957" s="510"/>
      <c r="T957" s="507" t="s">
        <v>489</v>
      </c>
      <c r="AM957">
        <v>0</v>
      </c>
      <c r="AN957">
        <v>0</v>
      </c>
      <c r="AO957">
        <v>0</v>
      </c>
      <c r="AP957">
        <v>0</v>
      </c>
    </row>
    <row r="958" spans="1:42" ht="18" hidden="1" outlineLevel="1" x14ac:dyDescent="0.35">
      <c r="A958" s="13" t="s">
        <v>184</v>
      </c>
      <c r="B958" s="35">
        <v>945</v>
      </c>
      <c r="C958" s="473"/>
      <c r="D958" s="474"/>
      <c r="E958" s="474"/>
      <c r="F958" s="475"/>
      <c r="G958" s="476">
        <v>0</v>
      </c>
      <c r="H958" s="477">
        <v>0.1</v>
      </c>
      <c r="I958" s="102">
        <v>0</v>
      </c>
      <c r="J958" s="475"/>
      <c r="K958" s="7"/>
      <c r="L958" s="491">
        <v>945</v>
      </c>
      <c r="M958" s="503" t="s">
        <v>489</v>
      </c>
      <c r="N958" s="511">
        <v>0</v>
      </c>
      <c r="O958" s="504"/>
      <c r="P958" s="505"/>
      <c r="R958" s="510"/>
      <c r="S958" s="510"/>
      <c r="T958" s="507" t="s">
        <v>489</v>
      </c>
      <c r="AM958">
        <v>0</v>
      </c>
      <c r="AN958">
        <v>0</v>
      </c>
      <c r="AO958">
        <v>0</v>
      </c>
      <c r="AP958">
        <v>0</v>
      </c>
    </row>
    <row r="959" spans="1:42" ht="18" hidden="1" outlineLevel="1" x14ac:dyDescent="0.35">
      <c r="A959" s="13" t="s">
        <v>184</v>
      </c>
      <c r="B959" s="35">
        <v>946</v>
      </c>
      <c r="C959" s="473"/>
      <c r="D959" s="474"/>
      <c r="E959" s="474"/>
      <c r="F959" s="475"/>
      <c r="G959" s="476">
        <v>0</v>
      </c>
      <c r="H959" s="477">
        <v>0.1</v>
      </c>
      <c r="I959" s="102">
        <v>0</v>
      </c>
      <c r="J959" s="475"/>
      <c r="K959" s="7"/>
      <c r="L959" s="491">
        <v>946</v>
      </c>
      <c r="M959" s="503" t="s">
        <v>489</v>
      </c>
      <c r="N959" s="511">
        <v>0</v>
      </c>
      <c r="O959" s="504"/>
      <c r="P959" s="505"/>
      <c r="R959" s="510"/>
      <c r="S959" s="510"/>
      <c r="T959" s="507" t="s">
        <v>489</v>
      </c>
      <c r="AM959">
        <v>0</v>
      </c>
      <c r="AN959">
        <v>0</v>
      </c>
      <c r="AO959">
        <v>0</v>
      </c>
      <c r="AP959">
        <v>0</v>
      </c>
    </row>
    <row r="960" spans="1:42" ht="18" hidden="1" outlineLevel="1" x14ac:dyDescent="0.35">
      <c r="A960" s="13" t="s">
        <v>184</v>
      </c>
      <c r="B960" s="35">
        <v>947</v>
      </c>
      <c r="C960" s="473"/>
      <c r="D960" s="474"/>
      <c r="E960" s="474"/>
      <c r="F960" s="475"/>
      <c r="G960" s="476">
        <v>0</v>
      </c>
      <c r="H960" s="477">
        <v>0.1</v>
      </c>
      <c r="I960" s="102">
        <v>0</v>
      </c>
      <c r="J960" s="475"/>
      <c r="K960" s="7"/>
      <c r="L960" s="491">
        <v>947</v>
      </c>
      <c r="M960" s="503" t="s">
        <v>489</v>
      </c>
      <c r="N960" s="511">
        <v>0</v>
      </c>
      <c r="O960" s="504"/>
      <c r="P960" s="505"/>
      <c r="R960" s="510"/>
      <c r="S960" s="510"/>
      <c r="T960" s="507" t="s">
        <v>489</v>
      </c>
      <c r="AM960">
        <v>0</v>
      </c>
      <c r="AN960">
        <v>0</v>
      </c>
      <c r="AO960">
        <v>0</v>
      </c>
      <c r="AP960">
        <v>0</v>
      </c>
    </row>
    <row r="961" spans="1:42" ht="18" hidden="1" outlineLevel="1" x14ac:dyDescent="0.35">
      <c r="A961" s="13" t="s">
        <v>184</v>
      </c>
      <c r="B961" s="35">
        <v>948</v>
      </c>
      <c r="C961" s="473"/>
      <c r="D961" s="474"/>
      <c r="E961" s="474"/>
      <c r="F961" s="475"/>
      <c r="G961" s="476">
        <v>0</v>
      </c>
      <c r="H961" s="477">
        <v>0.1</v>
      </c>
      <c r="I961" s="102">
        <v>0</v>
      </c>
      <c r="J961" s="475"/>
      <c r="K961" s="7"/>
      <c r="L961" s="491">
        <v>948</v>
      </c>
      <c r="M961" s="503" t="s">
        <v>489</v>
      </c>
      <c r="N961" s="511">
        <v>0</v>
      </c>
      <c r="O961" s="504"/>
      <c r="P961" s="505"/>
      <c r="R961" s="510"/>
      <c r="S961" s="510"/>
      <c r="T961" s="507" t="s">
        <v>489</v>
      </c>
      <c r="AM961">
        <v>0</v>
      </c>
      <c r="AN961">
        <v>0</v>
      </c>
      <c r="AO961">
        <v>0</v>
      </c>
      <c r="AP961">
        <v>0</v>
      </c>
    </row>
    <row r="962" spans="1:42" ht="18" hidden="1" outlineLevel="1" x14ac:dyDescent="0.35">
      <c r="A962" s="13" t="s">
        <v>184</v>
      </c>
      <c r="B962" s="35">
        <v>949</v>
      </c>
      <c r="C962" s="473"/>
      <c r="D962" s="474"/>
      <c r="E962" s="474"/>
      <c r="F962" s="475"/>
      <c r="G962" s="476">
        <v>0</v>
      </c>
      <c r="H962" s="477">
        <v>0.1</v>
      </c>
      <c r="I962" s="102">
        <v>0</v>
      </c>
      <c r="J962" s="475"/>
      <c r="K962" s="7"/>
      <c r="L962" s="491">
        <v>949</v>
      </c>
      <c r="M962" s="503" t="s">
        <v>489</v>
      </c>
      <c r="N962" s="511">
        <v>0</v>
      </c>
      <c r="O962" s="504"/>
      <c r="P962" s="505"/>
      <c r="R962" s="510"/>
      <c r="S962" s="510"/>
      <c r="T962" s="507" t="s">
        <v>489</v>
      </c>
      <c r="AM962">
        <v>0</v>
      </c>
      <c r="AN962">
        <v>0</v>
      </c>
      <c r="AO962">
        <v>0</v>
      </c>
      <c r="AP962">
        <v>0</v>
      </c>
    </row>
    <row r="963" spans="1:42" ht="18" hidden="1" outlineLevel="1" x14ac:dyDescent="0.35">
      <c r="A963" s="13" t="s">
        <v>184</v>
      </c>
      <c r="B963" s="35">
        <v>950</v>
      </c>
      <c r="C963" s="473"/>
      <c r="D963" s="474"/>
      <c r="E963" s="474"/>
      <c r="F963" s="475"/>
      <c r="G963" s="476">
        <v>0</v>
      </c>
      <c r="H963" s="477">
        <v>0.1</v>
      </c>
      <c r="I963" s="102">
        <v>0</v>
      </c>
      <c r="J963" s="475"/>
      <c r="K963" s="7"/>
      <c r="L963" s="491">
        <v>950</v>
      </c>
      <c r="M963" s="503" t="s">
        <v>489</v>
      </c>
      <c r="N963" s="511">
        <v>0</v>
      </c>
      <c r="O963" s="504"/>
      <c r="P963" s="505"/>
      <c r="R963" s="510"/>
      <c r="S963" s="510"/>
      <c r="T963" s="507" t="s">
        <v>489</v>
      </c>
      <c r="AM963">
        <v>0</v>
      </c>
      <c r="AN963">
        <v>0</v>
      </c>
      <c r="AO963">
        <v>0</v>
      </c>
      <c r="AP963">
        <v>0</v>
      </c>
    </row>
    <row r="964" spans="1:42" ht="18" hidden="1" outlineLevel="1" x14ac:dyDescent="0.35">
      <c r="A964" s="13" t="s">
        <v>184</v>
      </c>
      <c r="B964" s="35">
        <v>951</v>
      </c>
      <c r="C964" s="473"/>
      <c r="D964" s="474"/>
      <c r="E964" s="474"/>
      <c r="F964" s="475"/>
      <c r="G964" s="476">
        <v>0</v>
      </c>
      <c r="H964" s="477">
        <v>0.1</v>
      </c>
      <c r="I964" s="102">
        <v>0</v>
      </c>
      <c r="J964" s="475"/>
      <c r="K964" s="7"/>
      <c r="L964" s="491">
        <v>951</v>
      </c>
      <c r="M964" s="503" t="s">
        <v>489</v>
      </c>
      <c r="N964" s="511">
        <v>0</v>
      </c>
      <c r="O964" s="504"/>
      <c r="P964" s="505"/>
      <c r="R964" s="510"/>
      <c r="S964" s="510"/>
      <c r="T964" s="507" t="s">
        <v>489</v>
      </c>
      <c r="AM964">
        <v>0</v>
      </c>
      <c r="AN964">
        <v>0</v>
      </c>
      <c r="AO964">
        <v>0</v>
      </c>
      <c r="AP964">
        <v>0</v>
      </c>
    </row>
    <row r="965" spans="1:42" ht="18" hidden="1" outlineLevel="1" x14ac:dyDescent="0.35">
      <c r="A965" s="13" t="s">
        <v>184</v>
      </c>
      <c r="B965" s="35">
        <v>952</v>
      </c>
      <c r="C965" s="473"/>
      <c r="D965" s="474"/>
      <c r="E965" s="474"/>
      <c r="F965" s="475"/>
      <c r="G965" s="476">
        <v>0</v>
      </c>
      <c r="H965" s="477">
        <v>0.1</v>
      </c>
      <c r="I965" s="102">
        <v>0</v>
      </c>
      <c r="J965" s="475"/>
      <c r="K965" s="7"/>
      <c r="L965" s="491">
        <v>952</v>
      </c>
      <c r="M965" s="503" t="s">
        <v>489</v>
      </c>
      <c r="N965" s="511">
        <v>0</v>
      </c>
      <c r="O965" s="504"/>
      <c r="P965" s="505"/>
      <c r="R965" s="510"/>
      <c r="S965" s="510"/>
      <c r="T965" s="507" t="s">
        <v>489</v>
      </c>
      <c r="AM965">
        <v>0</v>
      </c>
      <c r="AN965">
        <v>0</v>
      </c>
      <c r="AO965">
        <v>0</v>
      </c>
      <c r="AP965">
        <v>0</v>
      </c>
    </row>
    <row r="966" spans="1:42" ht="18" hidden="1" outlineLevel="1" x14ac:dyDescent="0.35">
      <c r="A966" s="13" t="s">
        <v>184</v>
      </c>
      <c r="B966" s="35">
        <v>953</v>
      </c>
      <c r="C966" s="473"/>
      <c r="D966" s="474"/>
      <c r="E966" s="474"/>
      <c r="F966" s="475"/>
      <c r="G966" s="476">
        <v>0</v>
      </c>
      <c r="H966" s="477">
        <v>0.1</v>
      </c>
      <c r="I966" s="102">
        <v>0</v>
      </c>
      <c r="J966" s="475"/>
      <c r="K966" s="7"/>
      <c r="L966" s="491">
        <v>953</v>
      </c>
      <c r="M966" s="503" t="s">
        <v>489</v>
      </c>
      <c r="N966" s="511">
        <v>0</v>
      </c>
      <c r="O966" s="504"/>
      <c r="P966" s="505"/>
      <c r="R966" s="510"/>
      <c r="S966" s="510"/>
      <c r="T966" s="507" t="s">
        <v>489</v>
      </c>
      <c r="AM966">
        <v>0</v>
      </c>
      <c r="AN966">
        <v>0</v>
      </c>
      <c r="AO966">
        <v>0</v>
      </c>
      <c r="AP966">
        <v>0</v>
      </c>
    </row>
    <row r="967" spans="1:42" ht="18" hidden="1" outlineLevel="1" x14ac:dyDescent="0.35">
      <c r="A967" s="13" t="s">
        <v>184</v>
      </c>
      <c r="B967" s="35">
        <v>954</v>
      </c>
      <c r="C967" s="473"/>
      <c r="D967" s="474"/>
      <c r="E967" s="474"/>
      <c r="F967" s="475"/>
      <c r="G967" s="476">
        <v>0</v>
      </c>
      <c r="H967" s="477">
        <v>0.1</v>
      </c>
      <c r="I967" s="102">
        <v>0</v>
      </c>
      <c r="J967" s="475"/>
      <c r="K967" s="7"/>
      <c r="L967" s="491">
        <v>954</v>
      </c>
      <c r="M967" s="503" t="s">
        <v>489</v>
      </c>
      <c r="N967" s="511">
        <v>0</v>
      </c>
      <c r="O967" s="504"/>
      <c r="P967" s="505"/>
      <c r="R967" s="510"/>
      <c r="S967" s="510"/>
      <c r="T967" s="507" t="s">
        <v>489</v>
      </c>
      <c r="AM967">
        <v>0</v>
      </c>
      <c r="AN967">
        <v>0</v>
      </c>
      <c r="AO967">
        <v>0</v>
      </c>
      <c r="AP967">
        <v>0</v>
      </c>
    </row>
    <row r="968" spans="1:42" ht="18" hidden="1" outlineLevel="1" x14ac:dyDescent="0.35">
      <c r="A968" s="13" t="s">
        <v>184</v>
      </c>
      <c r="B968" s="35">
        <v>955</v>
      </c>
      <c r="C968" s="473"/>
      <c r="D968" s="474"/>
      <c r="E968" s="474"/>
      <c r="F968" s="475"/>
      <c r="G968" s="476">
        <v>0</v>
      </c>
      <c r="H968" s="477">
        <v>0.1</v>
      </c>
      <c r="I968" s="102">
        <v>0</v>
      </c>
      <c r="J968" s="475"/>
      <c r="K968" s="7"/>
      <c r="L968" s="491">
        <v>955</v>
      </c>
      <c r="M968" s="503" t="s">
        <v>489</v>
      </c>
      <c r="N968" s="511">
        <v>0</v>
      </c>
      <c r="O968" s="504"/>
      <c r="P968" s="505"/>
      <c r="R968" s="510"/>
      <c r="S968" s="510"/>
      <c r="T968" s="507" t="s">
        <v>489</v>
      </c>
      <c r="AM968">
        <v>0</v>
      </c>
      <c r="AN968">
        <v>0</v>
      </c>
      <c r="AO968">
        <v>0</v>
      </c>
      <c r="AP968">
        <v>0</v>
      </c>
    </row>
    <row r="969" spans="1:42" ht="18" hidden="1" outlineLevel="1" x14ac:dyDescent="0.35">
      <c r="A969" s="13" t="s">
        <v>184</v>
      </c>
      <c r="B969" s="35">
        <v>956</v>
      </c>
      <c r="C969" s="473"/>
      <c r="D969" s="474"/>
      <c r="E969" s="474"/>
      <c r="F969" s="475"/>
      <c r="G969" s="476">
        <v>0</v>
      </c>
      <c r="H969" s="477">
        <v>0.1</v>
      </c>
      <c r="I969" s="102">
        <v>0</v>
      </c>
      <c r="J969" s="475"/>
      <c r="K969" s="7"/>
      <c r="L969" s="491">
        <v>956</v>
      </c>
      <c r="M969" s="503" t="s">
        <v>489</v>
      </c>
      <c r="N969" s="511">
        <v>0</v>
      </c>
      <c r="O969" s="504"/>
      <c r="P969" s="505"/>
      <c r="R969" s="510"/>
      <c r="S969" s="510"/>
      <c r="T969" s="507" t="s">
        <v>489</v>
      </c>
      <c r="AM969">
        <v>0</v>
      </c>
      <c r="AN969">
        <v>0</v>
      </c>
      <c r="AO969">
        <v>0</v>
      </c>
      <c r="AP969">
        <v>0</v>
      </c>
    </row>
    <row r="970" spans="1:42" ht="18" hidden="1" outlineLevel="1" x14ac:dyDescent="0.35">
      <c r="A970" s="13" t="s">
        <v>184</v>
      </c>
      <c r="B970" s="35">
        <v>957</v>
      </c>
      <c r="C970" s="473"/>
      <c r="D970" s="474"/>
      <c r="E970" s="474"/>
      <c r="F970" s="475"/>
      <c r="G970" s="476">
        <v>0</v>
      </c>
      <c r="H970" s="477">
        <v>0.1</v>
      </c>
      <c r="I970" s="102">
        <v>0</v>
      </c>
      <c r="J970" s="475"/>
      <c r="K970" s="7"/>
      <c r="L970" s="491">
        <v>957</v>
      </c>
      <c r="M970" s="503" t="s">
        <v>489</v>
      </c>
      <c r="N970" s="511">
        <v>0</v>
      </c>
      <c r="O970" s="504"/>
      <c r="P970" s="505"/>
      <c r="R970" s="510"/>
      <c r="S970" s="510"/>
      <c r="T970" s="507" t="s">
        <v>489</v>
      </c>
      <c r="AM970">
        <v>0</v>
      </c>
      <c r="AN970">
        <v>0</v>
      </c>
      <c r="AO970">
        <v>0</v>
      </c>
      <c r="AP970">
        <v>0</v>
      </c>
    </row>
    <row r="971" spans="1:42" ht="18" hidden="1" outlineLevel="1" x14ac:dyDescent="0.35">
      <c r="A971" s="13" t="s">
        <v>184</v>
      </c>
      <c r="B971" s="35">
        <v>958</v>
      </c>
      <c r="C971" s="473"/>
      <c r="D971" s="474"/>
      <c r="E971" s="474"/>
      <c r="F971" s="475"/>
      <c r="G971" s="476">
        <v>0</v>
      </c>
      <c r="H971" s="477">
        <v>0.1</v>
      </c>
      <c r="I971" s="102">
        <v>0</v>
      </c>
      <c r="J971" s="475"/>
      <c r="K971" s="7"/>
      <c r="L971" s="491">
        <v>958</v>
      </c>
      <c r="M971" s="503" t="s">
        <v>489</v>
      </c>
      <c r="N971" s="511">
        <v>0</v>
      </c>
      <c r="O971" s="504"/>
      <c r="P971" s="505"/>
      <c r="R971" s="510"/>
      <c r="S971" s="510"/>
      <c r="T971" s="507" t="s">
        <v>489</v>
      </c>
      <c r="AM971">
        <v>0</v>
      </c>
      <c r="AN971">
        <v>0</v>
      </c>
      <c r="AO971">
        <v>0</v>
      </c>
      <c r="AP971">
        <v>0</v>
      </c>
    </row>
    <row r="972" spans="1:42" ht="18" hidden="1" outlineLevel="1" x14ac:dyDescent="0.35">
      <c r="A972" s="13" t="s">
        <v>184</v>
      </c>
      <c r="B972" s="35">
        <v>959</v>
      </c>
      <c r="C972" s="473"/>
      <c r="D972" s="474"/>
      <c r="E972" s="474"/>
      <c r="F972" s="475"/>
      <c r="G972" s="476">
        <v>0</v>
      </c>
      <c r="H972" s="477">
        <v>0.1</v>
      </c>
      <c r="I972" s="102">
        <v>0</v>
      </c>
      <c r="J972" s="475"/>
      <c r="K972" s="7"/>
      <c r="L972" s="491">
        <v>959</v>
      </c>
      <c r="M972" s="503" t="s">
        <v>489</v>
      </c>
      <c r="N972" s="511">
        <v>0</v>
      </c>
      <c r="O972" s="504"/>
      <c r="P972" s="505"/>
      <c r="R972" s="510"/>
      <c r="S972" s="510"/>
      <c r="T972" s="507" t="s">
        <v>489</v>
      </c>
      <c r="AM972">
        <v>0</v>
      </c>
      <c r="AN972">
        <v>0</v>
      </c>
      <c r="AO972">
        <v>0</v>
      </c>
      <c r="AP972">
        <v>0</v>
      </c>
    </row>
    <row r="973" spans="1:42" ht="18" hidden="1" outlineLevel="1" x14ac:dyDescent="0.35">
      <c r="A973" s="13" t="s">
        <v>184</v>
      </c>
      <c r="B973" s="35">
        <v>960</v>
      </c>
      <c r="C973" s="473"/>
      <c r="D973" s="474"/>
      <c r="E973" s="474"/>
      <c r="F973" s="475"/>
      <c r="G973" s="476">
        <v>0</v>
      </c>
      <c r="H973" s="477">
        <v>0.1</v>
      </c>
      <c r="I973" s="102">
        <v>0</v>
      </c>
      <c r="J973" s="475"/>
      <c r="K973" s="7"/>
      <c r="L973" s="491">
        <v>960</v>
      </c>
      <c r="M973" s="503" t="s">
        <v>489</v>
      </c>
      <c r="N973" s="511">
        <v>0</v>
      </c>
      <c r="O973" s="504"/>
      <c r="P973" s="505"/>
      <c r="R973" s="510"/>
      <c r="S973" s="510"/>
      <c r="T973" s="507" t="s">
        <v>489</v>
      </c>
      <c r="AM973">
        <v>0</v>
      </c>
      <c r="AN973">
        <v>0</v>
      </c>
      <c r="AO973">
        <v>0</v>
      </c>
      <c r="AP973">
        <v>0</v>
      </c>
    </row>
    <row r="974" spans="1:42" ht="18" hidden="1" outlineLevel="1" x14ac:dyDescent="0.35">
      <c r="A974" s="13" t="s">
        <v>184</v>
      </c>
      <c r="B974" s="35">
        <v>961</v>
      </c>
      <c r="C974" s="473"/>
      <c r="D974" s="474"/>
      <c r="E974" s="474"/>
      <c r="F974" s="475"/>
      <c r="G974" s="476">
        <v>0</v>
      </c>
      <c r="H974" s="477">
        <v>0.1</v>
      </c>
      <c r="I974" s="102">
        <v>0</v>
      </c>
      <c r="J974" s="475"/>
      <c r="K974" s="7"/>
      <c r="L974" s="491">
        <v>961</v>
      </c>
      <c r="M974" s="503" t="s">
        <v>489</v>
      </c>
      <c r="N974" s="511">
        <v>0</v>
      </c>
      <c r="O974" s="504"/>
      <c r="P974" s="505"/>
      <c r="R974" s="510"/>
      <c r="S974" s="510"/>
      <c r="T974" s="507" t="s">
        <v>489</v>
      </c>
      <c r="AM974">
        <v>0</v>
      </c>
      <c r="AN974">
        <v>0</v>
      </c>
      <c r="AO974">
        <v>0</v>
      </c>
      <c r="AP974">
        <v>0</v>
      </c>
    </row>
    <row r="975" spans="1:42" ht="18" hidden="1" outlineLevel="1" x14ac:dyDescent="0.35">
      <c r="A975" s="13" t="s">
        <v>184</v>
      </c>
      <c r="B975" s="35">
        <v>962</v>
      </c>
      <c r="C975" s="473"/>
      <c r="D975" s="474"/>
      <c r="E975" s="474"/>
      <c r="F975" s="475"/>
      <c r="G975" s="476">
        <v>0</v>
      </c>
      <c r="H975" s="477">
        <v>0.1</v>
      </c>
      <c r="I975" s="102">
        <v>0</v>
      </c>
      <c r="J975" s="475"/>
      <c r="K975" s="7"/>
      <c r="L975" s="491">
        <v>962</v>
      </c>
      <c r="M975" s="503" t="s">
        <v>489</v>
      </c>
      <c r="N975" s="511">
        <v>0</v>
      </c>
      <c r="O975" s="504"/>
      <c r="P975" s="505"/>
      <c r="R975" s="510"/>
      <c r="S975" s="510"/>
      <c r="T975" s="507" t="s">
        <v>489</v>
      </c>
      <c r="AM975">
        <v>0</v>
      </c>
      <c r="AN975">
        <v>0</v>
      </c>
      <c r="AO975">
        <v>0</v>
      </c>
      <c r="AP975">
        <v>0</v>
      </c>
    </row>
    <row r="976" spans="1:42" ht="18" hidden="1" outlineLevel="1" x14ac:dyDescent="0.35">
      <c r="A976" s="13" t="s">
        <v>184</v>
      </c>
      <c r="B976" s="35">
        <v>963</v>
      </c>
      <c r="C976" s="473"/>
      <c r="D976" s="474"/>
      <c r="E976" s="474"/>
      <c r="F976" s="475"/>
      <c r="G976" s="476">
        <v>0</v>
      </c>
      <c r="H976" s="477">
        <v>0.1</v>
      </c>
      <c r="I976" s="102">
        <v>0</v>
      </c>
      <c r="J976" s="475"/>
      <c r="K976" s="7"/>
      <c r="L976" s="491">
        <v>963</v>
      </c>
      <c r="M976" s="503" t="s">
        <v>489</v>
      </c>
      <c r="N976" s="511">
        <v>0</v>
      </c>
      <c r="O976" s="504"/>
      <c r="P976" s="505"/>
      <c r="R976" s="510"/>
      <c r="S976" s="510"/>
      <c r="T976" s="507" t="s">
        <v>489</v>
      </c>
      <c r="AM976">
        <v>0</v>
      </c>
      <c r="AN976">
        <v>0</v>
      </c>
      <c r="AO976">
        <v>0</v>
      </c>
      <c r="AP976">
        <v>0</v>
      </c>
    </row>
    <row r="977" spans="1:42" ht="18" hidden="1" outlineLevel="1" x14ac:dyDescent="0.35">
      <c r="A977" s="13" t="s">
        <v>184</v>
      </c>
      <c r="B977" s="35">
        <v>964</v>
      </c>
      <c r="C977" s="473"/>
      <c r="D977" s="474"/>
      <c r="E977" s="474"/>
      <c r="F977" s="475"/>
      <c r="G977" s="476">
        <v>0</v>
      </c>
      <c r="H977" s="477">
        <v>0.1</v>
      </c>
      <c r="I977" s="102">
        <v>0</v>
      </c>
      <c r="J977" s="475"/>
      <c r="K977" s="7"/>
      <c r="L977" s="491">
        <v>964</v>
      </c>
      <c r="M977" s="503" t="s">
        <v>489</v>
      </c>
      <c r="N977" s="511">
        <v>0</v>
      </c>
      <c r="O977" s="504"/>
      <c r="P977" s="505"/>
      <c r="R977" s="510"/>
      <c r="S977" s="510"/>
      <c r="T977" s="507" t="s">
        <v>489</v>
      </c>
      <c r="AM977">
        <v>0</v>
      </c>
      <c r="AN977">
        <v>0</v>
      </c>
      <c r="AO977">
        <v>0</v>
      </c>
      <c r="AP977">
        <v>0</v>
      </c>
    </row>
    <row r="978" spans="1:42" ht="18" hidden="1" outlineLevel="1" x14ac:dyDescent="0.35">
      <c r="A978" s="13" t="s">
        <v>184</v>
      </c>
      <c r="B978" s="35">
        <v>965</v>
      </c>
      <c r="C978" s="473"/>
      <c r="D978" s="474"/>
      <c r="E978" s="474"/>
      <c r="F978" s="475"/>
      <c r="G978" s="476">
        <v>0</v>
      </c>
      <c r="H978" s="477">
        <v>0.1</v>
      </c>
      <c r="I978" s="102">
        <v>0</v>
      </c>
      <c r="J978" s="475"/>
      <c r="K978" s="7"/>
      <c r="L978" s="491">
        <v>965</v>
      </c>
      <c r="M978" s="503" t="s">
        <v>489</v>
      </c>
      <c r="N978" s="511">
        <v>0</v>
      </c>
      <c r="O978" s="504"/>
      <c r="P978" s="505"/>
      <c r="R978" s="510"/>
      <c r="S978" s="510"/>
      <c r="T978" s="507" t="s">
        <v>489</v>
      </c>
      <c r="AM978">
        <v>0</v>
      </c>
      <c r="AN978">
        <v>0</v>
      </c>
      <c r="AO978">
        <v>0</v>
      </c>
      <c r="AP978">
        <v>0</v>
      </c>
    </row>
    <row r="979" spans="1:42" ht="18" hidden="1" outlineLevel="1" x14ac:dyDescent="0.35">
      <c r="A979" s="13" t="s">
        <v>184</v>
      </c>
      <c r="B979" s="35">
        <v>966</v>
      </c>
      <c r="C979" s="473"/>
      <c r="D979" s="474"/>
      <c r="E979" s="474"/>
      <c r="F979" s="475"/>
      <c r="G979" s="476">
        <v>0</v>
      </c>
      <c r="H979" s="477">
        <v>0.1</v>
      </c>
      <c r="I979" s="102">
        <v>0</v>
      </c>
      <c r="J979" s="475"/>
      <c r="K979" s="7"/>
      <c r="L979" s="491">
        <v>966</v>
      </c>
      <c r="M979" s="503" t="s">
        <v>489</v>
      </c>
      <c r="N979" s="511">
        <v>0</v>
      </c>
      <c r="O979" s="504"/>
      <c r="P979" s="505"/>
      <c r="R979" s="510"/>
      <c r="S979" s="510"/>
      <c r="T979" s="507" t="s">
        <v>489</v>
      </c>
      <c r="AM979">
        <v>0</v>
      </c>
      <c r="AN979">
        <v>0</v>
      </c>
      <c r="AO979">
        <v>0</v>
      </c>
      <c r="AP979">
        <v>0</v>
      </c>
    </row>
    <row r="980" spans="1:42" ht="18" hidden="1" outlineLevel="1" x14ac:dyDescent="0.35">
      <c r="A980" s="13" t="s">
        <v>184</v>
      </c>
      <c r="B980" s="35">
        <v>967</v>
      </c>
      <c r="C980" s="473"/>
      <c r="D980" s="474"/>
      <c r="E980" s="474"/>
      <c r="F980" s="475"/>
      <c r="G980" s="476">
        <v>0</v>
      </c>
      <c r="H980" s="477">
        <v>0.1</v>
      </c>
      <c r="I980" s="102">
        <v>0</v>
      </c>
      <c r="J980" s="475"/>
      <c r="K980" s="7"/>
      <c r="L980" s="491">
        <v>967</v>
      </c>
      <c r="M980" s="503" t="s">
        <v>489</v>
      </c>
      <c r="N980" s="511">
        <v>0</v>
      </c>
      <c r="O980" s="504"/>
      <c r="P980" s="505"/>
      <c r="R980" s="510"/>
      <c r="S980" s="510"/>
      <c r="T980" s="507" t="s">
        <v>489</v>
      </c>
      <c r="AM980">
        <v>0</v>
      </c>
      <c r="AN980">
        <v>0</v>
      </c>
      <c r="AO980">
        <v>0</v>
      </c>
      <c r="AP980">
        <v>0</v>
      </c>
    </row>
    <row r="981" spans="1:42" ht="18" hidden="1" outlineLevel="1" x14ac:dyDescent="0.35">
      <c r="A981" s="13" t="s">
        <v>184</v>
      </c>
      <c r="B981" s="35">
        <v>968</v>
      </c>
      <c r="C981" s="473"/>
      <c r="D981" s="474"/>
      <c r="E981" s="474"/>
      <c r="F981" s="475"/>
      <c r="G981" s="476">
        <v>0</v>
      </c>
      <c r="H981" s="477">
        <v>0.1</v>
      </c>
      <c r="I981" s="102">
        <v>0</v>
      </c>
      <c r="J981" s="475"/>
      <c r="K981" s="7"/>
      <c r="L981" s="491">
        <v>968</v>
      </c>
      <c r="M981" s="503" t="s">
        <v>489</v>
      </c>
      <c r="N981" s="511">
        <v>0</v>
      </c>
      <c r="O981" s="504"/>
      <c r="P981" s="505"/>
      <c r="R981" s="510"/>
      <c r="S981" s="510"/>
      <c r="T981" s="507" t="s">
        <v>489</v>
      </c>
      <c r="AM981">
        <v>0</v>
      </c>
      <c r="AN981">
        <v>0</v>
      </c>
      <c r="AO981">
        <v>0</v>
      </c>
      <c r="AP981">
        <v>0</v>
      </c>
    </row>
    <row r="982" spans="1:42" ht="18" hidden="1" outlineLevel="1" x14ac:dyDescent="0.35">
      <c r="A982" s="13" t="s">
        <v>184</v>
      </c>
      <c r="B982" s="35">
        <v>969</v>
      </c>
      <c r="C982" s="473"/>
      <c r="D982" s="474"/>
      <c r="E982" s="474"/>
      <c r="F982" s="475"/>
      <c r="G982" s="476">
        <v>0</v>
      </c>
      <c r="H982" s="477">
        <v>0.1</v>
      </c>
      <c r="I982" s="102">
        <v>0</v>
      </c>
      <c r="J982" s="475"/>
      <c r="K982" s="7"/>
      <c r="L982" s="491">
        <v>969</v>
      </c>
      <c r="M982" s="503" t="s">
        <v>489</v>
      </c>
      <c r="N982" s="511">
        <v>0</v>
      </c>
      <c r="O982" s="504"/>
      <c r="P982" s="505"/>
      <c r="R982" s="510"/>
      <c r="S982" s="510"/>
      <c r="T982" s="507" t="s">
        <v>489</v>
      </c>
      <c r="AM982">
        <v>0</v>
      </c>
      <c r="AN982">
        <v>0</v>
      </c>
      <c r="AO982">
        <v>0</v>
      </c>
      <c r="AP982">
        <v>0</v>
      </c>
    </row>
    <row r="983" spans="1:42" ht="18" hidden="1" outlineLevel="1" x14ac:dyDescent="0.35">
      <c r="A983" s="13" t="s">
        <v>184</v>
      </c>
      <c r="B983" s="35">
        <v>970</v>
      </c>
      <c r="C983" s="473"/>
      <c r="D983" s="474"/>
      <c r="E983" s="474"/>
      <c r="F983" s="475"/>
      <c r="G983" s="476">
        <v>0</v>
      </c>
      <c r="H983" s="477">
        <v>0.1</v>
      </c>
      <c r="I983" s="102">
        <v>0</v>
      </c>
      <c r="J983" s="475"/>
      <c r="K983" s="7"/>
      <c r="L983" s="491">
        <v>970</v>
      </c>
      <c r="M983" s="503" t="s">
        <v>489</v>
      </c>
      <c r="N983" s="511">
        <v>0</v>
      </c>
      <c r="O983" s="504"/>
      <c r="P983" s="505"/>
      <c r="R983" s="510"/>
      <c r="S983" s="510"/>
      <c r="T983" s="507" t="s">
        <v>489</v>
      </c>
      <c r="AM983">
        <v>0</v>
      </c>
      <c r="AN983">
        <v>0</v>
      </c>
      <c r="AO983">
        <v>0</v>
      </c>
      <c r="AP983">
        <v>0</v>
      </c>
    </row>
    <row r="984" spans="1:42" ht="18" hidden="1" outlineLevel="1" x14ac:dyDescent="0.35">
      <c r="A984" s="13" t="s">
        <v>184</v>
      </c>
      <c r="B984" s="35">
        <v>971</v>
      </c>
      <c r="C984" s="473"/>
      <c r="D984" s="474"/>
      <c r="E984" s="474"/>
      <c r="F984" s="475"/>
      <c r="G984" s="476">
        <v>0</v>
      </c>
      <c r="H984" s="477">
        <v>0.1</v>
      </c>
      <c r="I984" s="102">
        <v>0</v>
      </c>
      <c r="J984" s="475"/>
      <c r="K984" s="7"/>
      <c r="L984" s="491">
        <v>971</v>
      </c>
      <c r="M984" s="503" t="s">
        <v>489</v>
      </c>
      <c r="N984" s="511">
        <v>0</v>
      </c>
      <c r="O984" s="504"/>
      <c r="P984" s="505"/>
      <c r="R984" s="510"/>
      <c r="S984" s="510"/>
      <c r="T984" s="507" t="s">
        <v>489</v>
      </c>
      <c r="AM984">
        <v>0</v>
      </c>
      <c r="AN984">
        <v>0</v>
      </c>
      <c r="AO984">
        <v>0</v>
      </c>
      <c r="AP984">
        <v>0</v>
      </c>
    </row>
    <row r="985" spans="1:42" ht="18" hidden="1" outlineLevel="1" x14ac:dyDescent="0.35">
      <c r="A985" s="13" t="s">
        <v>184</v>
      </c>
      <c r="B985" s="35">
        <v>972</v>
      </c>
      <c r="C985" s="473"/>
      <c r="D985" s="474"/>
      <c r="E985" s="474"/>
      <c r="F985" s="475"/>
      <c r="G985" s="476">
        <v>0</v>
      </c>
      <c r="H985" s="477">
        <v>0.1</v>
      </c>
      <c r="I985" s="102">
        <v>0</v>
      </c>
      <c r="J985" s="475"/>
      <c r="K985" s="7"/>
      <c r="L985" s="491">
        <v>972</v>
      </c>
      <c r="M985" s="503" t="s">
        <v>489</v>
      </c>
      <c r="N985" s="511">
        <v>0</v>
      </c>
      <c r="O985" s="504"/>
      <c r="P985" s="505"/>
      <c r="R985" s="510"/>
      <c r="S985" s="510"/>
      <c r="T985" s="507" t="s">
        <v>489</v>
      </c>
      <c r="AM985">
        <v>0</v>
      </c>
      <c r="AN985">
        <v>0</v>
      </c>
      <c r="AO985">
        <v>0</v>
      </c>
      <c r="AP985">
        <v>0</v>
      </c>
    </row>
    <row r="986" spans="1:42" ht="18" hidden="1" outlineLevel="1" x14ac:dyDescent="0.35">
      <c r="A986" s="13" t="s">
        <v>184</v>
      </c>
      <c r="B986" s="35">
        <v>973</v>
      </c>
      <c r="C986" s="473"/>
      <c r="D986" s="474"/>
      <c r="E986" s="474"/>
      <c r="F986" s="475"/>
      <c r="G986" s="476">
        <v>0</v>
      </c>
      <c r="H986" s="477">
        <v>0.1</v>
      </c>
      <c r="I986" s="102">
        <v>0</v>
      </c>
      <c r="J986" s="475"/>
      <c r="K986" s="7"/>
      <c r="L986" s="491">
        <v>973</v>
      </c>
      <c r="M986" s="503" t="s">
        <v>489</v>
      </c>
      <c r="N986" s="511">
        <v>0</v>
      </c>
      <c r="O986" s="504"/>
      <c r="P986" s="505"/>
      <c r="R986" s="510"/>
      <c r="S986" s="510"/>
      <c r="T986" s="507" t="s">
        <v>489</v>
      </c>
      <c r="AM986">
        <v>0</v>
      </c>
      <c r="AN986">
        <v>0</v>
      </c>
      <c r="AO986">
        <v>0</v>
      </c>
      <c r="AP986">
        <v>0</v>
      </c>
    </row>
    <row r="987" spans="1:42" ht="18" hidden="1" outlineLevel="1" x14ac:dyDescent="0.35">
      <c r="A987" s="13" t="s">
        <v>184</v>
      </c>
      <c r="B987" s="35">
        <v>974</v>
      </c>
      <c r="C987" s="473"/>
      <c r="D987" s="474"/>
      <c r="E987" s="474"/>
      <c r="F987" s="475"/>
      <c r="G987" s="476">
        <v>0</v>
      </c>
      <c r="H987" s="477">
        <v>0.1</v>
      </c>
      <c r="I987" s="102">
        <v>0</v>
      </c>
      <c r="J987" s="475"/>
      <c r="K987" s="7"/>
      <c r="L987" s="491">
        <v>974</v>
      </c>
      <c r="M987" s="503" t="s">
        <v>489</v>
      </c>
      <c r="N987" s="511">
        <v>0</v>
      </c>
      <c r="O987" s="504"/>
      <c r="P987" s="505"/>
      <c r="R987" s="510"/>
      <c r="S987" s="510"/>
      <c r="T987" s="507" t="s">
        <v>489</v>
      </c>
      <c r="AM987">
        <v>0</v>
      </c>
      <c r="AN987">
        <v>0</v>
      </c>
      <c r="AO987">
        <v>0</v>
      </c>
      <c r="AP987">
        <v>0</v>
      </c>
    </row>
    <row r="988" spans="1:42" ht="18" hidden="1" outlineLevel="1" x14ac:dyDescent="0.35">
      <c r="A988" s="13" t="s">
        <v>184</v>
      </c>
      <c r="B988" s="35">
        <v>975</v>
      </c>
      <c r="C988" s="473"/>
      <c r="D988" s="474"/>
      <c r="E988" s="474"/>
      <c r="F988" s="475"/>
      <c r="G988" s="476">
        <v>0</v>
      </c>
      <c r="H988" s="477">
        <v>0.1</v>
      </c>
      <c r="I988" s="102">
        <v>0</v>
      </c>
      <c r="J988" s="475"/>
      <c r="K988" s="7"/>
      <c r="L988" s="491">
        <v>975</v>
      </c>
      <c r="M988" s="503" t="s">
        <v>489</v>
      </c>
      <c r="N988" s="511">
        <v>0</v>
      </c>
      <c r="O988" s="504"/>
      <c r="P988" s="505"/>
      <c r="R988" s="510"/>
      <c r="S988" s="510"/>
      <c r="T988" s="507" t="s">
        <v>489</v>
      </c>
      <c r="AM988">
        <v>0</v>
      </c>
      <c r="AN988">
        <v>0</v>
      </c>
      <c r="AO988">
        <v>0</v>
      </c>
      <c r="AP988">
        <v>0</v>
      </c>
    </row>
    <row r="989" spans="1:42" ht="18" hidden="1" outlineLevel="1" x14ac:dyDescent="0.35">
      <c r="A989" s="13" t="s">
        <v>184</v>
      </c>
      <c r="B989" s="35">
        <v>976</v>
      </c>
      <c r="C989" s="473"/>
      <c r="D989" s="474"/>
      <c r="E989" s="474"/>
      <c r="F989" s="475"/>
      <c r="G989" s="476">
        <v>0</v>
      </c>
      <c r="H989" s="477">
        <v>0.1</v>
      </c>
      <c r="I989" s="102">
        <v>0</v>
      </c>
      <c r="J989" s="475"/>
      <c r="K989" s="7"/>
      <c r="L989" s="491">
        <v>976</v>
      </c>
      <c r="M989" s="503" t="s">
        <v>489</v>
      </c>
      <c r="N989" s="511">
        <v>0</v>
      </c>
      <c r="O989" s="504"/>
      <c r="P989" s="505"/>
      <c r="R989" s="510"/>
      <c r="S989" s="510"/>
      <c r="T989" s="507" t="s">
        <v>489</v>
      </c>
      <c r="AM989">
        <v>0</v>
      </c>
      <c r="AN989">
        <v>0</v>
      </c>
      <c r="AO989">
        <v>0</v>
      </c>
      <c r="AP989">
        <v>0</v>
      </c>
    </row>
    <row r="990" spans="1:42" ht="18" hidden="1" outlineLevel="1" x14ac:dyDescent="0.35">
      <c r="A990" s="13" t="s">
        <v>184</v>
      </c>
      <c r="B990" s="35">
        <v>977</v>
      </c>
      <c r="C990" s="473"/>
      <c r="D990" s="474"/>
      <c r="E990" s="474"/>
      <c r="F990" s="475"/>
      <c r="G990" s="476">
        <v>0</v>
      </c>
      <c r="H990" s="477">
        <v>0.1</v>
      </c>
      <c r="I990" s="102">
        <v>0</v>
      </c>
      <c r="J990" s="475"/>
      <c r="K990" s="7"/>
      <c r="L990" s="491">
        <v>977</v>
      </c>
      <c r="M990" s="503" t="s">
        <v>489</v>
      </c>
      <c r="N990" s="511">
        <v>0</v>
      </c>
      <c r="O990" s="504"/>
      <c r="P990" s="505"/>
      <c r="R990" s="510"/>
      <c r="S990" s="510"/>
      <c r="T990" s="507" t="s">
        <v>489</v>
      </c>
      <c r="AM990">
        <v>0</v>
      </c>
      <c r="AN990">
        <v>0</v>
      </c>
      <c r="AO990">
        <v>0</v>
      </c>
      <c r="AP990">
        <v>0</v>
      </c>
    </row>
    <row r="991" spans="1:42" ht="18" hidden="1" outlineLevel="1" x14ac:dyDescent="0.35">
      <c r="A991" s="13" t="s">
        <v>184</v>
      </c>
      <c r="B991" s="35">
        <v>978</v>
      </c>
      <c r="C991" s="473"/>
      <c r="D991" s="474"/>
      <c r="E991" s="474"/>
      <c r="F991" s="475"/>
      <c r="G991" s="476">
        <v>0</v>
      </c>
      <c r="H991" s="477">
        <v>0.1</v>
      </c>
      <c r="I991" s="102">
        <v>0</v>
      </c>
      <c r="J991" s="475"/>
      <c r="K991" s="7"/>
      <c r="L991" s="491">
        <v>978</v>
      </c>
      <c r="M991" s="503" t="s">
        <v>489</v>
      </c>
      <c r="N991" s="511">
        <v>0</v>
      </c>
      <c r="O991" s="504"/>
      <c r="P991" s="505"/>
      <c r="R991" s="510"/>
      <c r="S991" s="510"/>
      <c r="T991" s="507" t="s">
        <v>489</v>
      </c>
      <c r="AM991">
        <v>0</v>
      </c>
      <c r="AN991">
        <v>0</v>
      </c>
      <c r="AO991">
        <v>0</v>
      </c>
      <c r="AP991">
        <v>0</v>
      </c>
    </row>
    <row r="992" spans="1:42" ht="18" hidden="1" outlineLevel="1" x14ac:dyDescent="0.35">
      <c r="A992" s="13" t="s">
        <v>184</v>
      </c>
      <c r="B992" s="35">
        <v>979</v>
      </c>
      <c r="C992" s="473"/>
      <c r="D992" s="474"/>
      <c r="E992" s="474"/>
      <c r="F992" s="475"/>
      <c r="G992" s="476">
        <v>0</v>
      </c>
      <c r="H992" s="477">
        <v>0.1</v>
      </c>
      <c r="I992" s="102">
        <v>0</v>
      </c>
      <c r="J992" s="475"/>
      <c r="K992" s="7"/>
      <c r="L992" s="491">
        <v>979</v>
      </c>
      <c r="M992" s="503" t="s">
        <v>489</v>
      </c>
      <c r="N992" s="511">
        <v>0</v>
      </c>
      <c r="O992" s="504"/>
      <c r="P992" s="505"/>
      <c r="R992" s="510"/>
      <c r="S992" s="510"/>
      <c r="T992" s="507" t="s">
        <v>489</v>
      </c>
      <c r="AM992">
        <v>0</v>
      </c>
      <c r="AN992">
        <v>0</v>
      </c>
      <c r="AO992">
        <v>0</v>
      </c>
      <c r="AP992">
        <v>0</v>
      </c>
    </row>
    <row r="993" spans="1:42" ht="18" hidden="1" outlineLevel="1" x14ac:dyDescent="0.35">
      <c r="A993" s="13" t="s">
        <v>184</v>
      </c>
      <c r="B993" s="35">
        <v>980</v>
      </c>
      <c r="C993" s="473"/>
      <c r="D993" s="474"/>
      <c r="E993" s="474"/>
      <c r="F993" s="475"/>
      <c r="G993" s="476">
        <v>0</v>
      </c>
      <c r="H993" s="477">
        <v>0.1</v>
      </c>
      <c r="I993" s="102">
        <v>0</v>
      </c>
      <c r="J993" s="475"/>
      <c r="K993" s="7"/>
      <c r="L993" s="491">
        <v>980</v>
      </c>
      <c r="M993" s="503" t="s">
        <v>489</v>
      </c>
      <c r="N993" s="511">
        <v>0</v>
      </c>
      <c r="O993" s="504"/>
      <c r="P993" s="505"/>
      <c r="R993" s="510"/>
      <c r="S993" s="510"/>
      <c r="T993" s="507" t="s">
        <v>489</v>
      </c>
      <c r="AM993">
        <v>0</v>
      </c>
      <c r="AN993">
        <v>0</v>
      </c>
      <c r="AO993">
        <v>0</v>
      </c>
      <c r="AP993">
        <v>0</v>
      </c>
    </row>
    <row r="994" spans="1:42" ht="18" hidden="1" outlineLevel="1" x14ac:dyDescent="0.35">
      <c r="A994" s="13" t="s">
        <v>184</v>
      </c>
      <c r="B994" s="35">
        <v>981</v>
      </c>
      <c r="C994" s="473"/>
      <c r="D994" s="474"/>
      <c r="E994" s="474"/>
      <c r="F994" s="475"/>
      <c r="G994" s="476">
        <v>0</v>
      </c>
      <c r="H994" s="477">
        <v>0.1</v>
      </c>
      <c r="I994" s="102">
        <v>0</v>
      </c>
      <c r="J994" s="475"/>
      <c r="K994" s="7"/>
      <c r="L994" s="491">
        <v>981</v>
      </c>
      <c r="M994" s="503" t="s">
        <v>489</v>
      </c>
      <c r="N994" s="511">
        <v>0</v>
      </c>
      <c r="O994" s="504"/>
      <c r="P994" s="505"/>
      <c r="R994" s="510"/>
      <c r="S994" s="510"/>
      <c r="T994" s="507" t="s">
        <v>489</v>
      </c>
      <c r="AM994">
        <v>0</v>
      </c>
      <c r="AN994">
        <v>0</v>
      </c>
      <c r="AO994">
        <v>0</v>
      </c>
      <c r="AP994">
        <v>0</v>
      </c>
    </row>
    <row r="995" spans="1:42" ht="18" hidden="1" outlineLevel="1" x14ac:dyDescent="0.35">
      <c r="A995" s="13" t="s">
        <v>184</v>
      </c>
      <c r="B995" s="35">
        <v>982</v>
      </c>
      <c r="C995" s="473"/>
      <c r="D995" s="474"/>
      <c r="E995" s="474"/>
      <c r="F995" s="475"/>
      <c r="G995" s="476">
        <v>0</v>
      </c>
      <c r="H995" s="477">
        <v>0.1</v>
      </c>
      <c r="I995" s="102">
        <v>0</v>
      </c>
      <c r="J995" s="475"/>
      <c r="K995" s="7"/>
      <c r="L995" s="491">
        <v>982</v>
      </c>
      <c r="M995" s="503" t="s">
        <v>489</v>
      </c>
      <c r="N995" s="511">
        <v>0</v>
      </c>
      <c r="O995" s="504"/>
      <c r="P995" s="505"/>
      <c r="R995" s="510"/>
      <c r="S995" s="510"/>
      <c r="T995" s="507" t="s">
        <v>489</v>
      </c>
      <c r="AM995">
        <v>0</v>
      </c>
      <c r="AN995">
        <v>0</v>
      </c>
      <c r="AO995">
        <v>0</v>
      </c>
      <c r="AP995">
        <v>0</v>
      </c>
    </row>
    <row r="996" spans="1:42" ht="18" hidden="1" outlineLevel="1" x14ac:dyDescent="0.35">
      <c r="A996" s="13" t="s">
        <v>184</v>
      </c>
      <c r="B996" s="35">
        <v>983</v>
      </c>
      <c r="C996" s="473"/>
      <c r="D996" s="474"/>
      <c r="E996" s="474"/>
      <c r="F996" s="475"/>
      <c r="G996" s="476">
        <v>0</v>
      </c>
      <c r="H996" s="477">
        <v>0.1</v>
      </c>
      <c r="I996" s="102">
        <v>0</v>
      </c>
      <c r="J996" s="475"/>
      <c r="K996" s="7"/>
      <c r="L996" s="491">
        <v>983</v>
      </c>
      <c r="M996" s="503" t="s">
        <v>489</v>
      </c>
      <c r="N996" s="511">
        <v>0</v>
      </c>
      <c r="O996" s="504"/>
      <c r="P996" s="505"/>
      <c r="R996" s="510"/>
      <c r="S996" s="510"/>
      <c r="T996" s="507" t="s">
        <v>489</v>
      </c>
      <c r="AM996">
        <v>0</v>
      </c>
      <c r="AN996">
        <v>0</v>
      </c>
      <c r="AO996">
        <v>0</v>
      </c>
      <c r="AP996">
        <v>0</v>
      </c>
    </row>
    <row r="997" spans="1:42" ht="18" hidden="1" outlineLevel="1" x14ac:dyDescent="0.35">
      <c r="A997" s="13" t="s">
        <v>184</v>
      </c>
      <c r="B997" s="35">
        <v>984</v>
      </c>
      <c r="C997" s="473"/>
      <c r="D997" s="474"/>
      <c r="E997" s="474"/>
      <c r="F997" s="475"/>
      <c r="G997" s="476">
        <v>0</v>
      </c>
      <c r="H997" s="477">
        <v>0.1</v>
      </c>
      <c r="I997" s="102">
        <v>0</v>
      </c>
      <c r="J997" s="475"/>
      <c r="K997" s="7"/>
      <c r="L997" s="491">
        <v>984</v>
      </c>
      <c r="M997" s="503" t="s">
        <v>489</v>
      </c>
      <c r="N997" s="511">
        <v>0</v>
      </c>
      <c r="O997" s="504"/>
      <c r="P997" s="505"/>
      <c r="R997" s="510"/>
      <c r="S997" s="510"/>
      <c r="T997" s="507" t="s">
        <v>489</v>
      </c>
      <c r="AM997">
        <v>0</v>
      </c>
      <c r="AN997">
        <v>0</v>
      </c>
      <c r="AO997">
        <v>0</v>
      </c>
      <c r="AP997">
        <v>0</v>
      </c>
    </row>
    <row r="998" spans="1:42" ht="18" hidden="1" outlineLevel="1" x14ac:dyDescent="0.35">
      <c r="A998" s="13" t="s">
        <v>184</v>
      </c>
      <c r="B998" s="35">
        <v>985</v>
      </c>
      <c r="C998" s="473"/>
      <c r="D998" s="474"/>
      <c r="E998" s="474"/>
      <c r="F998" s="475"/>
      <c r="G998" s="476">
        <v>0</v>
      </c>
      <c r="H998" s="477">
        <v>0.1</v>
      </c>
      <c r="I998" s="102">
        <v>0</v>
      </c>
      <c r="J998" s="475"/>
      <c r="K998" s="7"/>
      <c r="L998" s="491">
        <v>985</v>
      </c>
      <c r="M998" s="503" t="s">
        <v>489</v>
      </c>
      <c r="N998" s="511">
        <v>0</v>
      </c>
      <c r="O998" s="504"/>
      <c r="P998" s="505"/>
      <c r="R998" s="510"/>
      <c r="S998" s="510"/>
      <c r="T998" s="507" t="s">
        <v>489</v>
      </c>
      <c r="AM998">
        <v>0</v>
      </c>
      <c r="AN998">
        <v>0</v>
      </c>
      <c r="AO998">
        <v>0</v>
      </c>
      <c r="AP998">
        <v>0</v>
      </c>
    </row>
    <row r="999" spans="1:42" ht="18" hidden="1" outlineLevel="1" x14ac:dyDescent="0.35">
      <c r="A999" s="13" t="s">
        <v>184</v>
      </c>
      <c r="B999" s="35">
        <v>986</v>
      </c>
      <c r="C999" s="473"/>
      <c r="D999" s="474"/>
      <c r="E999" s="474"/>
      <c r="F999" s="475"/>
      <c r="G999" s="476">
        <v>0</v>
      </c>
      <c r="H999" s="477">
        <v>0.1</v>
      </c>
      <c r="I999" s="102">
        <v>0</v>
      </c>
      <c r="J999" s="475"/>
      <c r="K999" s="7"/>
      <c r="L999" s="491">
        <v>986</v>
      </c>
      <c r="M999" s="503" t="s">
        <v>489</v>
      </c>
      <c r="N999" s="511">
        <v>0</v>
      </c>
      <c r="O999" s="504"/>
      <c r="P999" s="505"/>
      <c r="R999" s="510"/>
      <c r="S999" s="510"/>
      <c r="T999" s="507" t="s">
        <v>489</v>
      </c>
      <c r="AM999">
        <v>0</v>
      </c>
      <c r="AN999">
        <v>0</v>
      </c>
      <c r="AO999">
        <v>0</v>
      </c>
      <c r="AP999">
        <v>0</v>
      </c>
    </row>
    <row r="1000" spans="1:42" ht="18" hidden="1" outlineLevel="1" x14ac:dyDescent="0.35">
      <c r="A1000" s="13" t="s">
        <v>184</v>
      </c>
      <c r="B1000" s="35">
        <v>987</v>
      </c>
      <c r="C1000" s="473"/>
      <c r="D1000" s="474"/>
      <c r="E1000" s="474"/>
      <c r="F1000" s="475"/>
      <c r="G1000" s="476">
        <v>0</v>
      </c>
      <c r="H1000" s="477">
        <v>0.1</v>
      </c>
      <c r="I1000" s="102">
        <v>0</v>
      </c>
      <c r="J1000" s="475"/>
      <c r="K1000" s="7"/>
      <c r="L1000" s="491">
        <v>987</v>
      </c>
      <c r="M1000" s="503" t="s">
        <v>489</v>
      </c>
      <c r="N1000" s="511">
        <v>0</v>
      </c>
      <c r="O1000" s="504"/>
      <c r="P1000" s="505"/>
      <c r="R1000" s="510"/>
      <c r="S1000" s="510"/>
      <c r="T1000" s="507" t="s">
        <v>489</v>
      </c>
      <c r="AM1000">
        <v>0</v>
      </c>
      <c r="AN1000">
        <v>0</v>
      </c>
      <c r="AO1000">
        <v>0</v>
      </c>
      <c r="AP1000">
        <v>0</v>
      </c>
    </row>
    <row r="1001" spans="1:42" ht="18" hidden="1" outlineLevel="1" x14ac:dyDescent="0.35">
      <c r="A1001" s="13" t="s">
        <v>184</v>
      </c>
      <c r="B1001" s="35">
        <v>988</v>
      </c>
      <c r="C1001" s="473"/>
      <c r="D1001" s="474"/>
      <c r="E1001" s="474"/>
      <c r="F1001" s="475"/>
      <c r="G1001" s="476">
        <v>0</v>
      </c>
      <c r="H1001" s="477">
        <v>0.1</v>
      </c>
      <c r="I1001" s="102">
        <v>0</v>
      </c>
      <c r="J1001" s="475"/>
      <c r="K1001" s="7"/>
      <c r="L1001" s="491">
        <v>988</v>
      </c>
      <c r="M1001" s="503" t="s">
        <v>489</v>
      </c>
      <c r="N1001" s="511">
        <v>0</v>
      </c>
      <c r="O1001" s="504"/>
      <c r="P1001" s="505"/>
      <c r="R1001" s="510"/>
      <c r="S1001" s="510"/>
      <c r="T1001" s="507" t="s">
        <v>489</v>
      </c>
      <c r="AM1001">
        <v>0</v>
      </c>
      <c r="AN1001">
        <v>0</v>
      </c>
      <c r="AO1001">
        <v>0</v>
      </c>
      <c r="AP1001">
        <v>0</v>
      </c>
    </row>
    <row r="1002" spans="1:42" ht="18" hidden="1" outlineLevel="1" x14ac:dyDescent="0.35">
      <c r="A1002" s="13" t="s">
        <v>184</v>
      </c>
      <c r="B1002" s="35">
        <v>989</v>
      </c>
      <c r="C1002" s="473"/>
      <c r="D1002" s="474"/>
      <c r="E1002" s="474"/>
      <c r="F1002" s="475"/>
      <c r="G1002" s="476">
        <v>0</v>
      </c>
      <c r="H1002" s="477">
        <v>0.1</v>
      </c>
      <c r="I1002" s="102">
        <v>0</v>
      </c>
      <c r="J1002" s="475"/>
      <c r="K1002" s="7"/>
      <c r="L1002" s="491">
        <v>989</v>
      </c>
      <c r="M1002" s="503" t="s">
        <v>489</v>
      </c>
      <c r="N1002" s="511">
        <v>0</v>
      </c>
      <c r="O1002" s="504"/>
      <c r="P1002" s="505"/>
      <c r="R1002" s="510"/>
      <c r="S1002" s="510"/>
      <c r="T1002" s="507" t="s">
        <v>489</v>
      </c>
      <c r="AM1002">
        <v>0</v>
      </c>
      <c r="AN1002">
        <v>0</v>
      </c>
      <c r="AO1002">
        <v>0</v>
      </c>
      <c r="AP1002">
        <v>0</v>
      </c>
    </row>
    <row r="1003" spans="1:42" ht="18" hidden="1" outlineLevel="1" x14ac:dyDescent="0.35">
      <c r="A1003" s="13" t="s">
        <v>184</v>
      </c>
      <c r="B1003" s="35">
        <v>990</v>
      </c>
      <c r="C1003" s="473"/>
      <c r="D1003" s="474"/>
      <c r="E1003" s="474"/>
      <c r="F1003" s="475"/>
      <c r="G1003" s="476">
        <v>0</v>
      </c>
      <c r="H1003" s="477">
        <v>0.1</v>
      </c>
      <c r="I1003" s="102">
        <v>0</v>
      </c>
      <c r="J1003" s="475"/>
      <c r="K1003" s="7"/>
      <c r="L1003" s="491">
        <v>990</v>
      </c>
      <c r="M1003" s="503" t="s">
        <v>489</v>
      </c>
      <c r="N1003" s="511">
        <v>0</v>
      </c>
      <c r="O1003" s="504"/>
      <c r="P1003" s="505"/>
      <c r="R1003" s="510"/>
      <c r="S1003" s="510"/>
      <c r="T1003" s="507" t="s">
        <v>489</v>
      </c>
      <c r="AM1003">
        <v>0</v>
      </c>
      <c r="AN1003">
        <v>0</v>
      </c>
      <c r="AO1003">
        <v>0</v>
      </c>
      <c r="AP1003">
        <v>0</v>
      </c>
    </row>
    <row r="1004" spans="1:42" ht="18" hidden="1" outlineLevel="1" x14ac:dyDescent="0.35">
      <c r="A1004" s="13" t="s">
        <v>184</v>
      </c>
      <c r="B1004" s="35">
        <v>991</v>
      </c>
      <c r="C1004" s="473"/>
      <c r="D1004" s="474"/>
      <c r="E1004" s="474"/>
      <c r="F1004" s="475"/>
      <c r="G1004" s="476">
        <v>0</v>
      </c>
      <c r="H1004" s="477">
        <v>0.1</v>
      </c>
      <c r="I1004" s="102">
        <v>0</v>
      </c>
      <c r="J1004" s="475"/>
      <c r="K1004" s="7"/>
      <c r="L1004" s="491">
        <v>991</v>
      </c>
      <c r="M1004" s="503" t="s">
        <v>489</v>
      </c>
      <c r="N1004" s="511">
        <v>0</v>
      </c>
      <c r="O1004" s="504"/>
      <c r="P1004" s="505"/>
      <c r="R1004" s="510"/>
      <c r="S1004" s="510"/>
      <c r="T1004" s="507" t="s">
        <v>489</v>
      </c>
      <c r="AM1004">
        <v>0</v>
      </c>
      <c r="AN1004">
        <v>0</v>
      </c>
      <c r="AO1004">
        <v>0</v>
      </c>
      <c r="AP1004">
        <v>0</v>
      </c>
    </row>
    <row r="1005" spans="1:42" ht="18" hidden="1" outlineLevel="1" x14ac:dyDescent="0.35">
      <c r="A1005" s="13" t="s">
        <v>184</v>
      </c>
      <c r="B1005" s="35">
        <v>992</v>
      </c>
      <c r="C1005" s="473"/>
      <c r="D1005" s="474"/>
      <c r="E1005" s="474"/>
      <c r="F1005" s="475"/>
      <c r="G1005" s="476">
        <v>0</v>
      </c>
      <c r="H1005" s="477">
        <v>0.1</v>
      </c>
      <c r="I1005" s="102">
        <v>0</v>
      </c>
      <c r="J1005" s="475"/>
      <c r="K1005" s="7"/>
      <c r="L1005" s="491">
        <v>992</v>
      </c>
      <c r="M1005" s="503" t="s">
        <v>489</v>
      </c>
      <c r="N1005" s="511">
        <v>0</v>
      </c>
      <c r="O1005" s="504"/>
      <c r="P1005" s="505"/>
      <c r="R1005" s="510"/>
      <c r="T1005" s="507" t="s">
        <v>489</v>
      </c>
      <c r="AM1005">
        <v>0</v>
      </c>
      <c r="AN1005">
        <v>0</v>
      </c>
      <c r="AO1005">
        <v>0</v>
      </c>
      <c r="AP1005">
        <v>0</v>
      </c>
    </row>
    <row r="1006" spans="1:42" ht="18" hidden="1" outlineLevel="1" x14ac:dyDescent="0.35">
      <c r="A1006" s="13" t="s">
        <v>184</v>
      </c>
      <c r="B1006" s="35">
        <v>993</v>
      </c>
      <c r="C1006" s="473"/>
      <c r="D1006" s="474"/>
      <c r="E1006" s="474"/>
      <c r="F1006" s="475"/>
      <c r="G1006" s="476">
        <v>0</v>
      </c>
      <c r="H1006" s="477">
        <v>0.1</v>
      </c>
      <c r="I1006" s="102">
        <v>0</v>
      </c>
      <c r="J1006" s="475"/>
      <c r="K1006" s="7"/>
      <c r="L1006" s="491">
        <v>993</v>
      </c>
      <c r="M1006" s="503" t="s">
        <v>489</v>
      </c>
      <c r="N1006" s="511">
        <v>0</v>
      </c>
      <c r="O1006" s="504"/>
      <c r="P1006" s="505"/>
      <c r="R1006" s="510"/>
      <c r="T1006" s="507" t="s">
        <v>489</v>
      </c>
      <c r="AM1006">
        <v>0</v>
      </c>
      <c r="AN1006">
        <v>0</v>
      </c>
      <c r="AO1006">
        <v>0</v>
      </c>
      <c r="AP1006">
        <v>0</v>
      </c>
    </row>
    <row r="1007" spans="1:42" ht="18" hidden="1" outlineLevel="1" x14ac:dyDescent="0.35">
      <c r="A1007" s="13" t="s">
        <v>184</v>
      </c>
      <c r="B1007" s="35">
        <v>994</v>
      </c>
      <c r="C1007" s="473"/>
      <c r="D1007" s="474"/>
      <c r="E1007" s="474"/>
      <c r="F1007" s="475"/>
      <c r="G1007" s="476">
        <v>0</v>
      </c>
      <c r="H1007" s="477">
        <v>0.1</v>
      </c>
      <c r="I1007" s="102">
        <v>0</v>
      </c>
      <c r="J1007" s="475"/>
      <c r="K1007" s="7"/>
      <c r="L1007" s="491">
        <v>994</v>
      </c>
      <c r="M1007" s="503" t="s">
        <v>489</v>
      </c>
      <c r="N1007" s="511">
        <v>0</v>
      </c>
      <c r="O1007" s="504"/>
      <c r="P1007" s="505"/>
      <c r="R1007" s="510"/>
      <c r="T1007" s="507" t="s">
        <v>489</v>
      </c>
      <c r="AM1007">
        <v>0</v>
      </c>
      <c r="AN1007">
        <v>0</v>
      </c>
      <c r="AO1007">
        <v>0</v>
      </c>
      <c r="AP1007">
        <v>0</v>
      </c>
    </row>
    <row r="1008" spans="1:42" ht="18" hidden="1" outlineLevel="1" x14ac:dyDescent="0.35">
      <c r="A1008" s="13" t="s">
        <v>184</v>
      </c>
      <c r="B1008" s="35">
        <v>995</v>
      </c>
      <c r="C1008" s="473"/>
      <c r="D1008" s="474"/>
      <c r="E1008" s="474"/>
      <c r="F1008" s="475"/>
      <c r="G1008" s="476">
        <v>0</v>
      </c>
      <c r="H1008" s="477">
        <v>0.1</v>
      </c>
      <c r="I1008" s="102">
        <v>0</v>
      </c>
      <c r="J1008" s="475"/>
      <c r="K1008" s="7"/>
      <c r="L1008" s="491">
        <v>995</v>
      </c>
      <c r="M1008" s="503" t="s">
        <v>489</v>
      </c>
      <c r="N1008" s="511">
        <v>0</v>
      </c>
      <c r="O1008" s="504"/>
      <c r="P1008" s="505"/>
      <c r="R1008" s="510"/>
      <c r="T1008" s="507" t="s">
        <v>489</v>
      </c>
      <c r="AM1008">
        <v>0</v>
      </c>
      <c r="AN1008">
        <v>0</v>
      </c>
      <c r="AO1008">
        <v>0</v>
      </c>
      <c r="AP1008">
        <v>0</v>
      </c>
    </row>
    <row r="1009" spans="1:42" ht="18" hidden="1" outlineLevel="1" x14ac:dyDescent="0.35">
      <c r="A1009" s="13" t="s">
        <v>184</v>
      </c>
      <c r="B1009" s="35">
        <v>996</v>
      </c>
      <c r="C1009" s="473"/>
      <c r="D1009" s="474"/>
      <c r="E1009" s="474"/>
      <c r="F1009" s="475"/>
      <c r="G1009" s="476">
        <v>0</v>
      </c>
      <c r="H1009" s="477">
        <v>0.1</v>
      </c>
      <c r="I1009" s="102">
        <v>0</v>
      </c>
      <c r="J1009" s="475"/>
      <c r="K1009" s="7"/>
      <c r="L1009" s="491">
        <v>996</v>
      </c>
      <c r="M1009" s="503" t="s">
        <v>489</v>
      </c>
      <c r="N1009" s="511">
        <v>0</v>
      </c>
      <c r="O1009" s="504"/>
      <c r="P1009" s="505"/>
      <c r="R1009" s="510"/>
      <c r="T1009" s="507" t="s">
        <v>489</v>
      </c>
      <c r="AM1009">
        <v>0</v>
      </c>
      <c r="AN1009">
        <v>0</v>
      </c>
      <c r="AO1009">
        <v>0</v>
      </c>
      <c r="AP1009">
        <v>0</v>
      </c>
    </row>
    <row r="1010" spans="1:42" ht="18" hidden="1" outlineLevel="1" x14ac:dyDescent="0.35">
      <c r="A1010" s="13" t="s">
        <v>184</v>
      </c>
      <c r="B1010" s="35">
        <v>997</v>
      </c>
      <c r="C1010" s="473"/>
      <c r="D1010" s="474"/>
      <c r="E1010" s="474"/>
      <c r="F1010" s="475"/>
      <c r="G1010" s="476">
        <v>0</v>
      </c>
      <c r="H1010" s="477">
        <v>0.1</v>
      </c>
      <c r="I1010" s="102">
        <v>0</v>
      </c>
      <c r="J1010" s="475"/>
      <c r="K1010" s="7"/>
      <c r="L1010" s="491">
        <v>997</v>
      </c>
      <c r="M1010" s="503" t="s">
        <v>489</v>
      </c>
      <c r="N1010" s="511">
        <v>0</v>
      </c>
      <c r="O1010" s="504"/>
      <c r="P1010" s="505"/>
      <c r="R1010" s="510"/>
      <c r="T1010" s="507" t="s">
        <v>489</v>
      </c>
      <c r="AM1010">
        <v>0</v>
      </c>
      <c r="AN1010">
        <v>0</v>
      </c>
      <c r="AO1010">
        <v>0</v>
      </c>
      <c r="AP1010">
        <v>0</v>
      </c>
    </row>
    <row r="1011" spans="1:42" ht="18" hidden="1" outlineLevel="1" x14ac:dyDescent="0.35">
      <c r="A1011" s="13" t="s">
        <v>184</v>
      </c>
      <c r="B1011" s="35">
        <v>998</v>
      </c>
      <c r="C1011" s="473"/>
      <c r="D1011" s="474"/>
      <c r="E1011" s="474"/>
      <c r="F1011" s="475"/>
      <c r="G1011" s="476">
        <v>0</v>
      </c>
      <c r="H1011" s="477">
        <v>0.1</v>
      </c>
      <c r="I1011" s="102">
        <v>0</v>
      </c>
      <c r="J1011" s="475"/>
      <c r="K1011" s="7"/>
      <c r="L1011" s="491">
        <v>998</v>
      </c>
      <c r="M1011" s="503" t="s">
        <v>489</v>
      </c>
      <c r="N1011" s="511">
        <v>0</v>
      </c>
      <c r="O1011" s="504"/>
      <c r="P1011" s="505"/>
      <c r="R1011" s="510"/>
      <c r="T1011" s="507" t="s">
        <v>489</v>
      </c>
      <c r="AM1011">
        <v>0</v>
      </c>
      <c r="AN1011">
        <v>0</v>
      </c>
      <c r="AO1011">
        <v>0</v>
      </c>
      <c r="AP1011">
        <v>0</v>
      </c>
    </row>
    <row r="1012" spans="1:42" ht="18" hidden="1" outlineLevel="1" x14ac:dyDescent="0.35">
      <c r="A1012" s="13" t="s">
        <v>184</v>
      </c>
      <c r="B1012" s="35">
        <v>999</v>
      </c>
      <c r="C1012" s="473"/>
      <c r="D1012" s="474"/>
      <c r="E1012" s="474"/>
      <c r="F1012" s="475"/>
      <c r="G1012" s="476">
        <v>0</v>
      </c>
      <c r="H1012" s="477">
        <v>0.1</v>
      </c>
      <c r="I1012" s="102">
        <v>0</v>
      </c>
      <c r="J1012" s="475"/>
      <c r="K1012" s="7"/>
      <c r="L1012" s="491">
        <v>999</v>
      </c>
      <c r="M1012" s="503" t="s">
        <v>489</v>
      </c>
      <c r="N1012" s="511">
        <v>0</v>
      </c>
      <c r="O1012" s="504"/>
      <c r="P1012" s="505"/>
      <c r="R1012" s="510"/>
      <c r="T1012" s="507" t="s">
        <v>489</v>
      </c>
      <c r="AM1012">
        <v>0</v>
      </c>
      <c r="AN1012">
        <v>0</v>
      </c>
      <c r="AO1012">
        <v>0</v>
      </c>
      <c r="AP1012">
        <v>0</v>
      </c>
    </row>
    <row r="1013" spans="1:42" ht="18" hidden="1" outlineLevel="1" x14ac:dyDescent="0.35">
      <c r="A1013" s="13" t="s">
        <v>184</v>
      </c>
      <c r="B1013" s="35">
        <v>1000</v>
      </c>
      <c r="C1013" s="473"/>
      <c r="D1013" s="474"/>
      <c r="E1013" s="474"/>
      <c r="F1013" s="475"/>
      <c r="G1013" s="476">
        <v>0</v>
      </c>
      <c r="H1013" s="477">
        <v>0.1</v>
      </c>
      <c r="I1013" s="102">
        <v>0</v>
      </c>
      <c r="J1013" s="475"/>
      <c r="K1013" s="7"/>
      <c r="L1013" s="491">
        <v>1000</v>
      </c>
      <c r="M1013" s="503" t="s">
        <v>489</v>
      </c>
      <c r="N1013" s="511">
        <v>0</v>
      </c>
      <c r="O1013" s="504" t="s">
        <v>244</v>
      </c>
      <c r="P1013" s="505"/>
      <c r="R1013" s="510"/>
      <c r="T1013" s="507" t="s">
        <v>489</v>
      </c>
      <c r="AM1013">
        <v>0</v>
      </c>
      <c r="AN1013">
        <v>0</v>
      </c>
      <c r="AO1013">
        <v>0</v>
      </c>
      <c r="AP1013">
        <v>0</v>
      </c>
    </row>
    <row r="1014" spans="1:42" ht="15" customHeight="1" collapsed="1" thickBot="1" x14ac:dyDescent="0.4">
      <c r="A1014" s="103"/>
      <c r="B1014" s="104" t="s">
        <v>245</v>
      </c>
      <c r="C1014" s="275"/>
      <c r="D1014" s="484"/>
      <c r="E1014" s="484"/>
      <c r="F1014" s="259"/>
      <c r="G1014" s="259"/>
      <c r="H1014" s="259"/>
      <c r="I1014" s="259"/>
      <c r="J1014" s="259"/>
      <c r="K1014" s="105"/>
      <c r="N1014" s="227"/>
      <c r="O1014" s="488"/>
      <c r="P1014" s="488"/>
      <c r="AM1014">
        <v>0</v>
      </c>
      <c r="AN1014">
        <v>0</v>
      </c>
      <c r="AO1014">
        <v>0</v>
      </c>
      <c r="AP1014">
        <v>0</v>
      </c>
    </row>
    <row r="1015" spans="1:42" ht="15.5" thickBot="1" x14ac:dyDescent="0.4">
      <c r="A1015" s="6"/>
      <c r="E1015" s="106" t="s">
        <v>246</v>
      </c>
      <c r="G1015" s="40">
        <f>SUM(G11:G60)</f>
        <v>11840000</v>
      </c>
      <c r="H1015" s="107"/>
      <c r="I1015" s="40">
        <f>SUM(I11:I60)</f>
        <v>10781809</v>
      </c>
      <c r="J1015" s="32"/>
      <c r="K1015" s="7"/>
      <c r="N1015" s="227"/>
      <c r="O1015" s="488"/>
      <c r="P1015" s="488"/>
    </row>
    <row r="1016" spans="1:42" ht="10.5" customHeight="1" thickBot="1" x14ac:dyDescent="0.4">
      <c r="A1016" s="8"/>
      <c r="B1016" s="36"/>
      <c r="C1016" s="31"/>
      <c r="D1016" s="36"/>
      <c r="E1016" s="36"/>
      <c r="F1016" s="36"/>
      <c r="G1016" s="36"/>
      <c r="H1016" s="36"/>
      <c r="I1016" s="36"/>
      <c r="J1016" s="36"/>
      <c r="K1016" s="10"/>
      <c r="N1016" s="227"/>
      <c r="O1016" s="488"/>
      <c r="P1016" s="488"/>
    </row>
    <row r="1017" spans="1:42" ht="15.5" thickBot="1" x14ac:dyDescent="0.4">
      <c r="J1017" s="32"/>
      <c r="N1017" s="227"/>
      <c r="O1017" s="488"/>
      <c r="P1017" s="488"/>
    </row>
    <row r="1018" spans="1:42" ht="10.5" customHeight="1" x14ac:dyDescent="0.35">
      <c r="A1018" s="3"/>
      <c r="B1018" s="33"/>
      <c r="C1018" s="30"/>
      <c r="D1018" s="33"/>
      <c r="E1018" s="33"/>
      <c r="F1018" s="33"/>
      <c r="G1018" s="33"/>
      <c r="H1018" s="33"/>
      <c r="I1018" s="33"/>
      <c r="J1018" s="33"/>
      <c r="K1018" s="5"/>
      <c r="N1018" s="227"/>
      <c r="O1018" s="488"/>
      <c r="P1018" s="488"/>
    </row>
    <row r="1019" spans="1:42" ht="15.5" thickBot="1" x14ac:dyDescent="0.4">
      <c r="A1019" s="6"/>
      <c r="B1019" s="34" t="s">
        <v>159</v>
      </c>
      <c r="C1019" s="11" t="s">
        <v>160</v>
      </c>
      <c r="D1019" s="252" t="s">
        <v>161</v>
      </c>
      <c r="E1019" s="34" t="s">
        <v>162</v>
      </c>
      <c r="F1019" s="34" t="s">
        <v>163</v>
      </c>
      <c r="G1019" s="413" t="s">
        <v>247</v>
      </c>
      <c r="H1019" s="517" t="s">
        <v>165</v>
      </c>
      <c r="I1019" s="425" t="s">
        <v>248</v>
      </c>
      <c r="J1019" s="34" t="s">
        <v>249</v>
      </c>
      <c r="K1019" s="45"/>
      <c r="N1019" s="227"/>
      <c r="O1019" s="488"/>
      <c r="P1019" s="488"/>
    </row>
    <row r="1020" spans="1:42" x14ac:dyDescent="0.35">
      <c r="A1020" s="14" t="s">
        <v>570</v>
      </c>
      <c r="B1020" s="33"/>
      <c r="C1020" s="30"/>
      <c r="D1020" s="33"/>
      <c r="E1020" s="33"/>
      <c r="F1020" s="33"/>
      <c r="G1020" s="33"/>
      <c r="H1020" s="33"/>
      <c r="I1020" s="33"/>
      <c r="J1020" s="33"/>
      <c r="K1020" s="7"/>
      <c r="N1020" s="227"/>
      <c r="O1020" s="488"/>
      <c r="P1020" s="488"/>
      <c r="AM1020" t="s">
        <v>174</v>
      </c>
      <c r="AN1020" t="s">
        <v>178</v>
      </c>
    </row>
    <row r="1021" spans="1:42" x14ac:dyDescent="0.35">
      <c r="A1021" s="12" t="s">
        <v>253</v>
      </c>
      <c r="B1021" s="35">
        <v>1</v>
      </c>
      <c r="C1021" s="473" t="s">
        <v>484</v>
      </c>
      <c r="D1021" s="259"/>
      <c r="E1021" s="475" t="s">
        <v>656</v>
      </c>
      <c r="F1021" s="475" t="s">
        <v>657</v>
      </c>
      <c r="G1021" s="476">
        <v>50000</v>
      </c>
      <c r="H1021" s="269"/>
      <c r="I1021" s="270"/>
      <c r="J1021" s="475" t="s">
        <v>658</v>
      </c>
      <c r="K1021" s="7"/>
      <c r="N1021" s="227"/>
      <c r="O1021" s="488"/>
      <c r="P1021" s="488"/>
      <c r="AM1021">
        <v>0</v>
      </c>
      <c r="AN1021">
        <v>0</v>
      </c>
    </row>
    <row r="1022" spans="1:42" x14ac:dyDescent="0.35">
      <c r="A1022" s="12" t="s">
        <v>253</v>
      </c>
      <c r="B1022" s="35">
        <v>2</v>
      </c>
      <c r="C1022" s="473" t="s">
        <v>484</v>
      </c>
      <c r="D1022" s="259"/>
      <c r="E1022" s="475" t="s">
        <v>659</v>
      </c>
      <c r="F1022" s="475" t="s">
        <v>660</v>
      </c>
      <c r="G1022" s="476">
        <v>200000</v>
      </c>
      <c r="H1022" s="269"/>
      <c r="I1022" s="270"/>
      <c r="J1022" s="475" t="s">
        <v>661</v>
      </c>
      <c r="K1022" s="7"/>
      <c r="N1022" s="227"/>
      <c r="O1022" s="488"/>
      <c r="P1022" s="488"/>
      <c r="AM1022">
        <v>0</v>
      </c>
      <c r="AN1022">
        <v>0</v>
      </c>
    </row>
    <row r="1023" spans="1:42" x14ac:dyDescent="0.35">
      <c r="A1023" s="12" t="s">
        <v>253</v>
      </c>
      <c r="B1023" s="35">
        <v>3</v>
      </c>
      <c r="C1023" s="473" t="s">
        <v>662</v>
      </c>
      <c r="D1023" s="259"/>
      <c r="E1023" s="475" t="s">
        <v>663</v>
      </c>
      <c r="F1023" s="475" t="s">
        <v>664</v>
      </c>
      <c r="G1023" s="476">
        <v>12000</v>
      </c>
      <c r="H1023" s="269"/>
      <c r="I1023" s="270"/>
      <c r="J1023" s="475" t="s">
        <v>665</v>
      </c>
      <c r="K1023" s="7"/>
      <c r="N1023" s="227"/>
      <c r="O1023" s="488"/>
      <c r="P1023" s="488"/>
      <c r="AM1023">
        <v>0</v>
      </c>
      <c r="AN1023">
        <v>0</v>
      </c>
    </row>
    <row r="1024" spans="1:42" x14ac:dyDescent="0.35">
      <c r="A1024" s="12" t="s">
        <v>253</v>
      </c>
      <c r="B1024" s="35">
        <v>4</v>
      </c>
      <c r="C1024" s="473" t="s">
        <v>662</v>
      </c>
      <c r="D1024" s="259"/>
      <c r="E1024" s="475" t="s">
        <v>666</v>
      </c>
      <c r="F1024" s="475" t="s">
        <v>667</v>
      </c>
      <c r="G1024" s="476">
        <v>300000</v>
      </c>
      <c r="H1024" s="269"/>
      <c r="I1024" s="270"/>
      <c r="J1024" s="475" t="s">
        <v>668</v>
      </c>
      <c r="K1024" s="7"/>
      <c r="N1024" s="227"/>
      <c r="O1024" s="488"/>
      <c r="P1024" s="488"/>
      <c r="AM1024">
        <v>0</v>
      </c>
      <c r="AN1024">
        <v>0</v>
      </c>
    </row>
    <row r="1025" spans="1:40" x14ac:dyDescent="0.35">
      <c r="A1025" s="12" t="s">
        <v>253</v>
      </c>
      <c r="B1025" s="35">
        <v>5</v>
      </c>
      <c r="C1025" s="473" t="s">
        <v>662</v>
      </c>
      <c r="D1025" s="259"/>
      <c r="E1025" s="475" t="s">
        <v>669</v>
      </c>
      <c r="F1025" s="475" t="s">
        <v>619</v>
      </c>
      <c r="G1025" s="476">
        <v>400000</v>
      </c>
      <c r="H1025" s="269"/>
      <c r="I1025" s="270"/>
      <c r="J1025" s="475" t="s">
        <v>670</v>
      </c>
      <c r="K1025" s="7"/>
      <c r="N1025" s="227"/>
      <c r="O1025" s="488"/>
      <c r="P1025" s="488"/>
      <c r="AM1025">
        <v>0</v>
      </c>
      <c r="AN1025">
        <v>0</v>
      </c>
    </row>
    <row r="1026" spans="1:40" x14ac:dyDescent="0.35">
      <c r="A1026" s="12" t="s">
        <v>253</v>
      </c>
      <c r="B1026" s="35">
        <v>6</v>
      </c>
      <c r="C1026" s="473"/>
      <c r="D1026" s="259"/>
      <c r="E1026" s="475"/>
      <c r="F1026" s="475"/>
      <c r="G1026" s="476">
        <v>0</v>
      </c>
      <c r="H1026" s="269"/>
      <c r="I1026" s="270"/>
      <c r="J1026" s="475"/>
      <c r="K1026" s="7"/>
      <c r="N1026" s="227"/>
      <c r="O1026" s="488"/>
      <c r="P1026" s="488"/>
      <c r="AM1026">
        <v>0</v>
      </c>
      <c r="AN1026">
        <v>0</v>
      </c>
    </row>
    <row r="1027" spans="1:40" x14ac:dyDescent="0.35">
      <c r="A1027" s="12" t="s">
        <v>253</v>
      </c>
      <c r="B1027" s="35">
        <v>7</v>
      </c>
      <c r="C1027" s="473"/>
      <c r="D1027" s="259"/>
      <c r="E1027" s="475"/>
      <c r="F1027" s="475"/>
      <c r="G1027" s="476">
        <v>0</v>
      </c>
      <c r="H1027" s="269"/>
      <c r="I1027" s="270"/>
      <c r="J1027" s="475"/>
      <c r="K1027" s="7"/>
      <c r="N1027" s="227"/>
      <c r="O1027" s="488"/>
      <c r="P1027" s="488"/>
      <c r="AM1027">
        <v>0</v>
      </c>
      <c r="AN1027">
        <v>0</v>
      </c>
    </row>
    <row r="1028" spans="1:40" x14ac:dyDescent="0.35">
      <c r="A1028" s="12" t="s">
        <v>253</v>
      </c>
      <c r="B1028" s="35">
        <v>8</v>
      </c>
      <c r="C1028" s="473"/>
      <c r="D1028" s="259"/>
      <c r="E1028" s="475"/>
      <c r="F1028" s="475"/>
      <c r="G1028" s="476">
        <v>0</v>
      </c>
      <c r="H1028" s="269"/>
      <c r="I1028" s="270"/>
      <c r="J1028" s="475"/>
      <c r="K1028" s="7"/>
      <c r="N1028" s="227"/>
      <c r="O1028" s="488"/>
      <c r="P1028" s="488"/>
      <c r="AM1028">
        <v>0</v>
      </c>
      <c r="AN1028">
        <v>0</v>
      </c>
    </row>
    <row r="1029" spans="1:40" x14ac:dyDescent="0.35">
      <c r="A1029" s="12" t="s">
        <v>253</v>
      </c>
      <c r="B1029" s="35">
        <v>9</v>
      </c>
      <c r="C1029" s="473"/>
      <c r="D1029" s="259"/>
      <c r="E1029" s="475"/>
      <c r="F1029" s="475"/>
      <c r="G1029" s="476">
        <v>0</v>
      </c>
      <c r="H1029" s="269"/>
      <c r="I1029" s="270"/>
      <c r="J1029" s="475"/>
      <c r="K1029" s="7"/>
      <c r="N1029" s="227"/>
      <c r="O1029" s="488"/>
      <c r="P1029" s="488"/>
      <c r="AM1029">
        <v>0</v>
      </c>
      <c r="AN1029">
        <v>0</v>
      </c>
    </row>
    <row r="1030" spans="1:40" x14ac:dyDescent="0.35">
      <c r="A1030" s="12" t="s">
        <v>253</v>
      </c>
      <c r="B1030" s="35">
        <v>10</v>
      </c>
      <c r="C1030" s="473"/>
      <c r="D1030" s="259"/>
      <c r="E1030" s="475"/>
      <c r="F1030" s="475"/>
      <c r="G1030" s="476">
        <v>0</v>
      </c>
      <c r="H1030" s="269"/>
      <c r="I1030" s="270"/>
      <c r="J1030" s="475"/>
      <c r="K1030" s="7"/>
      <c r="N1030" s="227"/>
      <c r="O1030" s="488"/>
      <c r="P1030" s="488"/>
      <c r="AM1030">
        <v>0</v>
      </c>
      <c r="AN1030">
        <v>0</v>
      </c>
    </row>
    <row r="1031" spans="1:40" x14ac:dyDescent="0.35">
      <c r="A1031" s="12" t="s">
        <v>253</v>
      </c>
      <c r="B1031" s="35">
        <v>11</v>
      </c>
      <c r="C1031" s="473"/>
      <c r="D1031" s="259"/>
      <c r="E1031" s="475"/>
      <c r="F1031" s="475"/>
      <c r="G1031" s="476">
        <v>0</v>
      </c>
      <c r="H1031" s="269"/>
      <c r="I1031" s="270"/>
      <c r="J1031" s="475"/>
      <c r="K1031" s="7"/>
      <c r="N1031" s="227"/>
      <c r="O1031" s="488"/>
      <c r="P1031" s="488"/>
      <c r="AM1031">
        <v>0</v>
      </c>
      <c r="AN1031">
        <v>0</v>
      </c>
    </row>
    <row r="1032" spans="1:40" x14ac:dyDescent="0.35">
      <c r="A1032" s="12" t="s">
        <v>253</v>
      </c>
      <c r="B1032" s="35">
        <v>12</v>
      </c>
      <c r="C1032" s="473"/>
      <c r="D1032" s="259"/>
      <c r="E1032" s="475"/>
      <c r="F1032" s="475"/>
      <c r="G1032" s="476">
        <v>0</v>
      </c>
      <c r="H1032" s="269"/>
      <c r="I1032" s="270"/>
      <c r="J1032" s="475"/>
      <c r="K1032" s="7"/>
      <c r="N1032" s="227"/>
      <c r="O1032" s="488"/>
      <c r="P1032" s="488"/>
      <c r="AM1032">
        <v>0</v>
      </c>
      <c r="AN1032">
        <v>0</v>
      </c>
    </row>
    <row r="1033" spans="1:40" x14ac:dyDescent="0.35">
      <c r="A1033" s="12" t="s">
        <v>253</v>
      </c>
      <c r="B1033" s="35">
        <v>13</v>
      </c>
      <c r="C1033" s="473"/>
      <c r="D1033" s="259"/>
      <c r="E1033" s="475"/>
      <c r="F1033" s="475"/>
      <c r="G1033" s="476">
        <v>0</v>
      </c>
      <c r="H1033" s="269"/>
      <c r="I1033" s="270"/>
      <c r="J1033" s="475"/>
      <c r="K1033" s="7"/>
      <c r="N1033" s="227"/>
      <c r="O1033" s="488"/>
      <c r="P1033" s="488"/>
      <c r="AM1033">
        <v>0</v>
      </c>
      <c r="AN1033">
        <v>0</v>
      </c>
    </row>
    <row r="1034" spans="1:40" x14ac:dyDescent="0.35">
      <c r="A1034" s="12" t="s">
        <v>253</v>
      </c>
      <c r="B1034" s="35">
        <v>14</v>
      </c>
      <c r="C1034" s="473"/>
      <c r="D1034" s="259"/>
      <c r="E1034" s="475"/>
      <c r="F1034" s="475"/>
      <c r="G1034" s="476">
        <v>0</v>
      </c>
      <c r="H1034" s="269"/>
      <c r="I1034" s="270"/>
      <c r="J1034" s="475"/>
      <c r="K1034" s="7"/>
      <c r="N1034" s="227"/>
      <c r="O1034" s="488"/>
      <c r="P1034" s="488"/>
      <c r="AM1034">
        <v>0</v>
      </c>
      <c r="AN1034">
        <v>0</v>
      </c>
    </row>
    <row r="1035" spans="1:40" x14ac:dyDescent="0.35">
      <c r="A1035" s="12" t="s">
        <v>253</v>
      </c>
      <c r="B1035" s="35">
        <v>15</v>
      </c>
      <c r="C1035" s="473"/>
      <c r="D1035" s="259"/>
      <c r="E1035" s="475"/>
      <c r="F1035" s="475"/>
      <c r="G1035" s="476">
        <v>0</v>
      </c>
      <c r="H1035" s="269"/>
      <c r="I1035" s="270"/>
      <c r="J1035" s="475"/>
      <c r="K1035" s="7"/>
      <c r="N1035" s="227"/>
      <c r="O1035" s="488"/>
      <c r="P1035" s="488"/>
      <c r="AM1035">
        <v>0</v>
      </c>
      <c r="AN1035">
        <v>0</v>
      </c>
    </row>
    <row r="1036" spans="1:40" x14ac:dyDescent="0.35">
      <c r="A1036" s="12" t="s">
        <v>253</v>
      </c>
      <c r="B1036" s="35">
        <v>16</v>
      </c>
      <c r="C1036" s="473"/>
      <c r="D1036" s="259"/>
      <c r="E1036" s="475"/>
      <c r="F1036" s="475"/>
      <c r="G1036" s="476">
        <v>0</v>
      </c>
      <c r="H1036" s="269"/>
      <c r="I1036" s="270"/>
      <c r="J1036" s="475"/>
      <c r="K1036" s="7"/>
      <c r="N1036" s="227"/>
      <c r="O1036" s="488"/>
      <c r="P1036" s="488"/>
      <c r="AM1036">
        <v>0</v>
      </c>
      <c r="AN1036">
        <v>0</v>
      </c>
    </row>
    <row r="1037" spans="1:40" x14ac:dyDescent="0.35">
      <c r="A1037" s="12" t="s">
        <v>253</v>
      </c>
      <c r="B1037" s="35">
        <v>17</v>
      </c>
      <c r="C1037" s="473"/>
      <c r="D1037" s="259"/>
      <c r="E1037" s="475"/>
      <c r="F1037" s="475"/>
      <c r="G1037" s="476">
        <v>0</v>
      </c>
      <c r="H1037" s="269"/>
      <c r="I1037" s="270"/>
      <c r="J1037" s="475"/>
      <c r="K1037" s="7"/>
      <c r="N1037" s="227"/>
      <c r="O1037" s="488"/>
      <c r="P1037" s="488"/>
      <c r="AM1037">
        <v>0</v>
      </c>
      <c r="AN1037">
        <v>0</v>
      </c>
    </row>
    <row r="1038" spans="1:40" x14ac:dyDescent="0.35">
      <c r="A1038" s="12" t="s">
        <v>253</v>
      </c>
      <c r="B1038" s="35">
        <v>18</v>
      </c>
      <c r="C1038" s="473"/>
      <c r="D1038" s="259"/>
      <c r="E1038" s="475"/>
      <c r="F1038" s="475"/>
      <c r="G1038" s="476">
        <v>0</v>
      </c>
      <c r="H1038" s="269"/>
      <c r="I1038" s="270"/>
      <c r="J1038" s="475"/>
      <c r="K1038" s="7"/>
      <c r="N1038" s="227"/>
      <c r="O1038" s="488"/>
      <c r="P1038" s="488"/>
      <c r="AM1038">
        <v>0</v>
      </c>
      <c r="AN1038">
        <v>0</v>
      </c>
    </row>
    <row r="1039" spans="1:40" x14ac:dyDescent="0.35">
      <c r="A1039" s="12" t="s">
        <v>253</v>
      </c>
      <c r="B1039" s="35">
        <v>19</v>
      </c>
      <c r="C1039" s="473"/>
      <c r="D1039" s="259"/>
      <c r="E1039" s="475"/>
      <c r="F1039" s="475"/>
      <c r="G1039" s="476">
        <v>0</v>
      </c>
      <c r="H1039" s="269"/>
      <c r="I1039" s="270"/>
      <c r="J1039" s="475"/>
      <c r="K1039" s="7"/>
      <c r="N1039" s="227"/>
      <c r="O1039" s="488"/>
      <c r="P1039" s="488"/>
      <c r="AM1039">
        <v>0</v>
      </c>
      <c r="AN1039">
        <v>0</v>
      </c>
    </row>
    <row r="1040" spans="1:40" x14ac:dyDescent="0.35">
      <c r="A1040" s="12" t="s">
        <v>253</v>
      </c>
      <c r="B1040" s="35">
        <v>20</v>
      </c>
      <c r="C1040" s="473"/>
      <c r="D1040" s="259"/>
      <c r="E1040" s="475"/>
      <c r="F1040" s="475"/>
      <c r="G1040" s="476">
        <v>0</v>
      </c>
      <c r="H1040" s="269"/>
      <c r="I1040" s="270"/>
      <c r="J1040" s="475"/>
      <c r="K1040" s="7"/>
      <c r="N1040" s="227"/>
      <c r="O1040" s="488"/>
      <c r="P1040" s="488"/>
      <c r="AM1040">
        <v>0</v>
      </c>
      <c r="AN1040">
        <v>0</v>
      </c>
    </row>
    <row r="1041" spans="1:40" x14ac:dyDescent="0.35">
      <c r="A1041" s="12" t="s">
        <v>253</v>
      </c>
      <c r="B1041" s="35">
        <v>21</v>
      </c>
      <c r="C1041" s="473"/>
      <c r="D1041" s="259"/>
      <c r="E1041" s="475"/>
      <c r="F1041" s="475"/>
      <c r="G1041" s="476">
        <v>0</v>
      </c>
      <c r="H1041" s="269"/>
      <c r="I1041" s="270"/>
      <c r="J1041" s="475"/>
      <c r="K1041" s="7"/>
      <c r="N1041" s="227"/>
      <c r="O1041" s="488"/>
      <c r="P1041" s="488"/>
      <c r="AM1041">
        <v>0</v>
      </c>
      <c r="AN1041">
        <v>0</v>
      </c>
    </row>
    <row r="1042" spans="1:40" x14ac:dyDescent="0.35">
      <c r="A1042" s="12" t="s">
        <v>253</v>
      </c>
      <c r="B1042" s="35">
        <v>22</v>
      </c>
      <c r="C1042" s="473"/>
      <c r="D1042" s="259"/>
      <c r="E1042" s="475"/>
      <c r="F1042" s="475"/>
      <c r="G1042" s="476">
        <v>0</v>
      </c>
      <c r="H1042" s="269"/>
      <c r="I1042" s="270"/>
      <c r="J1042" s="475"/>
      <c r="K1042" s="7"/>
      <c r="N1042" s="227"/>
      <c r="O1042" s="488"/>
      <c r="P1042" s="488"/>
      <c r="AM1042">
        <v>0</v>
      </c>
      <c r="AN1042">
        <v>0</v>
      </c>
    </row>
    <row r="1043" spans="1:40" x14ac:dyDescent="0.35">
      <c r="A1043" s="12" t="s">
        <v>253</v>
      </c>
      <c r="B1043" s="35">
        <v>23</v>
      </c>
      <c r="C1043" s="473"/>
      <c r="D1043" s="259"/>
      <c r="E1043" s="475"/>
      <c r="F1043" s="475"/>
      <c r="G1043" s="476">
        <v>0</v>
      </c>
      <c r="H1043" s="269"/>
      <c r="I1043" s="270"/>
      <c r="J1043" s="475"/>
      <c r="K1043" s="7"/>
      <c r="N1043" s="227"/>
      <c r="O1043" s="488"/>
      <c r="P1043" s="488"/>
      <c r="AM1043">
        <v>0</v>
      </c>
      <c r="AN1043">
        <v>0</v>
      </c>
    </row>
    <row r="1044" spans="1:40" x14ac:dyDescent="0.35">
      <c r="A1044" s="12" t="s">
        <v>253</v>
      </c>
      <c r="B1044" s="35">
        <v>24</v>
      </c>
      <c r="C1044" s="473"/>
      <c r="D1044" s="259"/>
      <c r="E1044" s="475"/>
      <c r="F1044" s="475"/>
      <c r="G1044" s="476">
        <v>0</v>
      </c>
      <c r="H1044" s="269"/>
      <c r="I1044" s="270"/>
      <c r="J1044" s="475"/>
      <c r="K1044" s="7"/>
      <c r="N1044" s="227"/>
      <c r="O1044" s="488"/>
      <c r="P1044" s="488"/>
      <c r="AM1044">
        <v>0</v>
      </c>
      <c r="AN1044">
        <v>0</v>
      </c>
    </row>
    <row r="1045" spans="1:40" x14ac:dyDescent="0.35">
      <c r="A1045" s="12" t="s">
        <v>253</v>
      </c>
      <c r="B1045" s="35">
        <v>25</v>
      </c>
      <c r="C1045" s="473"/>
      <c r="D1045" s="259"/>
      <c r="E1045" s="475"/>
      <c r="F1045" s="475"/>
      <c r="G1045" s="476">
        <v>0</v>
      </c>
      <c r="H1045" s="269"/>
      <c r="I1045" s="270"/>
      <c r="J1045" s="475"/>
      <c r="K1045" s="7"/>
      <c r="N1045" s="227"/>
      <c r="O1045" s="488"/>
      <c r="P1045" s="488"/>
      <c r="AM1045">
        <v>0</v>
      </c>
      <c r="AN1045">
        <v>0</v>
      </c>
    </row>
    <row r="1046" spans="1:40" hidden="1" outlineLevel="1" x14ac:dyDescent="0.35">
      <c r="A1046" s="12" t="s">
        <v>253</v>
      </c>
      <c r="B1046" s="35">
        <v>26</v>
      </c>
      <c r="C1046" s="473"/>
      <c r="D1046" s="259"/>
      <c r="E1046" s="475"/>
      <c r="F1046" s="475"/>
      <c r="G1046" s="476">
        <v>0</v>
      </c>
      <c r="H1046" s="269"/>
      <c r="I1046" s="270"/>
      <c r="J1046" s="475"/>
      <c r="K1046" s="7"/>
      <c r="N1046" s="227"/>
      <c r="O1046" s="488"/>
      <c r="P1046" s="488"/>
      <c r="AM1046">
        <v>0</v>
      </c>
      <c r="AN1046">
        <v>0</v>
      </c>
    </row>
    <row r="1047" spans="1:40" hidden="1" outlineLevel="1" x14ac:dyDescent="0.35">
      <c r="A1047" s="12" t="s">
        <v>253</v>
      </c>
      <c r="B1047" s="35">
        <v>27</v>
      </c>
      <c r="C1047" s="473"/>
      <c r="D1047" s="259"/>
      <c r="E1047" s="475"/>
      <c r="F1047" s="475"/>
      <c r="G1047" s="476">
        <v>0</v>
      </c>
      <c r="H1047" s="269"/>
      <c r="I1047" s="270"/>
      <c r="J1047" s="475"/>
      <c r="K1047" s="7"/>
      <c r="N1047" s="227"/>
      <c r="O1047" s="488"/>
      <c r="P1047" s="488"/>
      <c r="AM1047">
        <v>0</v>
      </c>
      <c r="AN1047">
        <v>0</v>
      </c>
    </row>
    <row r="1048" spans="1:40" hidden="1" outlineLevel="1" x14ac:dyDescent="0.35">
      <c r="A1048" s="12" t="s">
        <v>253</v>
      </c>
      <c r="B1048" s="35">
        <v>28</v>
      </c>
      <c r="C1048" s="473"/>
      <c r="D1048" s="259"/>
      <c r="E1048" s="475"/>
      <c r="F1048" s="475"/>
      <c r="G1048" s="476">
        <v>0</v>
      </c>
      <c r="H1048" s="269"/>
      <c r="I1048" s="270"/>
      <c r="J1048" s="475"/>
      <c r="K1048" s="7"/>
      <c r="N1048" s="227"/>
      <c r="O1048" s="488"/>
      <c r="P1048" s="488"/>
      <c r="AM1048">
        <v>0</v>
      </c>
      <c r="AN1048">
        <v>0</v>
      </c>
    </row>
    <row r="1049" spans="1:40" hidden="1" outlineLevel="1" x14ac:dyDescent="0.35">
      <c r="A1049" s="12" t="s">
        <v>253</v>
      </c>
      <c r="B1049" s="35">
        <v>29</v>
      </c>
      <c r="C1049" s="473"/>
      <c r="D1049" s="259"/>
      <c r="E1049" s="475"/>
      <c r="F1049" s="475"/>
      <c r="G1049" s="476">
        <v>0</v>
      </c>
      <c r="H1049" s="269"/>
      <c r="I1049" s="270"/>
      <c r="J1049" s="475"/>
      <c r="K1049" s="7"/>
      <c r="N1049" s="227"/>
      <c r="O1049" s="488"/>
      <c r="P1049" s="488"/>
      <c r="AM1049">
        <v>0</v>
      </c>
      <c r="AN1049">
        <v>0</v>
      </c>
    </row>
    <row r="1050" spans="1:40" hidden="1" outlineLevel="1" x14ac:dyDescent="0.35">
      <c r="A1050" s="12" t="s">
        <v>253</v>
      </c>
      <c r="B1050" s="35">
        <v>30</v>
      </c>
      <c r="C1050" s="473"/>
      <c r="D1050" s="259"/>
      <c r="E1050" s="475"/>
      <c r="F1050" s="475"/>
      <c r="G1050" s="476">
        <v>0</v>
      </c>
      <c r="H1050" s="269"/>
      <c r="I1050" s="270"/>
      <c r="J1050" s="475"/>
      <c r="K1050" s="7"/>
      <c r="N1050" s="227"/>
      <c r="O1050" s="488"/>
      <c r="P1050" s="488"/>
      <c r="AM1050">
        <v>0</v>
      </c>
      <c r="AN1050">
        <v>0</v>
      </c>
    </row>
    <row r="1051" spans="1:40" hidden="1" outlineLevel="1" x14ac:dyDescent="0.35">
      <c r="A1051" s="12" t="s">
        <v>253</v>
      </c>
      <c r="B1051" s="35">
        <v>31</v>
      </c>
      <c r="C1051" s="473"/>
      <c r="D1051" s="259"/>
      <c r="E1051" s="475"/>
      <c r="F1051" s="475"/>
      <c r="G1051" s="476">
        <v>0</v>
      </c>
      <c r="H1051" s="269"/>
      <c r="I1051" s="270"/>
      <c r="J1051" s="475"/>
      <c r="K1051" s="7"/>
      <c r="N1051" s="227"/>
      <c r="O1051" s="488"/>
      <c r="P1051" s="488"/>
      <c r="AM1051">
        <v>0</v>
      </c>
      <c r="AN1051">
        <v>0</v>
      </c>
    </row>
    <row r="1052" spans="1:40" hidden="1" outlineLevel="1" x14ac:dyDescent="0.35">
      <c r="A1052" s="12" t="s">
        <v>253</v>
      </c>
      <c r="B1052" s="35">
        <v>32</v>
      </c>
      <c r="C1052" s="473"/>
      <c r="D1052" s="259"/>
      <c r="E1052" s="475"/>
      <c r="F1052" s="475"/>
      <c r="G1052" s="476">
        <v>0</v>
      </c>
      <c r="H1052" s="269"/>
      <c r="I1052" s="270"/>
      <c r="J1052" s="475"/>
      <c r="K1052" s="7"/>
      <c r="N1052" s="227"/>
      <c r="O1052" s="488"/>
      <c r="P1052" s="488"/>
      <c r="AM1052">
        <v>0</v>
      </c>
      <c r="AN1052">
        <v>0</v>
      </c>
    </row>
    <row r="1053" spans="1:40" hidden="1" outlineLevel="1" x14ac:dyDescent="0.35">
      <c r="A1053" s="12" t="s">
        <v>253</v>
      </c>
      <c r="B1053" s="35">
        <v>33</v>
      </c>
      <c r="C1053" s="473"/>
      <c r="D1053" s="259"/>
      <c r="E1053" s="475"/>
      <c r="F1053" s="475"/>
      <c r="G1053" s="476">
        <v>0</v>
      </c>
      <c r="H1053" s="269"/>
      <c r="I1053" s="270"/>
      <c r="J1053" s="475"/>
      <c r="K1053" s="7"/>
      <c r="N1053" s="227"/>
      <c r="O1053" s="488"/>
      <c r="P1053" s="488"/>
      <c r="AM1053">
        <v>0</v>
      </c>
      <c r="AN1053">
        <v>0</v>
      </c>
    </row>
    <row r="1054" spans="1:40" hidden="1" outlineLevel="1" x14ac:dyDescent="0.35">
      <c r="A1054" s="12" t="s">
        <v>253</v>
      </c>
      <c r="B1054" s="35">
        <v>34</v>
      </c>
      <c r="C1054" s="473"/>
      <c r="D1054" s="259"/>
      <c r="E1054" s="475"/>
      <c r="F1054" s="475"/>
      <c r="G1054" s="476">
        <v>0</v>
      </c>
      <c r="H1054" s="269"/>
      <c r="I1054" s="270"/>
      <c r="J1054" s="475"/>
      <c r="K1054" s="7"/>
      <c r="N1054" s="227"/>
      <c r="O1054" s="488"/>
      <c r="P1054" s="488"/>
      <c r="AM1054">
        <v>0</v>
      </c>
      <c r="AN1054">
        <v>0</v>
      </c>
    </row>
    <row r="1055" spans="1:40" hidden="1" outlineLevel="1" x14ac:dyDescent="0.35">
      <c r="A1055" s="12" t="s">
        <v>253</v>
      </c>
      <c r="B1055" s="35">
        <v>35</v>
      </c>
      <c r="C1055" s="473"/>
      <c r="D1055" s="259"/>
      <c r="E1055" s="475"/>
      <c r="F1055" s="475"/>
      <c r="G1055" s="476">
        <v>0</v>
      </c>
      <c r="H1055" s="269"/>
      <c r="I1055" s="270"/>
      <c r="J1055" s="475"/>
      <c r="K1055" s="7"/>
      <c r="N1055" s="227"/>
      <c r="O1055" s="488"/>
      <c r="P1055" s="488"/>
      <c r="AM1055">
        <v>0</v>
      </c>
      <c r="AN1055">
        <v>0</v>
      </c>
    </row>
    <row r="1056" spans="1:40" hidden="1" outlineLevel="1" x14ac:dyDescent="0.35">
      <c r="A1056" s="12" t="s">
        <v>253</v>
      </c>
      <c r="B1056" s="35">
        <v>36</v>
      </c>
      <c r="C1056" s="473"/>
      <c r="D1056" s="259"/>
      <c r="E1056" s="475"/>
      <c r="F1056" s="475"/>
      <c r="G1056" s="476">
        <v>0</v>
      </c>
      <c r="H1056" s="269"/>
      <c r="I1056" s="270"/>
      <c r="J1056" s="475"/>
      <c r="K1056" s="7"/>
      <c r="N1056" s="227"/>
      <c r="O1056" s="488"/>
      <c r="P1056" s="488"/>
      <c r="AM1056">
        <v>0</v>
      </c>
      <c r="AN1056">
        <v>0</v>
      </c>
    </row>
    <row r="1057" spans="1:40" hidden="1" outlineLevel="1" x14ac:dyDescent="0.35">
      <c r="A1057" s="12" t="s">
        <v>253</v>
      </c>
      <c r="B1057" s="35">
        <v>37</v>
      </c>
      <c r="C1057" s="473"/>
      <c r="D1057" s="259"/>
      <c r="E1057" s="475"/>
      <c r="F1057" s="475"/>
      <c r="G1057" s="476">
        <v>0</v>
      </c>
      <c r="H1057" s="269"/>
      <c r="I1057" s="270"/>
      <c r="J1057" s="475"/>
      <c r="K1057" s="7"/>
      <c r="N1057" s="227"/>
      <c r="O1057" s="488"/>
      <c r="P1057" s="488"/>
      <c r="AM1057">
        <v>0</v>
      </c>
      <c r="AN1057">
        <v>0</v>
      </c>
    </row>
    <row r="1058" spans="1:40" hidden="1" outlineLevel="1" x14ac:dyDescent="0.35">
      <c r="A1058" s="12" t="s">
        <v>253</v>
      </c>
      <c r="B1058" s="35">
        <v>38</v>
      </c>
      <c r="C1058" s="473"/>
      <c r="D1058" s="259"/>
      <c r="E1058" s="475"/>
      <c r="F1058" s="475"/>
      <c r="G1058" s="476">
        <v>0</v>
      </c>
      <c r="H1058" s="269"/>
      <c r="I1058" s="270"/>
      <c r="J1058" s="475"/>
      <c r="K1058" s="7"/>
      <c r="N1058" s="227"/>
      <c r="O1058" s="488"/>
      <c r="P1058" s="488"/>
      <c r="AM1058">
        <v>0</v>
      </c>
      <c r="AN1058">
        <v>0</v>
      </c>
    </row>
    <row r="1059" spans="1:40" hidden="1" outlineLevel="1" x14ac:dyDescent="0.35">
      <c r="A1059" s="12" t="s">
        <v>253</v>
      </c>
      <c r="B1059" s="35">
        <v>39</v>
      </c>
      <c r="C1059" s="473"/>
      <c r="D1059" s="259"/>
      <c r="E1059" s="475"/>
      <c r="F1059" s="475"/>
      <c r="G1059" s="476">
        <v>0</v>
      </c>
      <c r="H1059" s="269"/>
      <c r="I1059" s="270"/>
      <c r="J1059" s="475"/>
      <c r="K1059" s="7"/>
      <c r="N1059" s="227"/>
      <c r="O1059" s="488"/>
      <c r="P1059" s="488"/>
      <c r="AM1059">
        <v>0</v>
      </c>
      <c r="AN1059">
        <v>0</v>
      </c>
    </row>
    <row r="1060" spans="1:40" hidden="1" outlineLevel="1" x14ac:dyDescent="0.35">
      <c r="A1060" s="12" t="s">
        <v>253</v>
      </c>
      <c r="B1060" s="35">
        <v>40</v>
      </c>
      <c r="C1060" s="473"/>
      <c r="D1060" s="259"/>
      <c r="E1060" s="475"/>
      <c r="F1060" s="475"/>
      <c r="G1060" s="476">
        <v>0</v>
      </c>
      <c r="H1060" s="269"/>
      <c r="I1060" s="270"/>
      <c r="J1060" s="475"/>
      <c r="K1060" s="7"/>
      <c r="N1060" s="227"/>
      <c r="O1060" s="488"/>
      <c r="P1060" s="488"/>
      <c r="AM1060">
        <v>0</v>
      </c>
      <c r="AN1060">
        <v>0</v>
      </c>
    </row>
    <row r="1061" spans="1:40" hidden="1" outlineLevel="1" x14ac:dyDescent="0.35">
      <c r="A1061" s="12" t="s">
        <v>253</v>
      </c>
      <c r="B1061" s="35">
        <v>41</v>
      </c>
      <c r="C1061" s="473"/>
      <c r="D1061" s="259"/>
      <c r="E1061" s="475"/>
      <c r="F1061" s="475"/>
      <c r="G1061" s="476">
        <v>0</v>
      </c>
      <c r="H1061" s="269"/>
      <c r="I1061" s="270"/>
      <c r="J1061" s="475"/>
      <c r="K1061" s="7"/>
      <c r="N1061" s="227"/>
      <c r="O1061" s="488"/>
      <c r="P1061" s="488"/>
      <c r="AM1061">
        <v>0</v>
      </c>
      <c r="AN1061">
        <v>0</v>
      </c>
    </row>
    <row r="1062" spans="1:40" hidden="1" outlineLevel="1" x14ac:dyDescent="0.35">
      <c r="A1062" s="12" t="s">
        <v>253</v>
      </c>
      <c r="B1062" s="35">
        <v>42</v>
      </c>
      <c r="C1062" s="473"/>
      <c r="D1062" s="259"/>
      <c r="E1062" s="475"/>
      <c r="F1062" s="475"/>
      <c r="G1062" s="476">
        <v>0</v>
      </c>
      <c r="H1062" s="269"/>
      <c r="I1062" s="270"/>
      <c r="J1062" s="475"/>
      <c r="K1062" s="7"/>
      <c r="N1062" s="227"/>
      <c r="O1062" s="488"/>
      <c r="P1062" s="488"/>
      <c r="AM1062">
        <v>0</v>
      </c>
      <c r="AN1062">
        <v>0</v>
      </c>
    </row>
    <row r="1063" spans="1:40" hidden="1" outlineLevel="1" x14ac:dyDescent="0.35">
      <c r="A1063" s="12" t="s">
        <v>253</v>
      </c>
      <c r="B1063" s="35">
        <v>43</v>
      </c>
      <c r="C1063" s="473"/>
      <c r="D1063" s="259"/>
      <c r="E1063" s="475"/>
      <c r="F1063" s="475"/>
      <c r="G1063" s="476">
        <v>0</v>
      </c>
      <c r="H1063" s="269"/>
      <c r="I1063" s="270"/>
      <c r="J1063" s="475"/>
      <c r="K1063" s="7"/>
      <c r="N1063" s="227"/>
      <c r="O1063" s="488"/>
      <c r="P1063" s="488"/>
      <c r="AM1063">
        <v>0</v>
      </c>
      <c r="AN1063">
        <v>0</v>
      </c>
    </row>
    <row r="1064" spans="1:40" hidden="1" outlineLevel="1" x14ac:dyDescent="0.35">
      <c r="A1064" s="12" t="s">
        <v>253</v>
      </c>
      <c r="B1064" s="35">
        <v>44</v>
      </c>
      <c r="C1064" s="473"/>
      <c r="D1064" s="259"/>
      <c r="E1064" s="475"/>
      <c r="F1064" s="475"/>
      <c r="G1064" s="476">
        <v>0</v>
      </c>
      <c r="H1064" s="269"/>
      <c r="I1064" s="270"/>
      <c r="J1064" s="475"/>
      <c r="K1064" s="7"/>
      <c r="N1064" s="227"/>
      <c r="O1064" s="488"/>
      <c r="P1064" s="488"/>
      <c r="AM1064">
        <v>0</v>
      </c>
      <c r="AN1064">
        <v>0</v>
      </c>
    </row>
    <row r="1065" spans="1:40" hidden="1" outlineLevel="1" x14ac:dyDescent="0.35">
      <c r="A1065" s="12" t="s">
        <v>253</v>
      </c>
      <c r="B1065" s="35">
        <v>45</v>
      </c>
      <c r="C1065" s="473"/>
      <c r="D1065" s="259"/>
      <c r="E1065" s="475"/>
      <c r="F1065" s="475"/>
      <c r="G1065" s="476">
        <v>0</v>
      </c>
      <c r="H1065" s="269"/>
      <c r="I1065" s="270"/>
      <c r="J1065" s="475"/>
      <c r="K1065" s="7"/>
      <c r="N1065" s="227"/>
      <c r="O1065" s="488"/>
      <c r="P1065" s="488"/>
      <c r="AM1065">
        <v>0</v>
      </c>
      <c r="AN1065">
        <v>0</v>
      </c>
    </row>
    <row r="1066" spans="1:40" hidden="1" outlineLevel="1" x14ac:dyDescent="0.35">
      <c r="A1066" s="12" t="s">
        <v>253</v>
      </c>
      <c r="B1066" s="35">
        <v>46</v>
      </c>
      <c r="C1066" s="473"/>
      <c r="D1066" s="259"/>
      <c r="E1066" s="475"/>
      <c r="F1066" s="475"/>
      <c r="G1066" s="476">
        <v>0</v>
      </c>
      <c r="H1066" s="269"/>
      <c r="I1066" s="270"/>
      <c r="J1066" s="475"/>
      <c r="K1066" s="7"/>
      <c r="N1066" s="227"/>
      <c r="O1066" s="488"/>
      <c r="P1066" s="488"/>
      <c r="AM1066">
        <v>0</v>
      </c>
      <c r="AN1066">
        <v>0</v>
      </c>
    </row>
    <row r="1067" spans="1:40" hidden="1" outlineLevel="1" x14ac:dyDescent="0.35">
      <c r="A1067" s="12" t="s">
        <v>253</v>
      </c>
      <c r="B1067" s="35">
        <v>47</v>
      </c>
      <c r="C1067" s="473"/>
      <c r="D1067" s="259"/>
      <c r="E1067" s="475"/>
      <c r="F1067" s="475"/>
      <c r="G1067" s="476">
        <v>0</v>
      </c>
      <c r="H1067" s="269"/>
      <c r="I1067" s="270"/>
      <c r="J1067" s="475"/>
      <c r="K1067" s="7"/>
      <c r="N1067" s="227"/>
      <c r="O1067" s="488"/>
      <c r="P1067" s="488"/>
      <c r="AM1067">
        <v>0</v>
      </c>
      <c r="AN1067">
        <v>0</v>
      </c>
    </row>
    <row r="1068" spans="1:40" hidden="1" outlineLevel="1" x14ac:dyDescent="0.35">
      <c r="A1068" s="12" t="s">
        <v>253</v>
      </c>
      <c r="B1068" s="35">
        <v>48</v>
      </c>
      <c r="C1068" s="473"/>
      <c r="D1068" s="259"/>
      <c r="E1068" s="475"/>
      <c r="F1068" s="475"/>
      <c r="G1068" s="476">
        <v>0</v>
      </c>
      <c r="H1068" s="269"/>
      <c r="I1068" s="270"/>
      <c r="J1068" s="475"/>
      <c r="K1068" s="7"/>
      <c r="N1068" s="227"/>
      <c r="O1068" s="488"/>
      <c r="P1068" s="488"/>
      <c r="AM1068">
        <v>0</v>
      </c>
      <c r="AN1068">
        <v>0</v>
      </c>
    </row>
    <row r="1069" spans="1:40" hidden="1" outlineLevel="1" x14ac:dyDescent="0.35">
      <c r="A1069" s="12" t="s">
        <v>253</v>
      </c>
      <c r="B1069" s="35">
        <v>49</v>
      </c>
      <c r="C1069" s="473"/>
      <c r="D1069" s="259"/>
      <c r="E1069" s="475"/>
      <c r="F1069" s="475"/>
      <c r="G1069" s="476">
        <v>0</v>
      </c>
      <c r="H1069" s="269"/>
      <c r="I1069" s="270"/>
      <c r="J1069" s="475"/>
      <c r="K1069" s="7"/>
      <c r="N1069" s="227"/>
      <c r="O1069" s="488"/>
      <c r="P1069" s="488"/>
      <c r="AM1069">
        <v>0</v>
      </c>
      <c r="AN1069">
        <v>0</v>
      </c>
    </row>
    <row r="1070" spans="1:40" hidden="1" outlineLevel="1" x14ac:dyDescent="0.35">
      <c r="A1070" s="12" t="s">
        <v>253</v>
      </c>
      <c r="B1070" s="35">
        <v>50</v>
      </c>
      <c r="C1070" s="473"/>
      <c r="D1070" s="259"/>
      <c r="E1070" s="475"/>
      <c r="F1070" s="475"/>
      <c r="G1070" s="476">
        <v>0</v>
      </c>
      <c r="H1070" s="269"/>
      <c r="I1070" s="270"/>
      <c r="J1070" s="475"/>
      <c r="K1070" s="7"/>
      <c r="N1070" s="227"/>
      <c r="O1070" s="488"/>
      <c r="P1070" s="488"/>
      <c r="AM1070">
        <v>0</v>
      </c>
      <c r="AN1070">
        <v>0</v>
      </c>
    </row>
    <row r="1071" spans="1:40" ht="15" customHeight="1" collapsed="1" x14ac:dyDescent="0.35">
      <c r="A1071" s="103"/>
      <c r="B1071" s="104" t="s">
        <v>254</v>
      </c>
      <c r="C1071" s="275"/>
      <c r="D1071" s="259"/>
      <c r="E1071" s="259"/>
      <c r="F1071" s="259"/>
      <c r="G1071" s="271"/>
      <c r="H1071" s="271"/>
      <c r="I1071" s="271"/>
      <c r="J1071" s="259"/>
      <c r="K1071" s="105"/>
      <c r="N1071" s="227"/>
      <c r="O1071" s="488"/>
      <c r="P1071" s="488"/>
      <c r="AM1071">
        <v>0</v>
      </c>
      <c r="AN1071">
        <v>0</v>
      </c>
    </row>
    <row r="1072" spans="1:40" hidden="1" outlineLevel="1" x14ac:dyDescent="0.35">
      <c r="A1072" s="12" t="s">
        <v>253</v>
      </c>
      <c r="B1072" s="35">
        <v>51</v>
      </c>
      <c r="C1072" s="473"/>
      <c r="D1072" s="259"/>
      <c r="E1072" s="475"/>
      <c r="F1072" s="475"/>
      <c r="G1072" s="476">
        <v>0</v>
      </c>
      <c r="H1072" s="269"/>
      <c r="I1072" s="270"/>
      <c r="J1072" s="475"/>
      <c r="K1072" s="7"/>
      <c r="N1072" s="227"/>
      <c r="O1072" s="488"/>
      <c r="P1072" s="488"/>
      <c r="AM1072">
        <v>0</v>
      </c>
      <c r="AN1072">
        <v>0</v>
      </c>
    </row>
    <row r="1073" spans="1:40" hidden="1" outlineLevel="1" x14ac:dyDescent="0.35">
      <c r="A1073" s="12" t="s">
        <v>253</v>
      </c>
      <c r="B1073" s="35">
        <v>52</v>
      </c>
      <c r="C1073" s="473"/>
      <c r="D1073" s="259"/>
      <c r="E1073" s="475"/>
      <c r="F1073" s="475"/>
      <c r="G1073" s="476">
        <v>0</v>
      </c>
      <c r="H1073" s="269"/>
      <c r="I1073" s="270"/>
      <c r="J1073" s="475"/>
      <c r="K1073" s="7"/>
      <c r="N1073" s="227"/>
      <c r="O1073" s="488"/>
      <c r="P1073" s="488"/>
      <c r="AM1073">
        <v>0</v>
      </c>
      <c r="AN1073">
        <v>0</v>
      </c>
    </row>
    <row r="1074" spans="1:40" hidden="1" outlineLevel="1" x14ac:dyDescent="0.35">
      <c r="A1074" s="12" t="s">
        <v>253</v>
      </c>
      <c r="B1074" s="35">
        <v>53</v>
      </c>
      <c r="C1074" s="473"/>
      <c r="D1074" s="259"/>
      <c r="E1074" s="475"/>
      <c r="F1074" s="475"/>
      <c r="G1074" s="476">
        <v>0</v>
      </c>
      <c r="H1074" s="269"/>
      <c r="I1074" s="270"/>
      <c r="J1074" s="475"/>
      <c r="K1074" s="7"/>
      <c r="N1074" s="227"/>
      <c r="O1074" s="488"/>
      <c r="P1074" s="488"/>
      <c r="AM1074">
        <v>0</v>
      </c>
      <c r="AN1074">
        <v>0</v>
      </c>
    </row>
    <row r="1075" spans="1:40" hidden="1" outlineLevel="1" x14ac:dyDescent="0.35">
      <c r="A1075" s="12" t="s">
        <v>253</v>
      </c>
      <c r="B1075" s="35">
        <v>54</v>
      </c>
      <c r="C1075" s="473"/>
      <c r="D1075" s="259"/>
      <c r="E1075" s="475"/>
      <c r="F1075" s="475"/>
      <c r="G1075" s="476">
        <v>0</v>
      </c>
      <c r="H1075" s="269"/>
      <c r="I1075" s="270"/>
      <c r="J1075" s="475"/>
      <c r="K1075" s="7"/>
      <c r="N1075" s="227"/>
      <c r="O1075" s="488"/>
      <c r="P1075" s="488"/>
      <c r="AM1075">
        <v>0</v>
      </c>
      <c r="AN1075">
        <v>0</v>
      </c>
    </row>
    <row r="1076" spans="1:40" hidden="1" outlineLevel="1" x14ac:dyDescent="0.35">
      <c r="A1076" s="12" t="s">
        <v>253</v>
      </c>
      <c r="B1076" s="35">
        <v>55</v>
      </c>
      <c r="C1076" s="473"/>
      <c r="D1076" s="259"/>
      <c r="E1076" s="475"/>
      <c r="F1076" s="475"/>
      <c r="G1076" s="476">
        <v>0</v>
      </c>
      <c r="H1076" s="269"/>
      <c r="I1076" s="270"/>
      <c r="J1076" s="475"/>
      <c r="K1076" s="7"/>
      <c r="N1076" s="227"/>
      <c r="O1076" s="488"/>
      <c r="P1076" s="488"/>
      <c r="AM1076">
        <v>0</v>
      </c>
      <c r="AN1076">
        <v>0</v>
      </c>
    </row>
    <row r="1077" spans="1:40" hidden="1" outlineLevel="1" x14ac:dyDescent="0.35">
      <c r="A1077" s="12" t="s">
        <v>253</v>
      </c>
      <c r="B1077" s="35">
        <v>56</v>
      </c>
      <c r="C1077" s="473"/>
      <c r="D1077" s="259"/>
      <c r="E1077" s="475"/>
      <c r="F1077" s="475"/>
      <c r="G1077" s="476">
        <v>0</v>
      </c>
      <c r="H1077" s="269"/>
      <c r="I1077" s="270"/>
      <c r="J1077" s="475"/>
      <c r="K1077" s="7"/>
      <c r="N1077" s="227"/>
      <c r="O1077" s="488"/>
      <c r="P1077" s="488"/>
      <c r="AM1077">
        <v>0</v>
      </c>
      <c r="AN1077">
        <v>0</v>
      </c>
    </row>
    <row r="1078" spans="1:40" hidden="1" outlineLevel="1" x14ac:dyDescent="0.35">
      <c r="A1078" s="12" t="s">
        <v>253</v>
      </c>
      <c r="B1078" s="35">
        <v>57</v>
      </c>
      <c r="C1078" s="473"/>
      <c r="D1078" s="259"/>
      <c r="E1078" s="475"/>
      <c r="F1078" s="475"/>
      <c r="G1078" s="476">
        <v>0</v>
      </c>
      <c r="H1078" s="269"/>
      <c r="I1078" s="270"/>
      <c r="J1078" s="475"/>
      <c r="K1078" s="7"/>
      <c r="N1078" s="227"/>
      <c r="O1078" s="488"/>
      <c r="P1078" s="488"/>
      <c r="AM1078">
        <v>0</v>
      </c>
      <c r="AN1078">
        <v>0</v>
      </c>
    </row>
    <row r="1079" spans="1:40" hidden="1" outlineLevel="1" x14ac:dyDescent="0.35">
      <c r="A1079" s="12" t="s">
        <v>253</v>
      </c>
      <c r="B1079" s="35">
        <v>58</v>
      </c>
      <c r="C1079" s="473"/>
      <c r="D1079" s="259"/>
      <c r="E1079" s="475"/>
      <c r="F1079" s="475"/>
      <c r="G1079" s="476">
        <v>0</v>
      </c>
      <c r="H1079" s="269"/>
      <c r="I1079" s="270"/>
      <c r="J1079" s="475"/>
      <c r="K1079" s="7"/>
      <c r="N1079" s="227"/>
      <c r="O1079" s="488"/>
      <c r="P1079" s="488"/>
      <c r="AM1079">
        <v>0</v>
      </c>
      <c r="AN1079">
        <v>0</v>
      </c>
    </row>
    <row r="1080" spans="1:40" hidden="1" outlineLevel="1" x14ac:dyDescent="0.35">
      <c r="A1080" s="12" t="s">
        <v>253</v>
      </c>
      <c r="B1080" s="35">
        <v>59</v>
      </c>
      <c r="C1080" s="473"/>
      <c r="D1080" s="259"/>
      <c r="E1080" s="475"/>
      <c r="F1080" s="475"/>
      <c r="G1080" s="476">
        <v>0</v>
      </c>
      <c r="H1080" s="269"/>
      <c r="I1080" s="270"/>
      <c r="J1080" s="475"/>
      <c r="K1080" s="7"/>
      <c r="N1080" s="227"/>
      <c r="O1080" s="488"/>
      <c r="P1080" s="488"/>
      <c r="AM1080">
        <v>0</v>
      </c>
      <c r="AN1080">
        <v>0</v>
      </c>
    </row>
    <row r="1081" spans="1:40" hidden="1" outlineLevel="1" x14ac:dyDescent="0.35">
      <c r="A1081" s="12" t="s">
        <v>253</v>
      </c>
      <c r="B1081" s="35">
        <v>60</v>
      </c>
      <c r="C1081" s="473"/>
      <c r="D1081" s="259"/>
      <c r="E1081" s="475"/>
      <c r="F1081" s="475"/>
      <c r="G1081" s="476">
        <v>0</v>
      </c>
      <c r="H1081" s="269"/>
      <c r="I1081" s="270"/>
      <c r="J1081" s="475"/>
      <c r="K1081" s="7"/>
      <c r="N1081" s="227"/>
      <c r="O1081" s="488"/>
      <c r="P1081" s="488"/>
      <c r="AM1081">
        <v>0</v>
      </c>
      <c r="AN1081">
        <v>0</v>
      </c>
    </row>
    <row r="1082" spans="1:40" hidden="1" outlineLevel="1" x14ac:dyDescent="0.35">
      <c r="A1082" s="12" t="s">
        <v>253</v>
      </c>
      <c r="B1082" s="35">
        <v>61</v>
      </c>
      <c r="C1082" s="473"/>
      <c r="D1082" s="259"/>
      <c r="E1082" s="475"/>
      <c r="F1082" s="475"/>
      <c r="G1082" s="476">
        <v>0</v>
      </c>
      <c r="H1082" s="269"/>
      <c r="I1082" s="270"/>
      <c r="J1082" s="475"/>
      <c r="K1082" s="7"/>
      <c r="N1082" s="227"/>
      <c r="O1082" s="488"/>
      <c r="P1082" s="488"/>
      <c r="AM1082">
        <v>0</v>
      </c>
      <c r="AN1082">
        <v>0</v>
      </c>
    </row>
    <row r="1083" spans="1:40" hidden="1" outlineLevel="1" x14ac:dyDescent="0.35">
      <c r="A1083" s="12" t="s">
        <v>253</v>
      </c>
      <c r="B1083" s="35">
        <v>62</v>
      </c>
      <c r="C1083" s="473"/>
      <c r="D1083" s="259"/>
      <c r="E1083" s="475"/>
      <c r="F1083" s="475"/>
      <c r="G1083" s="476">
        <v>0</v>
      </c>
      <c r="H1083" s="269"/>
      <c r="I1083" s="270"/>
      <c r="J1083" s="475"/>
      <c r="K1083" s="7"/>
      <c r="N1083" s="227"/>
      <c r="O1083" s="488"/>
      <c r="P1083" s="488"/>
      <c r="AM1083">
        <v>0</v>
      </c>
      <c r="AN1083">
        <v>0</v>
      </c>
    </row>
    <row r="1084" spans="1:40" hidden="1" outlineLevel="1" x14ac:dyDescent="0.35">
      <c r="A1084" s="12" t="s">
        <v>253</v>
      </c>
      <c r="B1084" s="35">
        <v>63</v>
      </c>
      <c r="C1084" s="473"/>
      <c r="D1084" s="259"/>
      <c r="E1084" s="475"/>
      <c r="F1084" s="475"/>
      <c r="G1084" s="476">
        <v>0</v>
      </c>
      <c r="H1084" s="269"/>
      <c r="I1084" s="270"/>
      <c r="J1084" s="475"/>
      <c r="K1084" s="7"/>
      <c r="N1084" s="227"/>
      <c r="O1084" s="488"/>
      <c r="P1084" s="488"/>
      <c r="AM1084">
        <v>0</v>
      </c>
      <c r="AN1084">
        <v>0</v>
      </c>
    </row>
    <row r="1085" spans="1:40" hidden="1" outlineLevel="1" x14ac:dyDescent="0.35">
      <c r="A1085" s="12" t="s">
        <v>253</v>
      </c>
      <c r="B1085" s="35">
        <v>64</v>
      </c>
      <c r="C1085" s="473"/>
      <c r="D1085" s="259"/>
      <c r="E1085" s="475"/>
      <c r="F1085" s="475"/>
      <c r="G1085" s="476">
        <v>0</v>
      </c>
      <c r="H1085" s="269"/>
      <c r="I1085" s="270"/>
      <c r="J1085" s="475"/>
      <c r="K1085" s="7"/>
      <c r="N1085" s="227"/>
      <c r="O1085" s="488"/>
      <c r="P1085" s="488"/>
      <c r="AM1085">
        <v>0</v>
      </c>
      <c r="AN1085">
        <v>0</v>
      </c>
    </row>
    <row r="1086" spans="1:40" hidden="1" outlineLevel="1" x14ac:dyDescent="0.35">
      <c r="A1086" s="12" t="s">
        <v>253</v>
      </c>
      <c r="B1086" s="35">
        <v>65</v>
      </c>
      <c r="C1086" s="473"/>
      <c r="D1086" s="259"/>
      <c r="E1086" s="475"/>
      <c r="F1086" s="475"/>
      <c r="G1086" s="476">
        <v>0</v>
      </c>
      <c r="H1086" s="269"/>
      <c r="I1086" s="270"/>
      <c r="J1086" s="475"/>
      <c r="K1086" s="7"/>
      <c r="N1086" s="227"/>
      <c r="O1086" s="488"/>
      <c r="P1086" s="488"/>
      <c r="AM1086">
        <v>0</v>
      </c>
      <c r="AN1086">
        <v>0</v>
      </c>
    </row>
    <row r="1087" spans="1:40" hidden="1" outlineLevel="1" x14ac:dyDescent="0.35">
      <c r="A1087" s="12" t="s">
        <v>253</v>
      </c>
      <c r="B1087" s="35">
        <v>66</v>
      </c>
      <c r="C1087" s="473"/>
      <c r="D1087" s="259"/>
      <c r="E1087" s="475"/>
      <c r="F1087" s="475"/>
      <c r="G1087" s="476">
        <v>0</v>
      </c>
      <c r="H1087" s="269"/>
      <c r="I1087" s="270"/>
      <c r="J1087" s="475"/>
      <c r="K1087" s="7"/>
      <c r="N1087" s="227"/>
      <c r="O1087" s="488"/>
      <c r="P1087" s="488"/>
      <c r="AM1087">
        <v>0</v>
      </c>
      <c r="AN1087">
        <v>0</v>
      </c>
    </row>
    <row r="1088" spans="1:40" hidden="1" outlineLevel="1" x14ac:dyDescent="0.35">
      <c r="A1088" s="12" t="s">
        <v>253</v>
      </c>
      <c r="B1088" s="35">
        <v>67</v>
      </c>
      <c r="C1088" s="473"/>
      <c r="D1088" s="259"/>
      <c r="E1088" s="475"/>
      <c r="F1088" s="475"/>
      <c r="G1088" s="476">
        <v>0</v>
      </c>
      <c r="H1088" s="269"/>
      <c r="I1088" s="270"/>
      <c r="J1088" s="475"/>
      <c r="K1088" s="7"/>
      <c r="N1088" s="227"/>
      <c r="O1088" s="488"/>
      <c r="P1088" s="488"/>
      <c r="AM1088">
        <v>0</v>
      </c>
      <c r="AN1088">
        <v>0</v>
      </c>
    </row>
    <row r="1089" spans="1:40" hidden="1" outlineLevel="1" x14ac:dyDescent="0.35">
      <c r="A1089" s="12" t="s">
        <v>253</v>
      </c>
      <c r="B1089" s="35">
        <v>68</v>
      </c>
      <c r="C1089" s="473"/>
      <c r="D1089" s="259"/>
      <c r="E1089" s="475"/>
      <c r="F1089" s="475"/>
      <c r="G1089" s="476">
        <v>0</v>
      </c>
      <c r="H1089" s="269"/>
      <c r="I1089" s="270"/>
      <c r="J1089" s="475"/>
      <c r="K1089" s="7"/>
      <c r="N1089" s="227"/>
      <c r="O1089" s="488"/>
      <c r="P1089" s="488"/>
      <c r="AM1089">
        <v>0</v>
      </c>
      <c r="AN1089">
        <v>0</v>
      </c>
    </row>
    <row r="1090" spans="1:40" hidden="1" outlineLevel="1" x14ac:dyDescent="0.35">
      <c r="A1090" s="12" t="s">
        <v>253</v>
      </c>
      <c r="B1090" s="35">
        <v>69</v>
      </c>
      <c r="C1090" s="473"/>
      <c r="D1090" s="259"/>
      <c r="E1090" s="475"/>
      <c r="F1090" s="475"/>
      <c r="G1090" s="476">
        <v>0</v>
      </c>
      <c r="H1090" s="269"/>
      <c r="I1090" s="270"/>
      <c r="J1090" s="475"/>
      <c r="K1090" s="7"/>
      <c r="N1090" s="227"/>
      <c r="O1090" s="488"/>
      <c r="P1090" s="488"/>
      <c r="AM1090">
        <v>0</v>
      </c>
      <c r="AN1090">
        <v>0</v>
      </c>
    </row>
    <row r="1091" spans="1:40" hidden="1" outlineLevel="1" x14ac:dyDescent="0.35">
      <c r="A1091" s="12" t="s">
        <v>253</v>
      </c>
      <c r="B1091" s="35">
        <v>70</v>
      </c>
      <c r="C1091" s="473"/>
      <c r="D1091" s="259"/>
      <c r="E1091" s="475"/>
      <c r="F1091" s="475"/>
      <c r="G1091" s="476">
        <v>0</v>
      </c>
      <c r="H1091" s="269"/>
      <c r="I1091" s="270"/>
      <c r="J1091" s="475"/>
      <c r="K1091" s="7"/>
      <c r="N1091" s="227"/>
      <c r="O1091" s="488"/>
      <c r="P1091" s="488"/>
      <c r="AM1091">
        <v>0</v>
      </c>
      <c r="AN1091">
        <v>0</v>
      </c>
    </row>
    <row r="1092" spans="1:40" hidden="1" outlineLevel="1" x14ac:dyDescent="0.35">
      <c r="A1092" s="12" t="s">
        <v>253</v>
      </c>
      <c r="B1092" s="35">
        <v>71</v>
      </c>
      <c r="C1092" s="473"/>
      <c r="D1092" s="259"/>
      <c r="E1092" s="475"/>
      <c r="F1092" s="475"/>
      <c r="G1092" s="476">
        <v>0</v>
      </c>
      <c r="H1092" s="269"/>
      <c r="I1092" s="270"/>
      <c r="J1092" s="475"/>
      <c r="K1092" s="7"/>
      <c r="N1092" s="227"/>
      <c r="O1092" s="488"/>
      <c r="P1092" s="488"/>
      <c r="AM1092">
        <v>0</v>
      </c>
      <c r="AN1092">
        <v>0</v>
      </c>
    </row>
    <row r="1093" spans="1:40" hidden="1" outlineLevel="1" x14ac:dyDescent="0.35">
      <c r="A1093" s="12" t="s">
        <v>253</v>
      </c>
      <c r="B1093" s="35">
        <v>72</v>
      </c>
      <c r="C1093" s="473"/>
      <c r="D1093" s="259"/>
      <c r="E1093" s="475"/>
      <c r="F1093" s="475"/>
      <c r="G1093" s="476">
        <v>0</v>
      </c>
      <c r="H1093" s="269"/>
      <c r="I1093" s="270"/>
      <c r="J1093" s="475"/>
      <c r="K1093" s="7"/>
      <c r="N1093" s="227"/>
      <c r="O1093" s="488"/>
      <c r="P1093" s="488"/>
      <c r="AM1093">
        <v>0</v>
      </c>
      <c r="AN1093">
        <v>0</v>
      </c>
    </row>
    <row r="1094" spans="1:40" hidden="1" outlineLevel="1" x14ac:dyDescent="0.35">
      <c r="A1094" s="12" t="s">
        <v>253</v>
      </c>
      <c r="B1094" s="35">
        <v>73</v>
      </c>
      <c r="C1094" s="473"/>
      <c r="D1094" s="259"/>
      <c r="E1094" s="475"/>
      <c r="F1094" s="475"/>
      <c r="G1094" s="476">
        <v>0</v>
      </c>
      <c r="H1094" s="269"/>
      <c r="I1094" s="270"/>
      <c r="J1094" s="475"/>
      <c r="K1094" s="7"/>
      <c r="N1094" s="227"/>
      <c r="O1094" s="488"/>
      <c r="P1094" s="488"/>
      <c r="AM1094">
        <v>0</v>
      </c>
      <c r="AN1094">
        <v>0</v>
      </c>
    </row>
    <row r="1095" spans="1:40" hidden="1" outlineLevel="1" x14ac:dyDescent="0.35">
      <c r="A1095" s="12" t="s">
        <v>253</v>
      </c>
      <c r="B1095" s="35">
        <v>74</v>
      </c>
      <c r="C1095" s="473"/>
      <c r="D1095" s="259"/>
      <c r="E1095" s="475"/>
      <c r="F1095" s="475"/>
      <c r="G1095" s="476">
        <v>0</v>
      </c>
      <c r="H1095" s="269"/>
      <c r="I1095" s="270"/>
      <c r="J1095" s="475"/>
      <c r="K1095" s="7"/>
      <c r="N1095" s="227"/>
      <c r="O1095" s="488"/>
      <c r="P1095" s="488"/>
      <c r="AM1095">
        <v>0</v>
      </c>
      <c r="AN1095">
        <v>0</v>
      </c>
    </row>
    <row r="1096" spans="1:40" hidden="1" outlineLevel="1" x14ac:dyDescent="0.35">
      <c r="A1096" s="12" t="s">
        <v>253</v>
      </c>
      <c r="B1096" s="35">
        <v>75</v>
      </c>
      <c r="C1096" s="473"/>
      <c r="D1096" s="259"/>
      <c r="E1096" s="475"/>
      <c r="F1096" s="475"/>
      <c r="G1096" s="476">
        <v>0</v>
      </c>
      <c r="H1096" s="269"/>
      <c r="I1096" s="270"/>
      <c r="J1096" s="475"/>
      <c r="K1096" s="7"/>
      <c r="N1096" s="227"/>
      <c r="O1096" s="488"/>
      <c r="P1096" s="488"/>
      <c r="AM1096">
        <v>0</v>
      </c>
      <c r="AN1096">
        <v>0</v>
      </c>
    </row>
    <row r="1097" spans="1:40" hidden="1" outlineLevel="1" x14ac:dyDescent="0.35">
      <c r="A1097" s="12" t="s">
        <v>253</v>
      </c>
      <c r="B1097" s="35">
        <v>76</v>
      </c>
      <c r="C1097" s="473"/>
      <c r="D1097" s="259"/>
      <c r="E1097" s="475"/>
      <c r="F1097" s="475"/>
      <c r="G1097" s="476">
        <v>0</v>
      </c>
      <c r="H1097" s="269"/>
      <c r="I1097" s="270"/>
      <c r="J1097" s="475"/>
      <c r="K1097" s="7"/>
      <c r="N1097" s="227"/>
      <c r="O1097" s="488"/>
      <c r="P1097" s="488"/>
      <c r="AM1097">
        <v>0</v>
      </c>
      <c r="AN1097">
        <v>0</v>
      </c>
    </row>
    <row r="1098" spans="1:40" hidden="1" outlineLevel="1" x14ac:dyDescent="0.35">
      <c r="A1098" s="12" t="s">
        <v>253</v>
      </c>
      <c r="B1098" s="35">
        <v>77</v>
      </c>
      <c r="C1098" s="473"/>
      <c r="D1098" s="259"/>
      <c r="E1098" s="475"/>
      <c r="F1098" s="475"/>
      <c r="G1098" s="476">
        <v>0</v>
      </c>
      <c r="H1098" s="269"/>
      <c r="I1098" s="270"/>
      <c r="J1098" s="475"/>
      <c r="K1098" s="7"/>
      <c r="N1098" s="227"/>
      <c r="O1098" s="488"/>
      <c r="P1098" s="488"/>
      <c r="AM1098">
        <v>0</v>
      </c>
      <c r="AN1098">
        <v>0</v>
      </c>
    </row>
    <row r="1099" spans="1:40" hidden="1" outlineLevel="1" x14ac:dyDescent="0.35">
      <c r="A1099" s="12" t="s">
        <v>253</v>
      </c>
      <c r="B1099" s="35">
        <v>78</v>
      </c>
      <c r="C1099" s="473"/>
      <c r="D1099" s="259"/>
      <c r="E1099" s="475"/>
      <c r="F1099" s="475"/>
      <c r="G1099" s="476">
        <v>0</v>
      </c>
      <c r="H1099" s="269"/>
      <c r="I1099" s="270"/>
      <c r="J1099" s="475"/>
      <c r="K1099" s="7"/>
      <c r="N1099" s="227"/>
      <c r="O1099" s="488"/>
      <c r="P1099" s="488"/>
      <c r="AM1099">
        <v>0</v>
      </c>
      <c r="AN1099">
        <v>0</v>
      </c>
    </row>
    <row r="1100" spans="1:40" hidden="1" outlineLevel="1" x14ac:dyDescent="0.35">
      <c r="A1100" s="12" t="s">
        <v>253</v>
      </c>
      <c r="B1100" s="35">
        <v>79</v>
      </c>
      <c r="C1100" s="473"/>
      <c r="D1100" s="259"/>
      <c r="E1100" s="475"/>
      <c r="F1100" s="475"/>
      <c r="G1100" s="476">
        <v>0</v>
      </c>
      <c r="H1100" s="269"/>
      <c r="I1100" s="270"/>
      <c r="J1100" s="475"/>
      <c r="K1100" s="7"/>
      <c r="N1100" s="227"/>
      <c r="O1100" s="488"/>
      <c r="P1100" s="488"/>
      <c r="AM1100">
        <v>0</v>
      </c>
      <c r="AN1100">
        <v>0</v>
      </c>
    </row>
    <row r="1101" spans="1:40" hidden="1" outlineLevel="1" x14ac:dyDescent="0.35">
      <c r="A1101" s="12" t="s">
        <v>253</v>
      </c>
      <c r="B1101" s="35">
        <v>80</v>
      </c>
      <c r="C1101" s="473"/>
      <c r="D1101" s="259"/>
      <c r="E1101" s="475"/>
      <c r="F1101" s="475"/>
      <c r="G1101" s="476">
        <v>0</v>
      </c>
      <c r="H1101" s="269"/>
      <c r="I1101" s="270"/>
      <c r="J1101" s="475"/>
      <c r="K1101" s="7"/>
      <c r="N1101" s="227"/>
      <c r="O1101" s="488"/>
      <c r="P1101" s="488"/>
      <c r="AM1101">
        <v>0</v>
      </c>
      <c r="AN1101">
        <v>0</v>
      </c>
    </row>
    <row r="1102" spans="1:40" hidden="1" outlineLevel="1" x14ac:dyDescent="0.35">
      <c r="A1102" s="12" t="s">
        <v>253</v>
      </c>
      <c r="B1102" s="35">
        <v>81</v>
      </c>
      <c r="C1102" s="473"/>
      <c r="D1102" s="259"/>
      <c r="E1102" s="475"/>
      <c r="F1102" s="475"/>
      <c r="G1102" s="476">
        <v>0</v>
      </c>
      <c r="H1102" s="269"/>
      <c r="I1102" s="270"/>
      <c r="J1102" s="475"/>
      <c r="K1102" s="7"/>
      <c r="N1102" s="227"/>
      <c r="O1102" s="488"/>
      <c r="P1102" s="488"/>
      <c r="AM1102">
        <v>0</v>
      </c>
      <c r="AN1102">
        <v>0</v>
      </c>
    </row>
    <row r="1103" spans="1:40" hidden="1" outlineLevel="1" x14ac:dyDescent="0.35">
      <c r="A1103" s="12" t="s">
        <v>253</v>
      </c>
      <c r="B1103" s="35">
        <v>82</v>
      </c>
      <c r="C1103" s="473"/>
      <c r="D1103" s="259"/>
      <c r="E1103" s="475"/>
      <c r="F1103" s="475"/>
      <c r="G1103" s="476">
        <v>0</v>
      </c>
      <c r="H1103" s="269"/>
      <c r="I1103" s="270"/>
      <c r="J1103" s="475"/>
      <c r="K1103" s="7"/>
      <c r="N1103" s="227"/>
      <c r="O1103" s="488"/>
      <c r="P1103" s="488"/>
      <c r="AM1103">
        <v>0</v>
      </c>
      <c r="AN1103">
        <v>0</v>
      </c>
    </row>
    <row r="1104" spans="1:40" hidden="1" outlineLevel="1" x14ac:dyDescent="0.35">
      <c r="A1104" s="12" t="s">
        <v>253</v>
      </c>
      <c r="B1104" s="35">
        <v>83</v>
      </c>
      <c r="C1104" s="473"/>
      <c r="D1104" s="259"/>
      <c r="E1104" s="475"/>
      <c r="F1104" s="475"/>
      <c r="G1104" s="476">
        <v>0</v>
      </c>
      <c r="H1104" s="269"/>
      <c r="I1104" s="270"/>
      <c r="J1104" s="475"/>
      <c r="K1104" s="7"/>
      <c r="N1104" s="227"/>
      <c r="O1104" s="488"/>
      <c r="P1104" s="488"/>
      <c r="AM1104">
        <v>0</v>
      </c>
      <c r="AN1104">
        <v>0</v>
      </c>
    </row>
    <row r="1105" spans="1:40" hidden="1" outlineLevel="1" x14ac:dyDescent="0.35">
      <c r="A1105" s="12" t="s">
        <v>253</v>
      </c>
      <c r="B1105" s="35">
        <v>84</v>
      </c>
      <c r="C1105" s="473"/>
      <c r="D1105" s="259"/>
      <c r="E1105" s="475"/>
      <c r="F1105" s="475"/>
      <c r="G1105" s="476">
        <v>0</v>
      </c>
      <c r="H1105" s="269"/>
      <c r="I1105" s="270"/>
      <c r="J1105" s="475"/>
      <c r="K1105" s="7"/>
      <c r="N1105" s="227"/>
      <c r="O1105" s="488"/>
      <c r="P1105" s="488"/>
      <c r="AM1105">
        <v>0</v>
      </c>
      <c r="AN1105">
        <v>0</v>
      </c>
    </row>
    <row r="1106" spans="1:40" hidden="1" outlineLevel="1" x14ac:dyDescent="0.35">
      <c r="A1106" s="12" t="s">
        <v>253</v>
      </c>
      <c r="B1106" s="35">
        <v>85</v>
      </c>
      <c r="C1106" s="473"/>
      <c r="D1106" s="259"/>
      <c r="E1106" s="475"/>
      <c r="F1106" s="475"/>
      <c r="G1106" s="476">
        <v>0</v>
      </c>
      <c r="H1106" s="269"/>
      <c r="I1106" s="270"/>
      <c r="J1106" s="475"/>
      <c r="K1106" s="7"/>
      <c r="N1106" s="227"/>
      <c r="O1106" s="488"/>
      <c r="P1106" s="488"/>
      <c r="AM1106">
        <v>0</v>
      </c>
      <c r="AN1106">
        <v>0</v>
      </c>
    </row>
    <row r="1107" spans="1:40" hidden="1" outlineLevel="1" x14ac:dyDescent="0.35">
      <c r="A1107" s="12" t="s">
        <v>253</v>
      </c>
      <c r="B1107" s="35">
        <v>86</v>
      </c>
      <c r="C1107" s="473"/>
      <c r="D1107" s="259"/>
      <c r="E1107" s="475"/>
      <c r="F1107" s="475"/>
      <c r="G1107" s="476">
        <v>0</v>
      </c>
      <c r="H1107" s="269"/>
      <c r="I1107" s="270"/>
      <c r="J1107" s="475"/>
      <c r="K1107" s="7"/>
      <c r="N1107" s="227"/>
      <c r="O1107" s="488"/>
      <c r="P1107" s="488"/>
      <c r="AM1107">
        <v>0</v>
      </c>
      <c r="AN1107">
        <v>0</v>
      </c>
    </row>
    <row r="1108" spans="1:40" hidden="1" outlineLevel="1" x14ac:dyDescent="0.35">
      <c r="A1108" s="12" t="s">
        <v>253</v>
      </c>
      <c r="B1108" s="35">
        <v>87</v>
      </c>
      <c r="C1108" s="473"/>
      <c r="D1108" s="259"/>
      <c r="E1108" s="475"/>
      <c r="F1108" s="475"/>
      <c r="G1108" s="476">
        <v>0</v>
      </c>
      <c r="H1108" s="269"/>
      <c r="I1108" s="270"/>
      <c r="J1108" s="475"/>
      <c r="K1108" s="7"/>
      <c r="N1108" s="227"/>
      <c r="O1108" s="488"/>
      <c r="P1108" s="488"/>
      <c r="AM1108">
        <v>0</v>
      </c>
      <c r="AN1108">
        <v>0</v>
      </c>
    </row>
    <row r="1109" spans="1:40" hidden="1" outlineLevel="1" x14ac:dyDescent="0.35">
      <c r="A1109" s="12" t="s">
        <v>253</v>
      </c>
      <c r="B1109" s="35">
        <v>88</v>
      </c>
      <c r="C1109" s="473"/>
      <c r="D1109" s="259"/>
      <c r="E1109" s="475"/>
      <c r="F1109" s="475"/>
      <c r="G1109" s="476">
        <v>0</v>
      </c>
      <c r="H1109" s="269"/>
      <c r="I1109" s="270"/>
      <c r="J1109" s="475"/>
      <c r="K1109" s="7"/>
      <c r="N1109" s="227"/>
      <c r="O1109" s="488"/>
      <c r="P1109" s="488"/>
      <c r="AM1109">
        <v>0</v>
      </c>
      <c r="AN1109">
        <v>0</v>
      </c>
    </row>
    <row r="1110" spans="1:40" hidden="1" outlineLevel="1" x14ac:dyDescent="0.35">
      <c r="A1110" s="12" t="s">
        <v>253</v>
      </c>
      <c r="B1110" s="35">
        <v>89</v>
      </c>
      <c r="C1110" s="473"/>
      <c r="D1110" s="259"/>
      <c r="E1110" s="475"/>
      <c r="F1110" s="475"/>
      <c r="G1110" s="476">
        <v>0</v>
      </c>
      <c r="H1110" s="269"/>
      <c r="I1110" s="270"/>
      <c r="J1110" s="475"/>
      <c r="K1110" s="7"/>
      <c r="N1110" s="227"/>
      <c r="O1110" s="488"/>
      <c r="P1110" s="488"/>
      <c r="AM1110">
        <v>0</v>
      </c>
      <c r="AN1110">
        <v>0</v>
      </c>
    </row>
    <row r="1111" spans="1:40" hidden="1" outlineLevel="1" x14ac:dyDescent="0.35">
      <c r="A1111" s="12" t="s">
        <v>253</v>
      </c>
      <c r="B1111" s="35">
        <v>90</v>
      </c>
      <c r="C1111" s="473"/>
      <c r="D1111" s="259"/>
      <c r="E1111" s="475"/>
      <c r="F1111" s="475"/>
      <c r="G1111" s="476">
        <v>0</v>
      </c>
      <c r="H1111" s="269"/>
      <c r="I1111" s="270"/>
      <c r="J1111" s="475"/>
      <c r="K1111" s="7"/>
      <c r="N1111" s="227"/>
      <c r="O1111" s="488"/>
      <c r="P1111" s="488"/>
      <c r="AM1111">
        <v>0</v>
      </c>
      <c r="AN1111">
        <v>0</v>
      </c>
    </row>
    <row r="1112" spans="1:40" hidden="1" outlineLevel="1" x14ac:dyDescent="0.35">
      <c r="A1112" s="12" t="s">
        <v>253</v>
      </c>
      <c r="B1112" s="35">
        <v>91</v>
      </c>
      <c r="C1112" s="473"/>
      <c r="D1112" s="259"/>
      <c r="E1112" s="475"/>
      <c r="F1112" s="475"/>
      <c r="G1112" s="476">
        <v>0</v>
      </c>
      <c r="H1112" s="269"/>
      <c r="I1112" s="270"/>
      <c r="J1112" s="475"/>
      <c r="K1112" s="7"/>
      <c r="N1112" s="227"/>
      <c r="O1112" s="488"/>
      <c r="P1112" s="488"/>
      <c r="AM1112">
        <v>0</v>
      </c>
      <c r="AN1112">
        <v>0</v>
      </c>
    </row>
    <row r="1113" spans="1:40" hidden="1" outlineLevel="1" x14ac:dyDescent="0.35">
      <c r="A1113" s="12" t="s">
        <v>253</v>
      </c>
      <c r="B1113" s="35">
        <v>92</v>
      </c>
      <c r="C1113" s="473"/>
      <c r="D1113" s="259"/>
      <c r="E1113" s="475"/>
      <c r="F1113" s="475"/>
      <c r="G1113" s="476">
        <v>0</v>
      </c>
      <c r="H1113" s="269"/>
      <c r="I1113" s="270"/>
      <c r="J1113" s="475"/>
      <c r="K1113" s="7"/>
      <c r="N1113" s="227"/>
      <c r="O1113" s="488"/>
      <c r="P1113" s="488"/>
      <c r="AM1113">
        <v>0</v>
      </c>
      <c r="AN1113">
        <v>0</v>
      </c>
    </row>
    <row r="1114" spans="1:40" hidden="1" outlineLevel="1" x14ac:dyDescent="0.35">
      <c r="A1114" s="12" t="s">
        <v>253</v>
      </c>
      <c r="B1114" s="35">
        <v>93</v>
      </c>
      <c r="C1114" s="473"/>
      <c r="D1114" s="259"/>
      <c r="E1114" s="475"/>
      <c r="F1114" s="475"/>
      <c r="G1114" s="476">
        <v>0</v>
      </c>
      <c r="H1114" s="269"/>
      <c r="I1114" s="270"/>
      <c r="J1114" s="475"/>
      <c r="K1114" s="7"/>
      <c r="N1114" s="227"/>
      <c r="O1114" s="488"/>
      <c r="P1114" s="488"/>
      <c r="AM1114">
        <v>0</v>
      </c>
      <c r="AN1114">
        <v>0</v>
      </c>
    </row>
    <row r="1115" spans="1:40" hidden="1" outlineLevel="1" x14ac:dyDescent="0.35">
      <c r="A1115" s="12" t="s">
        <v>253</v>
      </c>
      <c r="B1115" s="35">
        <v>94</v>
      </c>
      <c r="C1115" s="473"/>
      <c r="D1115" s="259"/>
      <c r="E1115" s="475"/>
      <c r="F1115" s="475"/>
      <c r="G1115" s="476">
        <v>0</v>
      </c>
      <c r="H1115" s="269"/>
      <c r="I1115" s="270"/>
      <c r="J1115" s="475"/>
      <c r="K1115" s="7"/>
      <c r="N1115" s="227"/>
      <c r="O1115" s="488"/>
      <c r="P1115" s="488"/>
      <c r="AM1115">
        <v>0</v>
      </c>
      <c r="AN1115">
        <v>0</v>
      </c>
    </row>
    <row r="1116" spans="1:40" hidden="1" outlineLevel="1" x14ac:dyDescent="0.35">
      <c r="A1116" s="12" t="s">
        <v>253</v>
      </c>
      <c r="B1116" s="35">
        <v>95</v>
      </c>
      <c r="C1116" s="473"/>
      <c r="D1116" s="259"/>
      <c r="E1116" s="475"/>
      <c r="F1116" s="475"/>
      <c r="G1116" s="476">
        <v>0</v>
      </c>
      <c r="H1116" s="269"/>
      <c r="I1116" s="270"/>
      <c r="J1116" s="475"/>
      <c r="K1116" s="7"/>
      <c r="N1116" s="227"/>
      <c r="O1116" s="488"/>
      <c r="P1116" s="488"/>
      <c r="AM1116">
        <v>0</v>
      </c>
      <c r="AN1116">
        <v>0</v>
      </c>
    </row>
    <row r="1117" spans="1:40" hidden="1" outlineLevel="1" x14ac:dyDescent="0.35">
      <c r="A1117" s="12" t="s">
        <v>253</v>
      </c>
      <c r="B1117" s="35">
        <v>96</v>
      </c>
      <c r="C1117" s="473"/>
      <c r="D1117" s="259"/>
      <c r="E1117" s="475"/>
      <c r="F1117" s="475"/>
      <c r="G1117" s="476">
        <v>0</v>
      </c>
      <c r="H1117" s="269"/>
      <c r="I1117" s="270"/>
      <c r="J1117" s="475"/>
      <c r="K1117" s="7"/>
      <c r="N1117" s="227"/>
      <c r="O1117" s="488"/>
      <c r="P1117" s="488"/>
      <c r="AM1117">
        <v>0</v>
      </c>
      <c r="AN1117">
        <v>0</v>
      </c>
    </row>
    <row r="1118" spans="1:40" hidden="1" outlineLevel="1" x14ac:dyDescent="0.35">
      <c r="A1118" s="12" t="s">
        <v>253</v>
      </c>
      <c r="B1118" s="35">
        <v>97</v>
      </c>
      <c r="C1118" s="473"/>
      <c r="D1118" s="259"/>
      <c r="E1118" s="475"/>
      <c r="F1118" s="475"/>
      <c r="G1118" s="476">
        <v>0</v>
      </c>
      <c r="H1118" s="269"/>
      <c r="I1118" s="270"/>
      <c r="J1118" s="475"/>
      <c r="K1118" s="7"/>
      <c r="N1118" s="227"/>
      <c r="O1118" s="488"/>
      <c r="P1118" s="488"/>
      <c r="AM1118">
        <v>0</v>
      </c>
      <c r="AN1118">
        <v>0</v>
      </c>
    </row>
    <row r="1119" spans="1:40" hidden="1" outlineLevel="1" x14ac:dyDescent="0.35">
      <c r="A1119" s="12" t="s">
        <v>253</v>
      </c>
      <c r="B1119" s="35">
        <v>98</v>
      </c>
      <c r="C1119" s="473"/>
      <c r="D1119" s="259"/>
      <c r="E1119" s="475"/>
      <c r="F1119" s="475"/>
      <c r="G1119" s="476">
        <v>0</v>
      </c>
      <c r="H1119" s="269"/>
      <c r="I1119" s="270"/>
      <c r="J1119" s="475"/>
      <c r="K1119" s="7"/>
      <c r="N1119" s="227"/>
      <c r="O1119" s="488"/>
      <c r="P1119" s="488"/>
      <c r="AM1119">
        <v>0</v>
      </c>
      <c r="AN1119">
        <v>0</v>
      </c>
    </row>
    <row r="1120" spans="1:40" hidden="1" outlineLevel="1" x14ac:dyDescent="0.35">
      <c r="A1120" s="12" t="s">
        <v>253</v>
      </c>
      <c r="B1120" s="35">
        <v>99</v>
      </c>
      <c r="C1120" s="473"/>
      <c r="D1120" s="259"/>
      <c r="E1120" s="475"/>
      <c r="F1120" s="475"/>
      <c r="G1120" s="476">
        <v>0</v>
      </c>
      <c r="H1120" s="269"/>
      <c r="I1120" s="270"/>
      <c r="J1120" s="475"/>
      <c r="K1120" s="7"/>
      <c r="N1120" s="227"/>
      <c r="O1120" s="488"/>
      <c r="P1120" s="488"/>
      <c r="AM1120">
        <v>0</v>
      </c>
      <c r="AN1120">
        <v>0</v>
      </c>
    </row>
    <row r="1121" spans="1:40" hidden="1" outlineLevel="1" x14ac:dyDescent="0.35">
      <c r="A1121" s="12" t="s">
        <v>253</v>
      </c>
      <c r="B1121" s="35">
        <v>100</v>
      </c>
      <c r="C1121" s="473"/>
      <c r="D1121" s="259"/>
      <c r="E1121" s="475"/>
      <c r="F1121" s="475"/>
      <c r="G1121" s="476">
        <v>0</v>
      </c>
      <c r="H1121" s="269"/>
      <c r="I1121" s="270"/>
      <c r="J1121" s="475"/>
      <c r="K1121" s="7"/>
      <c r="N1121" s="227"/>
      <c r="O1121" s="488"/>
      <c r="P1121" s="488"/>
      <c r="AM1121">
        <v>0</v>
      </c>
      <c r="AN1121">
        <v>0</v>
      </c>
    </row>
    <row r="1122" spans="1:40" ht="15" customHeight="1" collapsed="1" x14ac:dyDescent="0.35">
      <c r="A1122" s="103"/>
      <c r="B1122" s="104" t="s">
        <v>241</v>
      </c>
      <c r="C1122" s="275"/>
      <c r="D1122" s="259"/>
      <c r="E1122" s="259"/>
      <c r="F1122" s="259"/>
      <c r="G1122" s="271"/>
      <c r="H1122" s="271"/>
      <c r="I1122" s="271"/>
      <c r="J1122" s="259"/>
      <c r="K1122" s="105"/>
      <c r="N1122" s="227"/>
      <c r="O1122" s="488"/>
      <c r="P1122" s="488"/>
      <c r="AM1122">
        <v>0</v>
      </c>
      <c r="AN1122">
        <v>0</v>
      </c>
    </row>
    <row r="1123" spans="1:40" hidden="1" outlineLevel="1" x14ac:dyDescent="0.35">
      <c r="A1123" s="12" t="s">
        <v>253</v>
      </c>
      <c r="B1123" s="35">
        <v>101</v>
      </c>
      <c r="C1123" s="473"/>
      <c r="D1123" s="259"/>
      <c r="E1123" s="475"/>
      <c r="F1123" s="475"/>
      <c r="G1123" s="476">
        <v>0</v>
      </c>
      <c r="H1123" s="269"/>
      <c r="I1123" s="270"/>
      <c r="J1123" s="475"/>
      <c r="K1123" s="7"/>
      <c r="N1123" s="227"/>
      <c r="O1123" s="488"/>
      <c r="P1123" s="488"/>
      <c r="AM1123">
        <v>0</v>
      </c>
      <c r="AN1123">
        <v>0</v>
      </c>
    </row>
    <row r="1124" spans="1:40" hidden="1" outlineLevel="1" x14ac:dyDescent="0.35">
      <c r="A1124" s="12" t="s">
        <v>253</v>
      </c>
      <c r="B1124" s="35">
        <v>102</v>
      </c>
      <c r="C1124" s="473"/>
      <c r="D1124" s="259"/>
      <c r="E1124" s="475"/>
      <c r="F1124" s="475"/>
      <c r="G1124" s="476">
        <v>0</v>
      </c>
      <c r="H1124" s="269"/>
      <c r="I1124" s="270"/>
      <c r="J1124" s="475"/>
      <c r="K1124" s="7"/>
      <c r="N1124" s="227"/>
      <c r="O1124" s="488"/>
      <c r="P1124" s="488"/>
      <c r="AM1124">
        <v>0</v>
      </c>
      <c r="AN1124">
        <v>0</v>
      </c>
    </row>
    <row r="1125" spans="1:40" hidden="1" outlineLevel="1" x14ac:dyDescent="0.35">
      <c r="A1125" s="12" t="s">
        <v>253</v>
      </c>
      <c r="B1125" s="35">
        <v>103</v>
      </c>
      <c r="C1125" s="473"/>
      <c r="D1125" s="259"/>
      <c r="E1125" s="475"/>
      <c r="F1125" s="475"/>
      <c r="G1125" s="476">
        <v>0</v>
      </c>
      <c r="H1125" s="269"/>
      <c r="I1125" s="270"/>
      <c r="J1125" s="475"/>
      <c r="K1125" s="7"/>
      <c r="N1125" s="227"/>
      <c r="O1125" s="488"/>
      <c r="P1125" s="488"/>
      <c r="AM1125">
        <v>0</v>
      </c>
      <c r="AN1125">
        <v>0</v>
      </c>
    </row>
    <row r="1126" spans="1:40" hidden="1" outlineLevel="1" x14ac:dyDescent="0.35">
      <c r="A1126" s="12" t="s">
        <v>253</v>
      </c>
      <c r="B1126" s="35">
        <v>104</v>
      </c>
      <c r="C1126" s="473"/>
      <c r="D1126" s="259"/>
      <c r="E1126" s="475"/>
      <c r="F1126" s="475"/>
      <c r="G1126" s="476">
        <v>0</v>
      </c>
      <c r="H1126" s="269"/>
      <c r="I1126" s="270"/>
      <c r="J1126" s="475"/>
      <c r="K1126" s="7"/>
      <c r="N1126" s="227"/>
      <c r="O1126" s="488"/>
      <c r="P1126" s="488"/>
      <c r="AM1126">
        <v>0</v>
      </c>
      <c r="AN1126">
        <v>0</v>
      </c>
    </row>
    <row r="1127" spans="1:40" hidden="1" outlineLevel="1" x14ac:dyDescent="0.35">
      <c r="A1127" s="12" t="s">
        <v>253</v>
      </c>
      <c r="B1127" s="35">
        <v>105</v>
      </c>
      <c r="C1127" s="473"/>
      <c r="D1127" s="259"/>
      <c r="E1127" s="475"/>
      <c r="F1127" s="475"/>
      <c r="G1127" s="476">
        <v>0</v>
      </c>
      <c r="H1127" s="269"/>
      <c r="I1127" s="270"/>
      <c r="J1127" s="475"/>
      <c r="K1127" s="7"/>
      <c r="N1127" s="227"/>
      <c r="O1127" s="488"/>
      <c r="P1127" s="488"/>
      <c r="AM1127">
        <v>0</v>
      </c>
      <c r="AN1127">
        <v>0</v>
      </c>
    </row>
    <row r="1128" spans="1:40" hidden="1" outlineLevel="1" x14ac:dyDescent="0.35">
      <c r="A1128" s="12" t="s">
        <v>253</v>
      </c>
      <c r="B1128" s="35">
        <v>106</v>
      </c>
      <c r="C1128" s="473"/>
      <c r="D1128" s="259"/>
      <c r="E1128" s="475"/>
      <c r="F1128" s="475"/>
      <c r="G1128" s="476">
        <v>0</v>
      </c>
      <c r="H1128" s="269"/>
      <c r="I1128" s="270"/>
      <c r="J1128" s="475"/>
      <c r="K1128" s="7"/>
      <c r="N1128" s="227"/>
      <c r="O1128" s="488"/>
      <c r="P1128" s="488"/>
      <c r="AM1128">
        <v>0</v>
      </c>
      <c r="AN1128">
        <v>0</v>
      </c>
    </row>
    <row r="1129" spans="1:40" hidden="1" outlineLevel="1" x14ac:dyDescent="0.35">
      <c r="A1129" s="12" t="s">
        <v>253</v>
      </c>
      <c r="B1129" s="35">
        <v>107</v>
      </c>
      <c r="C1129" s="473"/>
      <c r="D1129" s="259"/>
      <c r="E1129" s="475"/>
      <c r="F1129" s="475"/>
      <c r="G1129" s="476">
        <v>0</v>
      </c>
      <c r="H1129" s="269"/>
      <c r="I1129" s="270"/>
      <c r="J1129" s="475"/>
      <c r="K1129" s="7"/>
      <c r="N1129" s="227"/>
      <c r="O1129" s="488"/>
      <c r="P1129" s="488"/>
      <c r="AM1129">
        <v>0</v>
      </c>
      <c r="AN1129">
        <v>0</v>
      </c>
    </row>
    <row r="1130" spans="1:40" hidden="1" outlineLevel="1" x14ac:dyDescent="0.35">
      <c r="A1130" s="12" t="s">
        <v>253</v>
      </c>
      <c r="B1130" s="35">
        <v>108</v>
      </c>
      <c r="C1130" s="473"/>
      <c r="D1130" s="259"/>
      <c r="E1130" s="475"/>
      <c r="F1130" s="475"/>
      <c r="G1130" s="476">
        <v>0</v>
      </c>
      <c r="H1130" s="269"/>
      <c r="I1130" s="270"/>
      <c r="J1130" s="475"/>
      <c r="K1130" s="7"/>
      <c r="N1130" s="227"/>
      <c r="O1130" s="488"/>
      <c r="P1130" s="488"/>
      <c r="AM1130">
        <v>0</v>
      </c>
      <c r="AN1130">
        <v>0</v>
      </c>
    </row>
    <row r="1131" spans="1:40" hidden="1" outlineLevel="1" x14ac:dyDescent="0.35">
      <c r="A1131" s="12" t="s">
        <v>253</v>
      </c>
      <c r="B1131" s="35">
        <v>109</v>
      </c>
      <c r="C1131" s="473"/>
      <c r="D1131" s="259"/>
      <c r="E1131" s="475"/>
      <c r="F1131" s="475"/>
      <c r="G1131" s="476">
        <v>0</v>
      </c>
      <c r="H1131" s="269"/>
      <c r="I1131" s="270"/>
      <c r="J1131" s="475"/>
      <c r="K1131" s="7"/>
      <c r="N1131" s="227"/>
      <c r="O1131" s="488"/>
      <c r="P1131" s="488"/>
      <c r="AM1131">
        <v>0</v>
      </c>
      <c r="AN1131">
        <v>0</v>
      </c>
    </row>
    <row r="1132" spans="1:40" hidden="1" outlineLevel="1" x14ac:dyDescent="0.35">
      <c r="A1132" s="12" t="s">
        <v>253</v>
      </c>
      <c r="B1132" s="35">
        <v>110</v>
      </c>
      <c r="C1132" s="473"/>
      <c r="D1132" s="259"/>
      <c r="E1132" s="475"/>
      <c r="F1132" s="475"/>
      <c r="G1132" s="476">
        <v>0</v>
      </c>
      <c r="H1132" s="269"/>
      <c r="I1132" s="270"/>
      <c r="J1132" s="475"/>
      <c r="K1132" s="7"/>
      <c r="N1132" s="227"/>
      <c r="O1132" s="488"/>
      <c r="P1132" s="488"/>
      <c r="AM1132">
        <v>0</v>
      </c>
      <c r="AN1132">
        <v>0</v>
      </c>
    </row>
    <row r="1133" spans="1:40" hidden="1" outlineLevel="1" x14ac:dyDescent="0.35">
      <c r="A1133" s="12" t="s">
        <v>253</v>
      </c>
      <c r="B1133" s="35">
        <v>111</v>
      </c>
      <c r="C1133" s="473"/>
      <c r="D1133" s="259"/>
      <c r="E1133" s="475"/>
      <c r="F1133" s="475"/>
      <c r="G1133" s="476">
        <v>0</v>
      </c>
      <c r="H1133" s="269"/>
      <c r="I1133" s="270"/>
      <c r="J1133" s="475"/>
      <c r="K1133" s="7"/>
      <c r="N1133" s="227"/>
      <c r="O1133" s="488"/>
      <c r="P1133" s="488"/>
      <c r="AM1133">
        <v>0</v>
      </c>
      <c r="AN1133">
        <v>0</v>
      </c>
    </row>
    <row r="1134" spans="1:40" hidden="1" outlineLevel="1" x14ac:dyDescent="0.35">
      <c r="A1134" s="12" t="s">
        <v>253</v>
      </c>
      <c r="B1134" s="35">
        <v>112</v>
      </c>
      <c r="C1134" s="473"/>
      <c r="D1134" s="259"/>
      <c r="E1134" s="475"/>
      <c r="F1134" s="475"/>
      <c r="G1134" s="476">
        <v>0</v>
      </c>
      <c r="H1134" s="269"/>
      <c r="I1134" s="270"/>
      <c r="J1134" s="475"/>
      <c r="K1134" s="7"/>
      <c r="N1134" s="227"/>
      <c r="O1134" s="488"/>
      <c r="P1134" s="488"/>
      <c r="AM1134">
        <v>0</v>
      </c>
      <c r="AN1134">
        <v>0</v>
      </c>
    </row>
    <row r="1135" spans="1:40" hidden="1" outlineLevel="1" x14ac:dyDescent="0.35">
      <c r="A1135" s="12" t="s">
        <v>253</v>
      </c>
      <c r="B1135" s="35">
        <v>113</v>
      </c>
      <c r="C1135" s="473"/>
      <c r="D1135" s="259"/>
      <c r="E1135" s="475"/>
      <c r="F1135" s="475"/>
      <c r="G1135" s="476">
        <v>0</v>
      </c>
      <c r="H1135" s="269"/>
      <c r="I1135" s="270"/>
      <c r="J1135" s="475"/>
      <c r="K1135" s="7"/>
      <c r="N1135" s="227"/>
      <c r="O1135" s="488"/>
      <c r="P1135" s="488"/>
      <c r="AM1135">
        <v>0</v>
      </c>
      <c r="AN1135">
        <v>0</v>
      </c>
    </row>
    <row r="1136" spans="1:40" hidden="1" outlineLevel="1" x14ac:dyDescent="0.35">
      <c r="A1136" s="12" t="s">
        <v>253</v>
      </c>
      <c r="B1136" s="35">
        <v>114</v>
      </c>
      <c r="C1136" s="473"/>
      <c r="D1136" s="259"/>
      <c r="E1136" s="475"/>
      <c r="F1136" s="475"/>
      <c r="G1136" s="476">
        <v>0</v>
      </c>
      <c r="H1136" s="269"/>
      <c r="I1136" s="270"/>
      <c r="J1136" s="475"/>
      <c r="K1136" s="7"/>
      <c r="N1136" s="227"/>
      <c r="O1136" s="488"/>
      <c r="P1136" s="488"/>
      <c r="AM1136">
        <v>0</v>
      </c>
      <c r="AN1136">
        <v>0</v>
      </c>
    </row>
    <row r="1137" spans="1:40" hidden="1" outlineLevel="1" x14ac:dyDescent="0.35">
      <c r="A1137" s="12" t="s">
        <v>253</v>
      </c>
      <c r="B1137" s="35">
        <v>115</v>
      </c>
      <c r="C1137" s="473"/>
      <c r="D1137" s="259"/>
      <c r="E1137" s="475"/>
      <c r="F1137" s="475"/>
      <c r="G1137" s="476">
        <v>0</v>
      </c>
      <c r="H1137" s="269"/>
      <c r="I1137" s="270"/>
      <c r="J1137" s="475"/>
      <c r="K1137" s="7"/>
      <c r="N1137" s="227"/>
      <c r="O1137" s="488"/>
      <c r="P1137" s="488"/>
      <c r="AM1137">
        <v>0</v>
      </c>
      <c r="AN1137">
        <v>0</v>
      </c>
    </row>
    <row r="1138" spans="1:40" hidden="1" outlineLevel="1" x14ac:dyDescent="0.35">
      <c r="A1138" s="12" t="s">
        <v>253</v>
      </c>
      <c r="B1138" s="35">
        <v>116</v>
      </c>
      <c r="C1138" s="473"/>
      <c r="D1138" s="259"/>
      <c r="E1138" s="475"/>
      <c r="F1138" s="475"/>
      <c r="G1138" s="476">
        <v>0</v>
      </c>
      <c r="H1138" s="269"/>
      <c r="I1138" s="270"/>
      <c r="J1138" s="475"/>
      <c r="K1138" s="7"/>
      <c r="N1138" s="227"/>
      <c r="O1138" s="488"/>
      <c r="P1138" s="488"/>
      <c r="AM1138">
        <v>0</v>
      </c>
      <c r="AN1138">
        <v>0</v>
      </c>
    </row>
    <row r="1139" spans="1:40" hidden="1" outlineLevel="1" x14ac:dyDescent="0.35">
      <c r="A1139" s="12" t="s">
        <v>253</v>
      </c>
      <c r="B1139" s="35">
        <v>117</v>
      </c>
      <c r="C1139" s="473"/>
      <c r="D1139" s="259"/>
      <c r="E1139" s="475"/>
      <c r="F1139" s="475"/>
      <c r="G1139" s="476">
        <v>0</v>
      </c>
      <c r="H1139" s="269"/>
      <c r="I1139" s="270"/>
      <c r="J1139" s="475"/>
      <c r="K1139" s="7"/>
      <c r="N1139" s="227"/>
      <c r="O1139" s="488"/>
      <c r="P1139" s="488"/>
      <c r="AM1139">
        <v>0</v>
      </c>
      <c r="AN1139">
        <v>0</v>
      </c>
    </row>
    <row r="1140" spans="1:40" hidden="1" outlineLevel="1" x14ac:dyDescent="0.35">
      <c r="A1140" s="12" t="s">
        <v>253</v>
      </c>
      <c r="B1140" s="35">
        <v>118</v>
      </c>
      <c r="C1140" s="473"/>
      <c r="D1140" s="259"/>
      <c r="E1140" s="475"/>
      <c r="F1140" s="475"/>
      <c r="G1140" s="476">
        <v>0</v>
      </c>
      <c r="H1140" s="269"/>
      <c r="I1140" s="270"/>
      <c r="J1140" s="475"/>
      <c r="K1140" s="7"/>
      <c r="N1140" s="227"/>
      <c r="O1140" s="488"/>
      <c r="P1140" s="488"/>
      <c r="AM1140">
        <v>0</v>
      </c>
      <c r="AN1140">
        <v>0</v>
      </c>
    </row>
    <row r="1141" spans="1:40" hidden="1" outlineLevel="1" x14ac:dyDescent="0.35">
      <c r="A1141" s="12" t="s">
        <v>253</v>
      </c>
      <c r="B1141" s="35">
        <v>119</v>
      </c>
      <c r="C1141" s="473"/>
      <c r="D1141" s="259"/>
      <c r="E1141" s="475"/>
      <c r="F1141" s="475"/>
      <c r="G1141" s="476">
        <v>0</v>
      </c>
      <c r="H1141" s="269"/>
      <c r="I1141" s="270"/>
      <c r="J1141" s="475"/>
      <c r="K1141" s="7"/>
      <c r="N1141" s="227"/>
      <c r="O1141" s="488"/>
      <c r="P1141" s="488"/>
      <c r="AM1141">
        <v>0</v>
      </c>
      <c r="AN1141">
        <v>0</v>
      </c>
    </row>
    <row r="1142" spans="1:40" hidden="1" outlineLevel="1" x14ac:dyDescent="0.35">
      <c r="A1142" s="12" t="s">
        <v>253</v>
      </c>
      <c r="B1142" s="35">
        <v>120</v>
      </c>
      <c r="C1142" s="473"/>
      <c r="D1142" s="259"/>
      <c r="E1142" s="475"/>
      <c r="F1142" s="475"/>
      <c r="G1142" s="476">
        <v>0</v>
      </c>
      <c r="H1142" s="269"/>
      <c r="I1142" s="270"/>
      <c r="J1142" s="475"/>
      <c r="K1142" s="7"/>
      <c r="N1142" s="227"/>
      <c r="O1142" s="488"/>
      <c r="P1142" s="488"/>
      <c r="AM1142">
        <v>0</v>
      </c>
      <c r="AN1142">
        <v>0</v>
      </c>
    </row>
    <row r="1143" spans="1:40" hidden="1" outlineLevel="1" x14ac:dyDescent="0.35">
      <c r="A1143" s="12" t="s">
        <v>253</v>
      </c>
      <c r="B1143" s="35">
        <v>121</v>
      </c>
      <c r="C1143" s="473"/>
      <c r="D1143" s="259"/>
      <c r="E1143" s="475"/>
      <c r="F1143" s="475"/>
      <c r="G1143" s="476">
        <v>0</v>
      </c>
      <c r="H1143" s="269"/>
      <c r="I1143" s="270"/>
      <c r="J1143" s="475"/>
      <c r="K1143" s="7"/>
      <c r="N1143" s="227"/>
      <c r="O1143" s="488"/>
      <c r="P1143" s="488"/>
      <c r="AM1143">
        <v>0</v>
      </c>
      <c r="AN1143">
        <v>0</v>
      </c>
    </row>
    <row r="1144" spans="1:40" hidden="1" outlineLevel="1" x14ac:dyDescent="0.35">
      <c r="A1144" s="12" t="s">
        <v>253</v>
      </c>
      <c r="B1144" s="35">
        <v>122</v>
      </c>
      <c r="C1144" s="473"/>
      <c r="D1144" s="259"/>
      <c r="E1144" s="475"/>
      <c r="F1144" s="475"/>
      <c r="G1144" s="476">
        <v>0</v>
      </c>
      <c r="H1144" s="269"/>
      <c r="I1144" s="270"/>
      <c r="J1144" s="475"/>
      <c r="K1144" s="7"/>
      <c r="N1144" s="227"/>
      <c r="O1144" s="488"/>
      <c r="P1144" s="488"/>
      <c r="AM1144">
        <v>0</v>
      </c>
      <c r="AN1144">
        <v>0</v>
      </c>
    </row>
    <row r="1145" spans="1:40" hidden="1" outlineLevel="1" x14ac:dyDescent="0.35">
      <c r="A1145" s="12" t="s">
        <v>253</v>
      </c>
      <c r="B1145" s="35">
        <v>123</v>
      </c>
      <c r="C1145" s="473"/>
      <c r="D1145" s="259"/>
      <c r="E1145" s="475"/>
      <c r="F1145" s="475"/>
      <c r="G1145" s="476">
        <v>0</v>
      </c>
      <c r="H1145" s="269"/>
      <c r="I1145" s="270"/>
      <c r="J1145" s="475"/>
      <c r="K1145" s="7"/>
      <c r="N1145" s="227"/>
      <c r="O1145" s="488"/>
      <c r="P1145" s="488"/>
      <c r="AM1145">
        <v>0</v>
      </c>
      <c r="AN1145">
        <v>0</v>
      </c>
    </row>
    <row r="1146" spans="1:40" hidden="1" outlineLevel="1" x14ac:dyDescent="0.35">
      <c r="A1146" s="12" t="s">
        <v>253</v>
      </c>
      <c r="B1146" s="35">
        <v>124</v>
      </c>
      <c r="C1146" s="473"/>
      <c r="D1146" s="259"/>
      <c r="E1146" s="475"/>
      <c r="F1146" s="475"/>
      <c r="G1146" s="476">
        <v>0</v>
      </c>
      <c r="H1146" s="269"/>
      <c r="I1146" s="270"/>
      <c r="J1146" s="475"/>
      <c r="K1146" s="7"/>
      <c r="N1146" s="227"/>
      <c r="O1146" s="488"/>
      <c r="P1146" s="488"/>
      <c r="AM1146">
        <v>0</v>
      </c>
      <c r="AN1146">
        <v>0</v>
      </c>
    </row>
    <row r="1147" spans="1:40" hidden="1" outlineLevel="1" x14ac:dyDescent="0.35">
      <c r="A1147" s="12" t="s">
        <v>253</v>
      </c>
      <c r="B1147" s="35">
        <v>125</v>
      </c>
      <c r="C1147" s="473"/>
      <c r="D1147" s="259"/>
      <c r="E1147" s="475"/>
      <c r="F1147" s="475"/>
      <c r="G1147" s="476">
        <v>0</v>
      </c>
      <c r="H1147" s="269"/>
      <c r="I1147" s="270"/>
      <c r="J1147" s="475"/>
      <c r="K1147" s="7"/>
      <c r="N1147" s="227"/>
      <c r="O1147" s="488"/>
      <c r="P1147" s="488"/>
      <c r="AM1147">
        <v>0</v>
      </c>
      <c r="AN1147">
        <v>0</v>
      </c>
    </row>
    <row r="1148" spans="1:40" hidden="1" outlineLevel="1" x14ac:dyDescent="0.35">
      <c r="A1148" s="12" t="s">
        <v>253</v>
      </c>
      <c r="B1148" s="35">
        <v>126</v>
      </c>
      <c r="C1148" s="473"/>
      <c r="D1148" s="259"/>
      <c r="E1148" s="475"/>
      <c r="F1148" s="475"/>
      <c r="G1148" s="476">
        <v>0</v>
      </c>
      <c r="H1148" s="269"/>
      <c r="I1148" s="270"/>
      <c r="J1148" s="475"/>
      <c r="K1148" s="7"/>
      <c r="N1148" s="227"/>
      <c r="O1148" s="488"/>
      <c r="P1148" s="488"/>
      <c r="AM1148">
        <v>0</v>
      </c>
      <c r="AN1148">
        <v>0</v>
      </c>
    </row>
    <row r="1149" spans="1:40" hidden="1" outlineLevel="1" x14ac:dyDescent="0.35">
      <c r="A1149" s="12" t="s">
        <v>253</v>
      </c>
      <c r="B1149" s="35">
        <v>127</v>
      </c>
      <c r="C1149" s="473"/>
      <c r="D1149" s="259"/>
      <c r="E1149" s="475"/>
      <c r="F1149" s="475"/>
      <c r="G1149" s="476">
        <v>0</v>
      </c>
      <c r="H1149" s="269"/>
      <c r="I1149" s="270"/>
      <c r="J1149" s="475"/>
      <c r="K1149" s="7"/>
      <c r="N1149" s="227"/>
      <c r="O1149" s="488"/>
      <c r="P1149" s="488"/>
      <c r="AM1149">
        <v>0</v>
      </c>
      <c r="AN1149">
        <v>0</v>
      </c>
    </row>
    <row r="1150" spans="1:40" hidden="1" outlineLevel="1" x14ac:dyDescent="0.35">
      <c r="A1150" s="12" t="s">
        <v>253</v>
      </c>
      <c r="B1150" s="35">
        <v>128</v>
      </c>
      <c r="C1150" s="473"/>
      <c r="D1150" s="259"/>
      <c r="E1150" s="475"/>
      <c r="F1150" s="475"/>
      <c r="G1150" s="476">
        <v>0</v>
      </c>
      <c r="H1150" s="269"/>
      <c r="I1150" s="270"/>
      <c r="J1150" s="475"/>
      <c r="K1150" s="7"/>
      <c r="N1150" s="227"/>
      <c r="O1150" s="488"/>
      <c r="P1150" s="488"/>
      <c r="AM1150">
        <v>0</v>
      </c>
      <c r="AN1150">
        <v>0</v>
      </c>
    </row>
    <row r="1151" spans="1:40" hidden="1" outlineLevel="1" x14ac:dyDescent="0.35">
      <c r="A1151" s="12" t="s">
        <v>253</v>
      </c>
      <c r="B1151" s="35">
        <v>129</v>
      </c>
      <c r="C1151" s="473"/>
      <c r="D1151" s="259"/>
      <c r="E1151" s="475"/>
      <c r="F1151" s="475"/>
      <c r="G1151" s="476">
        <v>0</v>
      </c>
      <c r="H1151" s="269"/>
      <c r="I1151" s="270"/>
      <c r="J1151" s="475"/>
      <c r="K1151" s="7"/>
      <c r="N1151" s="227"/>
      <c r="O1151" s="488"/>
      <c r="P1151" s="488"/>
      <c r="AM1151">
        <v>0</v>
      </c>
      <c r="AN1151">
        <v>0</v>
      </c>
    </row>
    <row r="1152" spans="1:40" hidden="1" outlineLevel="1" x14ac:dyDescent="0.35">
      <c r="A1152" s="12" t="s">
        <v>253</v>
      </c>
      <c r="B1152" s="35">
        <v>130</v>
      </c>
      <c r="C1152" s="473"/>
      <c r="D1152" s="259"/>
      <c r="E1152" s="475"/>
      <c r="F1152" s="475"/>
      <c r="G1152" s="476">
        <v>0</v>
      </c>
      <c r="H1152" s="269"/>
      <c r="I1152" s="270"/>
      <c r="J1152" s="475"/>
      <c r="K1152" s="7"/>
      <c r="N1152" s="227"/>
      <c r="O1152" s="488"/>
      <c r="P1152" s="488"/>
      <c r="AM1152">
        <v>0</v>
      </c>
      <c r="AN1152">
        <v>0</v>
      </c>
    </row>
    <row r="1153" spans="1:40" hidden="1" outlineLevel="1" x14ac:dyDescent="0.35">
      <c r="A1153" s="12" t="s">
        <v>253</v>
      </c>
      <c r="B1153" s="35">
        <v>131</v>
      </c>
      <c r="C1153" s="473"/>
      <c r="D1153" s="259"/>
      <c r="E1153" s="475"/>
      <c r="F1153" s="475"/>
      <c r="G1153" s="476">
        <v>0</v>
      </c>
      <c r="H1153" s="269"/>
      <c r="I1153" s="270"/>
      <c r="J1153" s="475"/>
      <c r="K1153" s="7"/>
      <c r="N1153" s="227"/>
      <c r="O1153" s="488"/>
      <c r="P1153" s="488"/>
      <c r="AM1153">
        <v>0</v>
      </c>
      <c r="AN1153">
        <v>0</v>
      </c>
    </row>
    <row r="1154" spans="1:40" hidden="1" outlineLevel="1" x14ac:dyDescent="0.35">
      <c r="A1154" s="12" t="s">
        <v>253</v>
      </c>
      <c r="B1154" s="35">
        <v>132</v>
      </c>
      <c r="C1154" s="473"/>
      <c r="D1154" s="259"/>
      <c r="E1154" s="475"/>
      <c r="F1154" s="475"/>
      <c r="G1154" s="476">
        <v>0</v>
      </c>
      <c r="H1154" s="269"/>
      <c r="I1154" s="270"/>
      <c r="J1154" s="475"/>
      <c r="K1154" s="7"/>
      <c r="N1154" s="227"/>
      <c r="O1154" s="488"/>
      <c r="P1154" s="488"/>
      <c r="AM1154">
        <v>0</v>
      </c>
      <c r="AN1154">
        <v>0</v>
      </c>
    </row>
    <row r="1155" spans="1:40" hidden="1" outlineLevel="1" x14ac:dyDescent="0.35">
      <c r="A1155" s="12" t="s">
        <v>253</v>
      </c>
      <c r="B1155" s="35">
        <v>133</v>
      </c>
      <c r="C1155" s="473"/>
      <c r="D1155" s="259"/>
      <c r="E1155" s="475"/>
      <c r="F1155" s="475"/>
      <c r="G1155" s="476">
        <v>0</v>
      </c>
      <c r="H1155" s="269"/>
      <c r="I1155" s="270"/>
      <c r="J1155" s="475"/>
      <c r="K1155" s="7"/>
      <c r="N1155" s="227"/>
      <c r="O1155" s="488"/>
      <c r="P1155" s="488"/>
      <c r="AM1155">
        <v>0</v>
      </c>
      <c r="AN1155">
        <v>0</v>
      </c>
    </row>
    <row r="1156" spans="1:40" hidden="1" outlineLevel="1" x14ac:dyDescent="0.35">
      <c r="A1156" s="12" t="s">
        <v>253</v>
      </c>
      <c r="B1156" s="35">
        <v>134</v>
      </c>
      <c r="C1156" s="473"/>
      <c r="D1156" s="259"/>
      <c r="E1156" s="475"/>
      <c r="F1156" s="475"/>
      <c r="G1156" s="476">
        <v>0</v>
      </c>
      <c r="H1156" s="269"/>
      <c r="I1156" s="270"/>
      <c r="J1156" s="475"/>
      <c r="K1156" s="7"/>
      <c r="N1156" s="227"/>
      <c r="O1156" s="488"/>
      <c r="P1156" s="488"/>
      <c r="AM1156">
        <v>0</v>
      </c>
      <c r="AN1156">
        <v>0</v>
      </c>
    </row>
    <row r="1157" spans="1:40" hidden="1" outlineLevel="1" x14ac:dyDescent="0.35">
      <c r="A1157" s="12" t="s">
        <v>253</v>
      </c>
      <c r="B1157" s="35">
        <v>135</v>
      </c>
      <c r="C1157" s="473"/>
      <c r="D1157" s="259"/>
      <c r="E1157" s="475"/>
      <c r="F1157" s="475"/>
      <c r="G1157" s="476">
        <v>0</v>
      </c>
      <c r="H1157" s="269"/>
      <c r="I1157" s="270"/>
      <c r="J1157" s="475"/>
      <c r="K1157" s="7"/>
      <c r="N1157" s="227"/>
      <c r="O1157" s="488"/>
      <c r="P1157" s="488"/>
      <c r="AM1157">
        <v>0</v>
      </c>
      <c r="AN1157">
        <v>0</v>
      </c>
    </row>
    <row r="1158" spans="1:40" hidden="1" outlineLevel="1" x14ac:dyDescent="0.35">
      <c r="A1158" s="12" t="s">
        <v>253</v>
      </c>
      <c r="B1158" s="35">
        <v>136</v>
      </c>
      <c r="C1158" s="473"/>
      <c r="D1158" s="259"/>
      <c r="E1158" s="475"/>
      <c r="F1158" s="475"/>
      <c r="G1158" s="476">
        <v>0</v>
      </c>
      <c r="H1158" s="269"/>
      <c r="I1158" s="270"/>
      <c r="J1158" s="475"/>
      <c r="K1158" s="7"/>
      <c r="N1158" s="227"/>
      <c r="O1158" s="488"/>
      <c r="P1158" s="488"/>
      <c r="AM1158">
        <v>0</v>
      </c>
      <c r="AN1158">
        <v>0</v>
      </c>
    </row>
    <row r="1159" spans="1:40" hidden="1" outlineLevel="1" x14ac:dyDescent="0.35">
      <c r="A1159" s="12" t="s">
        <v>253</v>
      </c>
      <c r="B1159" s="35">
        <v>137</v>
      </c>
      <c r="C1159" s="473"/>
      <c r="D1159" s="259"/>
      <c r="E1159" s="475"/>
      <c r="F1159" s="475"/>
      <c r="G1159" s="476">
        <v>0</v>
      </c>
      <c r="H1159" s="269"/>
      <c r="I1159" s="270"/>
      <c r="J1159" s="475"/>
      <c r="K1159" s="7"/>
      <c r="N1159" s="227"/>
      <c r="O1159" s="488"/>
      <c r="P1159" s="488"/>
      <c r="AM1159">
        <v>0</v>
      </c>
      <c r="AN1159">
        <v>0</v>
      </c>
    </row>
    <row r="1160" spans="1:40" hidden="1" outlineLevel="1" x14ac:dyDescent="0.35">
      <c r="A1160" s="12" t="s">
        <v>253</v>
      </c>
      <c r="B1160" s="35">
        <v>138</v>
      </c>
      <c r="C1160" s="473"/>
      <c r="D1160" s="259"/>
      <c r="E1160" s="475"/>
      <c r="F1160" s="475"/>
      <c r="G1160" s="476">
        <v>0</v>
      </c>
      <c r="H1160" s="269"/>
      <c r="I1160" s="270"/>
      <c r="J1160" s="475"/>
      <c r="K1160" s="7"/>
      <c r="N1160" s="227"/>
      <c r="O1160" s="488"/>
      <c r="P1160" s="488"/>
      <c r="AM1160">
        <v>0</v>
      </c>
      <c r="AN1160">
        <v>0</v>
      </c>
    </row>
    <row r="1161" spans="1:40" hidden="1" outlineLevel="1" x14ac:dyDescent="0.35">
      <c r="A1161" s="12" t="s">
        <v>253</v>
      </c>
      <c r="B1161" s="35">
        <v>139</v>
      </c>
      <c r="C1161" s="473"/>
      <c r="D1161" s="259"/>
      <c r="E1161" s="475"/>
      <c r="F1161" s="475"/>
      <c r="G1161" s="476">
        <v>0</v>
      </c>
      <c r="H1161" s="269"/>
      <c r="I1161" s="270"/>
      <c r="J1161" s="475"/>
      <c r="K1161" s="7"/>
      <c r="N1161" s="227"/>
      <c r="O1161" s="488"/>
      <c r="P1161" s="488"/>
      <c r="AM1161">
        <v>0</v>
      </c>
      <c r="AN1161">
        <v>0</v>
      </c>
    </row>
    <row r="1162" spans="1:40" hidden="1" outlineLevel="1" x14ac:dyDescent="0.35">
      <c r="A1162" s="12" t="s">
        <v>253</v>
      </c>
      <c r="B1162" s="35">
        <v>140</v>
      </c>
      <c r="C1162" s="473"/>
      <c r="D1162" s="259"/>
      <c r="E1162" s="475"/>
      <c r="F1162" s="475"/>
      <c r="G1162" s="476">
        <v>0</v>
      </c>
      <c r="H1162" s="269"/>
      <c r="I1162" s="270"/>
      <c r="J1162" s="475"/>
      <c r="K1162" s="7"/>
      <c r="N1162" s="227"/>
      <c r="O1162" s="488"/>
      <c r="P1162" s="488"/>
      <c r="AM1162">
        <v>0</v>
      </c>
      <c r="AN1162">
        <v>0</v>
      </c>
    </row>
    <row r="1163" spans="1:40" hidden="1" outlineLevel="1" x14ac:dyDescent="0.35">
      <c r="A1163" s="12" t="s">
        <v>253</v>
      </c>
      <c r="B1163" s="35">
        <v>141</v>
      </c>
      <c r="C1163" s="473"/>
      <c r="D1163" s="259"/>
      <c r="E1163" s="475"/>
      <c r="F1163" s="475"/>
      <c r="G1163" s="476">
        <v>0</v>
      </c>
      <c r="H1163" s="269"/>
      <c r="I1163" s="270"/>
      <c r="J1163" s="475"/>
      <c r="K1163" s="7"/>
      <c r="N1163" s="227"/>
      <c r="O1163" s="488"/>
      <c r="P1163" s="488"/>
      <c r="AM1163">
        <v>0</v>
      </c>
      <c r="AN1163">
        <v>0</v>
      </c>
    </row>
    <row r="1164" spans="1:40" hidden="1" outlineLevel="1" x14ac:dyDescent="0.35">
      <c r="A1164" s="12" t="s">
        <v>253</v>
      </c>
      <c r="B1164" s="35">
        <v>142</v>
      </c>
      <c r="C1164" s="473"/>
      <c r="D1164" s="259"/>
      <c r="E1164" s="475"/>
      <c r="F1164" s="475"/>
      <c r="G1164" s="476">
        <v>0</v>
      </c>
      <c r="H1164" s="269"/>
      <c r="I1164" s="270"/>
      <c r="J1164" s="475"/>
      <c r="K1164" s="7"/>
      <c r="N1164" s="227"/>
      <c r="O1164" s="488"/>
      <c r="P1164" s="488"/>
      <c r="AM1164">
        <v>0</v>
      </c>
      <c r="AN1164">
        <v>0</v>
      </c>
    </row>
    <row r="1165" spans="1:40" hidden="1" outlineLevel="1" x14ac:dyDescent="0.35">
      <c r="A1165" s="12" t="s">
        <v>253</v>
      </c>
      <c r="B1165" s="35">
        <v>143</v>
      </c>
      <c r="C1165" s="473"/>
      <c r="D1165" s="259"/>
      <c r="E1165" s="475"/>
      <c r="F1165" s="475"/>
      <c r="G1165" s="476">
        <v>0</v>
      </c>
      <c r="H1165" s="269"/>
      <c r="I1165" s="270"/>
      <c r="J1165" s="475"/>
      <c r="K1165" s="7"/>
      <c r="N1165" s="227"/>
      <c r="O1165" s="488"/>
      <c r="P1165" s="488"/>
      <c r="AM1165">
        <v>0</v>
      </c>
      <c r="AN1165">
        <v>0</v>
      </c>
    </row>
    <row r="1166" spans="1:40" hidden="1" outlineLevel="1" x14ac:dyDescent="0.35">
      <c r="A1166" s="12" t="s">
        <v>253</v>
      </c>
      <c r="B1166" s="35">
        <v>144</v>
      </c>
      <c r="C1166" s="473"/>
      <c r="D1166" s="259"/>
      <c r="E1166" s="475"/>
      <c r="F1166" s="475"/>
      <c r="G1166" s="476">
        <v>0</v>
      </c>
      <c r="H1166" s="269"/>
      <c r="I1166" s="270"/>
      <c r="J1166" s="475"/>
      <c r="K1166" s="7"/>
      <c r="N1166" s="227"/>
      <c r="O1166" s="488"/>
      <c r="P1166" s="488"/>
      <c r="AM1166">
        <v>0</v>
      </c>
      <c r="AN1166">
        <v>0</v>
      </c>
    </row>
    <row r="1167" spans="1:40" hidden="1" outlineLevel="1" x14ac:dyDescent="0.35">
      <c r="A1167" s="12" t="s">
        <v>253</v>
      </c>
      <c r="B1167" s="35">
        <v>145</v>
      </c>
      <c r="C1167" s="473"/>
      <c r="D1167" s="259"/>
      <c r="E1167" s="475"/>
      <c r="F1167" s="475"/>
      <c r="G1167" s="476">
        <v>0</v>
      </c>
      <c r="H1167" s="269"/>
      <c r="I1167" s="270"/>
      <c r="J1167" s="475"/>
      <c r="K1167" s="7"/>
      <c r="N1167" s="227"/>
      <c r="O1167" s="488"/>
      <c r="P1167" s="488"/>
      <c r="AM1167">
        <v>0</v>
      </c>
      <c r="AN1167">
        <v>0</v>
      </c>
    </row>
    <row r="1168" spans="1:40" hidden="1" outlineLevel="1" x14ac:dyDescent="0.35">
      <c r="A1168" s="12" t="s">
        <v>253</v>
      </c>
      <c r="B1168" s="35">
        <v>146</v>
      </c>
      <c r="C1168" s="473"/>
      <c r="D1168" s="259"/>
      <c r="E1168" s="475"/>
      <c r="F1168" s="475"/>
      <c r="G1168" s="476">
        <v>0</v>
      </c>
      <c r="H1168" s="269"/>
      <c r="I1168" s="270"/>
      <c r="J1168" s="475"/>
      <c r="K1168" s="7"/>
      <c r="N1168" s="227"/>
      <c r="O1168" s="488"/>
      <c r="P1168" s="488"/>
      <c r="AM1168">
        <v>0</v>
      </c>
      <c r="AN1168">
        <v>0</v>
      </c>
    </row>
    <row r="1169" spans="1:40" hidden="1" outlineLevel="1" x14ac:dyDescent="0.35">
      <c r="A1169" s="12" t="s">
        <v>253</v>
      </c>
      <c r="B1169" s="35">
        <v>147</v>
      </c>
      <c r="C1169" s="473"/>
      <c r="D1169" s="259"/>
      <c r="E1169" s="475"/>
      <c r="F1169" s="475"/>
      <c r="G1169" s="476">
        <v>0</v>
      </c>
      <c r="H1169" s="269"/>
      <c r="I1169" s="270"/>
      <c r="J1169" s="475"/>
      <c r="K1169" s="7"/>
      <c r="N1169" s="227"/>
      <c r="O1169" s="488"/>
      <c r="P1169" s="488"/>
      <c r="AM1169">
        <v>0</v>
      </c>
      <c r="AN1169">
        <v>0</v>
      </c>
    </row>
    <row r="1170" spans="1:40" hidden="1" outlineLevel="1" x14ac:dyDescent="0.35">
      <c r="A1170" s="12" t="s">
        <v>253</v>
      </c>
      <c r="B1170" s="35">
        <v>148</v>
      </c>
      <c r="C1170" s="473"/>
      <c r="D1170" s="259"/>
      <c r="E1170" s="475"/>
      <c r="F1170" s="475"/>
      <c r="G1170" s="476">
        <v>0</v>
      </c>
      <c r="H1170" s="269"/>
      <c r="I1170" s="270"/>
      <c r="J1170" s="475"/>
      <c r="K1170" s="7"/>
      <c r="N1170" s="227"/>
      <c r="O1170" s="488"/>
      <c r="P1170" s="488"/>
      <c r="AM1170">
        <v>0</v>
      </c>
      <c r="AN1170">
        <v>0</v>
      </c>
    </row>
    <row r="1171" spans="1:40" hidden="1" outlineLevel="1" x14ac:dyDescent="0.35">
      <c r="A1171" s="12" t="s">
        <v>253</v>
      </c>
      <c r="B1171" s="35">
        <v>149</v>
      </c>
      <c r="C1171" s="473"/>
      <c r="D1171" s="259"/>
      <c r="E1171" s="475"/>
      <c r="F1171" s="475"/>
      <c r="G1171" s="476">
        <v>0</v>
      </c>
      <c r="H1171" s="269"/>
      <c r="I1171" s="270"/>
      <c r="J1171" s="475"/>
      <c r="K1171" s="7"/>
      <c r="N1171" s="227"/>
      <c r="O1171" s="488"/>
      <c r="P1171" s="488"/>
      <c r="AM1171">
        <v>0</v>
      </c>
      <c r="AN1171">
        <v>0</v>
      </c>
    </row>
    <row r="1172" spans="1:40" hidden="1" outlineLevel="1" x14ac:dyDescent="0.35">
      <c r="A1172" s="12" t="s">
        <v>253</v>
      </c>
      <c r="B1172" s="35">
        <v>150</v>
      </c>
      <c r="C1172" s="473"/>
      <c r="D1172" s="259"/>
      <c r="E1172" s="475"/>
      <c r="F1172" s="475"/>
      <c r="G1172" s="476">
        <v>0</v>
      </c>
      <c r="H1172" s="269"/>
      <c r="I1172" s="270"/>
      <c r="J1172" s="475"/>
      <c r="K1172" s="7"/>
      <c r="N1172" s="227"/>
      <c r="O1172" s="488"/>
      <c r="P1172" s="488"/>
      <c r="AM1172">
        <v>0</v>
      </c>
      <c r="AN1172">
        <v>0</v>
      </c>
    </row>
    <row r="1173" spans="1:40" hidden="1" outlineLevel="1" x14ac:dyDescent="0.35">
      <c r="A1173" s="12" t="s">
        <v>253</v>
      </c>
      <c r="B1173" s="35">
        <v>151</v>
      </c>
      <c r="C1173" s="473"/>
      <c r="D1173" s="259"/>
      <c r="E1173" s="475"/>
      <c r="F1173" s="475"/>
      <c r="G1173" s="476">
        <v>0</v>
      </c>
      <c r="H1173" s="269"/>
      <c r="I1173" s="270"/>
      <c r="J1173" s="475"/>
      <c r="K1173" s="7"/>
      <c r="N1173" s="227"/>
      <c r="O1173" s="488"/>
      <c r="P1173" s="488"/>
      <c r="AM1173">
        <v>0</v>
      </c>
      <c r="AN1173">
        <v>0</v>
      </c>
    </row>
    <row r="1174" spans="1:40" hidden="1" outlineLevel="1" x14ac:dyDescent="0.35">
      <c r="A1174" s="12" t="s">
        <v>253</v>
      </c>
      <c r="B1174" s="35">
        <v>152</v>
      </c>
      <c r="C1174" s="473"/>
      <c r="D1174" s="259"/>
      <c r="E1174" s="475"/>
      <c r="F1174" s="475"/>
      <c r="G1174" s="476">
        <v>0</v>
      </c>
      <c r="H1174" s="269"/>
      <c r="I1174" s="270"/>
      <c r="J1174" s="475"/>
      <c r="K1174" s="7"/>
      <c r="N1174" s="227"/>
      <c r="O1174" s="488"/>
      <c r="P1174" s="488"/>
      <c r="AM1174">
        <v>0</v>
      </c>
      <c r="AN1174">
        <v>0</v>
      </c>
    </row>
    <row r="1175" spans="1:40" hidden="1" outlineLevel="1" x14ac:dyDescent="0.35">
      <c r="A1175" s="12" t="s">
        <v>253</v>
      </c>
      <c r="B1175" s="35">
        <v>153</v>
      </c>
      <c r="C1175" s="473"/>
      <c r="D1175" s="259"/>
      <c r="E1175" s="475"/>
      <c r="F1175" s="475"/>
      <c r="G1175" s="476">
        <v>0</v>
      </c>
      <c r="H1175" s="269"/>
      <c r="I1175" s="270"/>
      <c r="J1175" s="475"/>
      <c r="K1175" s="7"/>
      <c r="N1175" s="227"/>
      <c r="O1175" s="488"/>
      <c r="P1175" s="488"/>
      <c r="AM1175">
        <v>0</v>
      </c>
      <c r="AN1175">
        <v>0</v>
      </c>
    </row>
    <row r="1176" spans="1:40" hidden="1" outlineLevel="1" x14ac:dyDescent="0.35">
      <c r="A1176" s="12" t="s">
        <v>253</v>
      </c>
      <c r="B1176" s="35">
        <v>154</v>
      </c>
      <c r="C1176" s="473"/>
      <c r="D1176" s="259"/>
      <c r="E1176" s="475"/>
      <c r="F1176" s="475"/>
      <c r="G1176" s="476">
        <v>0</v>
      </c>
      <c r="H1176" s="269"/>
      <c r="I1176" s="270"/>
      <c r="J1176" s="475"/>
      <c r="K1176" s="7"/>
      <c r="N1176" s="227"/>
      <c r="O1176" s="488"/>
      <c r="P1176" s="488"/>
      <c r="AM1176">
        <v>0</v>
      </c>
      <c r="AN1176">
        <v>0</v>
      </c>
    </row>
    <row r="1177" spans="1:40" hidden="1" outlineLevel="1" x14ac:dyDescent="0.35">
      <c r="A1177" s="12" t="s">
        <v>253</v>
      </c>
      <c r="B1177" s="35">
        <v>155</v>
      </c>
      <c r="C1177" s="473"/>
      <c r="D1177" s="259"/>
      <c r="E1177" s="475"/>
      <c r="F1177" s="475"/>
      <c r="G1177" s="476">
        <v>0</v>
      </c>
      <c r="H1177" s="269"/>
      <c r="I1177" s="270"/>
      <c r="J1177" s="475"/>
      <c r="K1177" s="7"/>
      <c r="N1177" s="227"/>
      <c r="O1177" s="488"/>
      <c r="P1177" s="488"/>
      <c r="AM1177">
        <v>0</v>
      </c>
      <c r="AN1177">
        <v>0</v>
      </c>
    </row>
    <row r="1178" spans="1:40" hidden="1" outlineLevel="1" x14ac:dyDescent="0.35">
      <c r="A1178" s="12" t="s">
        <v>253</v>
      </c>
      <c r="B1178" s="35">
        <v>156</v>
      </c>
      <c r="C1178" s="473"/>
      <c r="D1178" s="259"/>
      <c r="E1178" s="475"/>
      <c r="F1178" s="475"/>
      <c r="G1178" s="476">
        <v>0</v>
      </c>
      <c r="H1178" s="269"/>
      <c r="I1178" s="270"/>
      <c r="J1178" s="475"/>
      <c r="K1178" s="7"/>
      <c r="N1178" s="227"/>
      <c r="O1178" s="488"/>
      <c r="P1178" s="488"/>
      <c r="AM1178">
        <v>0</v>
      </c>
      <c r="AN1178">
        <v>0</v>
      </c>
    </row>
    <row r="1179" spans="1:40" hidden="1" outlineLevel="1" x14ac:dyDescent="0.35">
      <c r="A1179" s="12" t="s">
        <v>253</v>
      </c>
      <c r="B1179" s="35">
        <v>157</v>
      </c>
      <c r="C1179" s="473"/>
      <c r="D1179" s="259"/>
      <c r="E1179" s="475"/>
      <c r="F1179" s="475"/>
      <c r="G1179" s="476">
        <v>0</v>
      </c>
      <c r="H1179" s="269"/>
      <c r="I1179" s="270"/>
      <c r="J1179" s="475"/>
      <c r="K1179" s="7"/>
      <c r="N1179" s="227"/>
      <c r="O1179" s="488"/>
      <c r="P1179" s="488"/>
      <c r="AM1179">
        <v>0</v>
      </c>
      <c r="AN1179">
        <v>0</v>
      </c>
    </row>
    <row r="1180" spans="1:40" hidden="1" outlineLevel="1" x14ac:dyDescent="0.35">
      <c r="A1180" s="12" t="s">
        <v>253</v>
      </c>
      <c r="B1180" s="35">
        <v>158</v>
      </c>
      <c r="C1180" s="473"/>
      <c r="D1180" s="259"/>
      <c r="E1180" s="475"/>
      <c r="F1180" s="475"/>
      <c r="G1180" s="476">
        <v>0</v>
      </c>
      <c r="H1180" s="269"/>
      <c r="I1180" s="270"/>
      <c r="J1180" s="475"/>
      <c r="K1180" s="7"/>
      <c r="N1180" s="227"/>
      <c r="O1180" s="488"/>
      <c r="P1180" s="488"/>
      <c r="AM1180">
        <v>0</v>
      </c>
      <c r="AN1180">
        <v>0</v>
      </c>
    </row>
    <row r="1181" spans="1:40" hidden="1" outlineLevel="1" x14ac:dyDescent="0.35">
      <c r="A1181" s="12" t="s">
        <v>253</v>
      </c>
      <c r="B1181" s="35">
        <v>159</v>
      </c>
      <c r="C1181" s="473"/>
      <c r="D1181" s="259"/>
      <c r="E1181" s="475"/>
      <c r="F1181" s="475"/>
      <c r="G1181" s="476">
        <v>0</v>
      </c>
      <c r="H1181" s="269"/>
      <c r="I1181" s="270"/>
      <c r="J1181" s="475"/>
      <c r="K1181" s="7"/>
      <c r="N1181" s="227"/>
      <c r="O1181" s="488"/>
      <c r="P1181" s="488"/>
      <c r="AM1181">
        <v>0</v>
      </c>
      <c r="AN1181">
        <v>0</v>
      </c>
    </row>
    <row r="1182" spans="1:40" hidden="1" outlineLevel="1" x14ac:dyDescent="0.35">
      <c r="A1182" s="12" t="s">
        <v>253</v>
      </c>
      <c r="B1182" s="35">
        <v>160</v>
      </c>
      <c r="C1182" s="473"/>
      <c r="D1182" s="259"/>
      <c r="E1182" s="475"/>
      <c r="F1182" s="475"/>
      <c r="G1182" s="476">
        <v>0</v>
      </c>
      <c r="H1182" s="269"/>
      <c r="I1182" s="270"/>
      <c r="J1182" s="475"/>
      <c r="K1182" s="7"/>
      <c r="N1182" s="227"/>
      <c r="O1182" s="488"/>
      <c r="P1182" s="488"/>
      <c r="AM1182">
        <v>0</v>
      </c>
      <c r="AN1182">
        <v>0</v>
      </c>
    </row>
    <row r="1183" spans="1:40" hidden="1" outlineLevel="1" x14ac:dyDescent="0.35">
      <c r="A1183" s="12" t="s">
        <v>253</v>
      </c>
      <c r="B1183" s="35">
        <v>161</v>
      </c>
      <c r="C1183" s="473"/>
      <c r="D1183" s="259"/>
      <c r="E1183" s="475"/>
      <c r="F1183" s="475"/>
      <c r="G1183" s="476">
        <v>0</v>
      </c>
      <c r="H1183" s="269"/>
      <c r="I1183" s="270"/>
      <c r="J1183" s="475"/>
      <c r="K1183" s="7"/>
      <c r="N1183" s="227"/>
      <c r="O1183" s="488"/>
      <c r="P1183" s="488"/>
      <c r="AM1183">
        <v>0</v>
      </c>
      <c r="AN1183">
        <v>0</v>
      </c>
    </row>
    <row r="1184" spans="1:40" hidden="1" outlineLevel="1" x14ac:dyDescent="0.35">
      <c r="A1184" s="12" t="s">
        <v>253</v>
      </c>
      <c r="B1184" s="35">
        <v>162</v>
      </c>
      <c r="C1184" s="473"/>
      <c r="D1184" s="259"/>
      <c r="E1184" s="475"/>
      <c r="F1184" s="475"/>
      <c r="G1184" s="476">
        <v>0</v>
      </c>
      <c r="H1184" s="269"/>
      <c r="I1184" s="270"/>
      <c r="J1184" s="475"/>
      <c r="K1184" s="7"/>
      <c r="N1184" s="227"/>
      <c r="O1184" s="488"/>
      <c r="P1184" s="488"/>
      <c r="AM1184">
        <v>0</v>
      </c>
      <c r="AN1184">
        <v>0</v>
      </c>
    </row>
    <row r="1185" spans="1:40" hidden="1" outlineLevel="1" x14ac:dyDescent="0.35">
      <c r="A1185" s="12" t="s">
        <v>253</v>
      </c>
      <c r="B1185" s="35">
        <v>163</v>
      </c>
      <c r="C1185" s="473"/>
      <c r="D1185" s="259"/>
      <c r="E1185" s="475"/>
      <c r="F1185" s="475"/>
      <c r="G1185" s="476">
        <v>0</v>
      </c>
      <c r="H1185" s="269"/>
      <c r="I1185" s="270"/>
      <c r="J1185" s="475"/>
      <c r="K1185" s="7"/>
      <c r="N1185" s="227"/>
      <c r="O1185" s="488"/>
      <c r="P1185" s="488"/>
      <c r="AM1185">
        <v>0</v>
      </c>
      <c r="AN1185">
        <v>0</v>
      </c>
    </row>
    <row r="1186" spans="1:40" hidden="1" outlineLevel="1" x14ac:dyDescent="0.35">
      <c r="A1186" s="12" t="s">
        <v>253</v>
      </c>
      <c r="B1186" s="35">
        <v>164</v>
      </c>
      <c r="C1186" s="473"/>
      <c r="D1186" s="259"/>
      <c r="E1186" s="475"/>
      <c r="F1186" s="475"/>
      <c r="G1186" s="476">
        <v>0</v>
      </c>
      <c r="H1186" s="269"/>
      <c r="I1186" s="270"/>
      <c r="J1186" s="475"/>
      <c r="K1186" s="7"/>
      <c r="N1186" s="227"/>
      <c r="O1186" s="488"/>
      <c r="P1186" s="488"/>
      <c r="AM1186">
        <v>0</v>
      </c>
      <c r="AN1186">
        <v>0</v>
      </c>
    </row>
    <row r="1187" spans="1:40" hidden="1" outlineLevel="1" x14ac:dyDescent="0.35">
      <c r="A1187" s="12" t="s">
        <v>253</v>
      </c>
      <c r="B1187" s="35">
        <v>165</v>
      </c>
      <c r="C1187" s="473"/>
      <c r="D1187" s="259"/>
      <c r="E1187" s="475"/>
      <c r="F1187" s="475"/>
      <c r="G1187" s="476">
        <v>0</v>
      </c>
      <c r="H1187" s="269"/>
      <c r="I1187" s="270"/>
      <c r="J1187" s="475"/>
      <c r="K1187" s="7"/>
      <c r="N1187" s="227"/>
      <c r="O1187" s="488"/>
      <c r="P1187" s="488"/>
      <c r="AM1187">
        <v>0</v>
      </c>
      <c r="AN1187">
        <v>0</v>
      </c>
    </row>
    <row r="1188" spans="1:40" hidden="1" outlineLevel="1" x14ac:dyDescent="0.35">
      <c r="A1188" s="12" t="s">
        <v>253</v>
      </c>
      <c r="B1188" s="35">
        <v>166</v>
      </c>
      <c r="C1188" s="473"/>
      <c r="D1188" s="259"/>
      <c r="E1188" s="475"/>
      <c r="F1188" s="475"/>
      <c r="G1188" s="476">
        <v>0</v>
      </c>
      <c r="H1188" s="269"/>
      <c r="I1188" s="270"/>
      <c r="J1188" s="475"/>
      <c r="K1188" s="7"/>
      <c r="N1188" s="227"/>
      <c r="O1188" s="488"/>
      <c r="P1188" s="488"/>
      <c r="AM1188">
        <v>0</v>
      </c>
      <c r="AN1188">
        <v>0</v>
      </c>
    </row>
    <row r="1189" spans="1:40" hidden="1" outlineLevel="1" x14ac:dyDescent="0.35">
      <c r="A1189" s="12" t="s">
        <v>253</v>
      </c>
      <c r="B1189" s="35">
        <v>167</v>
      </c>
      <c r="C1189" s="473"/>
      <c r="D1189" s="259"/>
      <c r="E1189" s="475"/>
      <c r="F1189" s="475"/>
      <c r="G1189" s="476">
        <v>0</v>
      </c>
      <c r="H1189" s="269"/>
      <c r="I1189" s="270"/>
      <c r="J1189" s="475"/>
      <c r="K1189" s="7"/>
      <c r="N1189" s="227"/>
      <c r="O1189" s="488"/>
      <c r="P1189" s="488"/>
      <c r="AM1189">
        <v>0</v>
      </c>
      <c r="AN1189">
        <v>0</v>
      </c>
    </row>
    <row r="1190" spans="1:40" hidden="1" outlineLevel="1" x14ac:dyDescent="0.35">
      <c r="A1190" s="12" t="s">
        <v>253</v>
      </c>
      <c r="B1190" s="35">
        <v>168</v>
      </c>
      <c r="C1190" s="473"/>
      <c r="D1190" s="259"/>
      <c r="E1190" s="475"/>
      <c r="F1190" s="475"/>
      <c r="G1190" s="476">
        <v>0</v>
      </c>
      <c r="H1190" s="269"/>
      <c r="I1190" s="270"/>
      <c r="J1190" s="475"/>
      <c r="K1190" s="7"/>
      <c r="N1190" s="227"/>
      <c r="O1190" s="488"/>
      <c r="P1190" s="488"/>
      <c r="AM1190">
        <v>0</v>
      </c>
      <c r="AN1190">
        <v>0</v>
      </c>
    </row>
    <row r="1191" spans="1:40" hidden="1" outlineLevel="1" x14ac:dyDescent="0.35">
      <c r="A1191" s="12" t="s">
        <v>253</v>
      </c>
      <c r="B1191" s="35">
        <v>169</v>
      </c>
      <c r="C1191" s="473"/>
      <c r="D1191" s="259"/>
      <c r="E1191" s="475"/>
      <c r="F1191" s="475"/>
      <c r="G1191" s="476">
        <v>0</v>
      </c>
      <c r="H1191" s="269"/>
      <c r="I1191" s="270"/>
      <c r="J1191" s="475"/>
      <c r="K1191" s="7"/>
      <c r="N1191" s="227"/>
      <c r="O1191" s="488"/>
      <c r="P1191" s="488"/>
      <c r="AM1191">
        <v>0</v>
      </c>
      <c r="AN1191">
        <v>0</v>
      </c>
    </row>
    <row r="1192" spans="1:40" hidden="1" outlineLevel="1" x14ac:dyDescent="0.35">
      <c r="A1192" s="12" t="s">
        <v>253</v>
      </c>
      <c r="B1192" s="35">
        <v>170</v>
      </c>
      <c r="C1192" s="473"/>
      <c r="D1192" s="259"/>
      <c r="E1192" s="475"/>
      <c r="F1192" s="475"/>
      <c r="G1192" s="476">
        <v>0</v>
      </c>
      <c r="H1192" s="269"/>
      <c r="I1192" s="270"/>
      <c r="J1192" s="475"/>
      <c r="K1192" s="7"/>
      <c r="N1192" s="227"/>
      <c r="O1192" s="488"/>
      <c r="P1192" s="488"/>
      <c r="AM1192">
        <v>0</v>
      </c>
      <c r="AN1192">
        <v>0</v>
      </c>
    </row>
    <row r="1193" spans="1:40" hidden="1" outlineLevel="1" x14ac:dyDescent="0.35">
      <c r="A1193" s="12" t="s">
        <v>253</v>
      </c>
      <c r="B1193" s="35">
        <v>171</v>
      </c>
      <c r="C1193" s="473"/>
      <c r="D1193" s="259"/>
      <c r="E1193" s="475"/>
      <c r="F1193" s="475"/>
      <c r="G1193" s="476">
        <v>0</v>
      </c>
      <c r="H1193" s="269"/>
      <c r="I1193" s="270"/>
      <c r="J1193" s="475"/>
      <c r="K1193" s="7"/>
      <c r="N1193" s="227"/>
      <c r="O1193" s="488"/>
      <c r="P1193" s="488"/>
      <c r="AM1193">
        <v>0</v>
      </c>
      <c r="AN1193">
        <v>0</v>
      </c>
    </row>
    <row r="1194" spans="1:40" hidden="1" outlineLevel="1" x14ac:dyDescent="0.35">
      <c r="A1194" s="12" t="s">
        <v>253</v>
      </c>
      <c r="B1194" s="35">
        <v>172</v>
      </c>
      <c r="C1194" s="473"/>
      <c r="D1194" s="259"/>
      <c r="E1194" s="475"/>
      <c r="F1194" s="475"/>
      <c r="G1194" s="476">
        <v>0</v>
      </c>
      <c r="H1194" s="269"/>
      <c r="I1194" s="270"/>
      <c r="J1194" s="475"/>
      <c r="K1194" s="7"/>
      <c r="N1194" s="227"/>
      <c r="O1194" s="488"/>
      <c r="P1194" s="488"/>
      <c r="AM1194">
        <v>0</v>
      </c>
      <c r="AN1194">
        <v>0</v>
      </c>
    </row>
    <row r="1195" spans="1:40" hidden="1" outlineLevel="1" x14ac:dyDescent="0.35">
      <c r="A1195" s="12" t="s">
        <v>253</v>
      </c>
      <c r="B1195" s="35">
        <v>173</v>
      </c>
      <c r="C1195" s="473"/>
      <c r="D1195" s="259"/>
      <c r="E1195" s="475"/>
      <c r="F1195" s="475"/>
      <c r="G1195" s="476">
        <v>0</v>
      </c>
      <c r="H1195" s="269"/>
      <c r="I1195" s="270"/>
      <c r="J1195" s="475"/>
      <c r="K1195" s="7"/>
      <c r="N1195" s="227"/>
      <c r="O1195" s="488"/>
      <c r="P1195" s="488"/>
      <c r="AM1195">
        <v>0</v>
      </c>
      <c r="AN1195">
        <v>0</v>
      </c>
    </row>
    <row r="1196" spans="1:40" hidden="1" outlineLevel="1" x14ac:dyDescent="0.35">
      <c r="A1196" s="12" t="s">
        <v>253</v>
      </c>
      <c r="B1196" s="35">
        <v>174</v>
      </c>
      <c r="C1196" s="473"/>
      <c r="D1196" s="259"/>
      <c r="E1196" s="475"/>
      <c r="F1196" s="475"/>
      <c r="G1196" s="476">
        <v>0</v>
      </c>
      <c r="H1196" s="269"/>
      <c r="I1196" s="270"/>
      <c r="J1196" s="475"/>
      <c r="K1196" s="7"/>
      <c r="N1196" s="227"/>
      <c r="O1196" s="488"/>
      <c r="P1196" s="488"/>
      <c r="AM1196">
        <v>0</v>
      </c>
      <c r="AN1196">
        <v>0</v>
      </c>
    </row>
    <row r="1197" spans="1:40" hidden="1" outlineLevel="1" x14ac:dyDescent="0.35">
      <c r="A1197" s="12" t="s">
        <v>253</v>
      </c>
      <c r="B1197" s="35">
        <v>175</v>
      </c>
      <c r="C1197" s="473"/>
      <c r="D1197" s="259"/>
      <c r="E1197" s="475"/>
      <c r="F1197" s="475"/>
      <c r="G1197" s="476">
        <v>0</v>
      </c>
      <c r="H1197" s="269"/>
      <c r="I1197" s="270"/>
      <c r="J1197" s="475"/>
      <c r="K1197" s="7"/>
      <c r="N1197" s="227"/>
      <c r="O1197" s="488"/>
      <c r="P1197" s="488"/>
      <c r="AM1197">
        <v>0</v>
      </c>
      <c r="AN1197">
        <v>0</v>
      </c>
    </row>
    <row r="1198" spans="1:40" hidden="1" outlineLevel="1" x14ac:dyDescent="0.35">
      <c r="A1198" s="12" t="s">
        <v>253</v>
      </c>
      <c r="B1198" s="35">
        <v>176</v>
      </c>
      <c r="C1198" s="473"/>
      <c r="D1198" s="259"/>
      <c r="E1198" s="475"/>
      <c r="F1198" s="475"/>
      <c r="G1198" s="476">
        <v>0</v>
      </c>
      <c r="H1198" s="269"/>
      <c r="I1198" s="270"/>
      <c r="J1198" s="475"/>
      <c r="K1198" s="7"/>
      <c r="N1198" s="227"/>
      <c r="O1198" s="488"/>
      <c r="P1198" s="488"/>
      <c r="AM1198">
        <v>0</v>
      </c>
      <c r="AN1198">
        <v>0</v>
      </c>
    </row>
    <row r="1199" spans="1:40" hidden="1" outlineLevel="1" x14ac:dyDescent="0.35">
      <c r="A1199" s="12" t="s">
        <v>253</v>
      </c>
      <c r="B1199" s="35">
        <v>177</v>
      </c>
      <c r="C1199" s="473"/>
      <c r="D1199" s="259"/>
      <c r="E1199" s="475"/>
      <c r="F1199" s="475"/>
      <c r="G1199" s="476">
        <v>0</v>
      </c>
      <c r="H1199" s="269"/>
      <c r="I1199" s="270"/>
      <c r="J1199" s="475"/>
      <c r="K1199" s="7"/>
      <c r="N1199" s="227"/>
      <c r="O1199" s="488"/>
      <c r="P1199" s="488"/>
      <c r="AM1199">
        <v>0</v>
      </c>
      <c r="AN1199">
        <v>0</v>
      </c>
    </row>
    <row r="1200" spans="1:40" hidden="1" outlineLevel="1" x14ac:dyDescent="0.35">
      <c r="A1200" s="12" t="s">
        <v>253</v>
      </c>
      <c r="B1200" s="35">
        <v>178</v>
      </c>
      <c r="C1200" s="473"/>
      <c r="D1200" s="259"/>
      <c r="E1200" s="475"/>
      <c r="F1200" s="475"/>
      <c r="G1200" s="476">
        <v>0</v>
      </c>
      <c r="H1200" s="269"/>
      <c r="I1200" s="270"/>
      <c r="J1200" s="475"/>
      <c r="K1200" s="7"/>
      <c r="N1200" s="227"/>
      <c r="O1200" s="488"/>
      <c r="P1200" s="488"/>
      <c r="AM1200">
        <v>0</v>
      </c>
      <c r="AN1200">
        <v>0</v>
      </c>
    </row>
    <row r="1201" spans="1:40" hidden="1" outlineLevel="1" x14ac:dyDescent="0.35">
      <c r="A1201" s="12" t="s">
        <v>253</v>
      </c>
      <c r="B1201" s="35">
        <v>179</v>
      </c>
      <c r="C1201" s="473"/>
      <c r="D1201" s="259"/>
      <c r="E1201" s="475"/>
      <c r="F1201" s="475"/>
      <c r="G1201" s="476">
        <v>0</v>
      </c>
      <c r="H1201" s="269"/>
      <c r="I1201" s="270"/>
      <c r="J1201" s="475"/>
      <c r="K1201" s="7"/>
      <c r="N1201" s="227"/>
      <c r="O1201" s="488"/>
      <c r="P1201" s="488"/>
      <c r="AM1201">
        <v>0</v>
      </c>
      <c r="AN1201">
        <v>0</v>
      </c>
    </row>
    <row r="1202" spans="1:40" hidden="1" outlineLevel="1" x14ac:dyDescent="0.35">
      <c r="A1202" s="12" t="s">
        <v>253</v>
      </c>
      <c r="B1202" s="35">
        <v>180</v>
      </c>
      <c r="C1202" s="473"/>
      <c r="D1202" s="259"/>
      <c r="E1202" s="475"/>
      <c r="F1202" s="475"/>
      <c r="G1202" s="476">
        <v>0</v>
      </c>
      <c r="H1202" s="269"/>
      <c r="I1202" s="270"/>
      <c r="J1202" s="475"/>
      <c r="K1202" s="7"/>
      <c r="N1202" s="227"/>
      <c r="O1202" s="488"/>
      <c r="P1202" s="488"/>
      <c r="AM1202">
        <v>0</v>
      </c>
      <c r="AN1202">
        <v>0</v>
      </c>
    </row>
    <row r="1203" spans="1:40" hidden="1" outlineLevel="1" x14ac:dyDescent="0.35">
      <c r="A1203" s="12" t="s">
        <v>253</v>
      </c>
      <c r="B1203" s="35">
        <v>181</v>
      </c>
      <c r="C1203" s="473"/>
      <c r="D1203" s="259"/>
      <c r="E1203" s="475"/>
      <c r="F1203" s="475"/>
      <c r="G1203" s="476">
        <v>0</v>
      </c>
      <c r="H1203" s="269"/>
      <c r="I1203" s="270"/>
      <c r="J1203" s="475"/>
      <c r="K1203" s="7"/>
      <c r="N1203" s="227"/>
      <c r="O1203" s="488"/>
      <c r="P1203" s="488"/>
      <c r="AM1203">
        <v>0</v>
      </c>
      <c r="AN1203">
        <v>0</v>
      </c>
    </row>
    <row r="1204" spans="1:40" hidden="1" outlineLevel="1" x14ac:dyDescent="0.35">
      <c r="A1204" s="12" t="s">
        <v>253</v>
      </c>
      <c r="B1204" s="35">
        <v>182</v>
      </c>
      <c r="C1204" s="473"/>
      <c r="D1204" s="259"/>
      <c r="E1204" s="475"/>
      <c r="F1204" s="475"/>
      <c r="G1204" s="476">
        <v>0</v>
      </c>
      <c r="H1204" s="269"/>
      <c r="I1204" s="270"/>
      <c r="J1204" s="475"/>
      <c r="K1204" s="7"/>
      <c r="N1204" s="227"/>
      <c r="O1204" s="488"/>
      <c r="P1204" s="488"/>
      <c r="AM1204">
        <v>0</v>
      </c>
      <c r="AN1204">
        <v>0</v>
      </c>
    </row>
    <row r="1205" spans="1:40" hidden="1" outlineLevel="1" x14ac:dyDescent="0.35">
      <c r="A1205" s="12" t="s">
        <v>253</v>
      </c>
      <c r="B1205" s="35">
        <v>183</v>
      </c>
      <c r="C1205" s="473"/>
      <c r="D1205" s="259"/>
      <c r="E1205" s="475"/>
      <c r="F1205" s="475"/>
      <c r="G1205" s="476">
        <v>0</v>
      </c>
      <c r="H1205" s="269"/>
      <c r="I1205" s="270"/>
      <c r="J1205" s="475"/>
      <c r="K1205" s="7"/>
      <c r="N1205" s="227"/>
      <c r="O1205" s="488"/>
      <c r="P1205" s="488"/>
      <c r="AM1205">
        <v>0</v>
      </c>
      <c r="AN1205">
        <v>0</v>
      </c>
    </row>
    <row r="1206" spans="1:40" hidden="1" outlineLevel="1" x14ac:dyDescent="0.35">
      <c r="A1206" s="12" t="s">
        <v>253</v>
      </c>
      <c r="B1206" s="35">
        <v>184</v>
      </c>
      <c r="C1206" s="473"/>
      <c r="D1206" s="259"/>
      <c r="E1206" s="475"/>
      <c r="F1206" s="475"/>
      <c r="G1206" s="476">
        <v>0</v>
      </c>
      <c r="H1206" s="269"/>
      <c r="I1206" s="270"/>
      <c r="J1206" s="475"/>
      <c r="K1206" s="7"/>
      <c r="N1206" s="227"/>
      <c r="O1206" s="488"/>
      <c r="P1206" s="488"/>
      <c r="AM1206">
        <v>0</v>
      </c>
      <c r="AN1206">
        <v>0</v>
      </c>
    </row>
    <row r="1207" spans="1:40" hidden="1" outlineLevel="1" x14ac:dyDescent="0.35">
      <c r="A1207" s="12" t="s">
        <v>253</v>
      </c>
      <c r="B1207" s="35">
        <v>185</v>
      </c>
      <c r="C1207" s="473"/>
      <c r="D1207" s="259"/>
      <c r="E1207" s="475"/>
      <c r="F1207" s="475"/>
      <c r="G1207" s="476">
        <v>0</v>
      </c>
      <c r="H1207" s="269"/>
      <c r="I1207" s="270"/>
      <c r="J1207" s="475"/>
      <c r="K1207" s="7"/>
      <c r="N1207" s="227"/>
      <c r="O1207" s="488"/>
      <c r="P1207" s="488"/>
      <c r="AM1207">
        <v>0</v>
      </c>
      <c r="AN1207">
        <v>0</v>
      </c>
    </row>
    <row r="1208" spans="1:40" hidden="1" outlineLevel="1" x14ac:dyDescent="0.35">
      <c r="A1208" s="12" t="s">
        <v>253</v>
      </c>
      <c r="B1208" s="35">
        <v>186</v>
      </c>
      <c r="C1208" s="473"/>
      <c r="D1208" s="259"/>
      <c r="E1208" s="475"/>
      <c r="F1208" s="475"/>
      <c r="G1208" s="476">
        <v>0</v>
      </c>
      <c r="H1208" s="269"/>
      <c r="I1208" s="270"/>
      <c r="J1208" s="475"/>
      <c r="K1208" s="7"/>
      <c r="N1208" s="227"/>
      <c r="O1208" s="488"/>
      <c r="P1208" s="488"/>
      <c r="AM1208">
        <v>0</v>
      </c>
      <c r="AN1208">
        <v>0</v>
      </c>
    </row>
    <row r="1209" spans="1:40" hidden="1" outlineLevel="1" x14ac:dyDescent="0.35">
      <c r="A1209" s="12" t="s">
        <v>253</v>
      </c>
      <c r="B1209" s="35">
        <v>187</v>
      </c>
      <c r="C1209" s="473"/>
      <c r="D1209" s="259"/>
      <c r="E1209" s="475"/>
      <c r="F1209" s="475"/>
      <c r="G1209" s="476">
        <v>0</v>
      </c>
      <c r="H1209" s="269"/>
      <c r="I1209" s="270"/>
      <c r="J1209" s="475"/>
      <c r="K1209" s="7"/>
      <c r="N1209" s="227"/>
      <c r="O1209" s="488"/>
      <c r="P1209" s="488"/>
      <c r="AM1209">
        <v>0</v>
      </c>
      <c r="AN1209">
        <v>0</v>
      </c>
    </row>
    <row r="1210" spans="1:40" hidden="1" outlineLevel="1" x14ac:dyDescent="0.35">
      <c r="A1210" s="12" t="s">
        <v>253</v>
      </c>
      <c r="B1210" s="35">
        <v>188</v>
      </c>
      <c r="C1210" s="473"/>
      <c r="D1210" s="259"/>
      <c r="E1210" s="475"/>
      <c r="F1210" s="475"/>
      <c r="G1210" s="476">
        <v>0</v>
      </c>
      <c r="H1210" s="269"/>
      <c r="I1210" s="270"/>
      <c r="J1210" s="475"/>
      <c r="K1210" s="7"/>
      <c r="N1210" s="227"/>
      <c r="O1210" s="488"/>
      <c r="P1210" s="488"/>
      <c r="AM1210">
        <v>0</v>
      </c>
      <c r="AN1210">
        <v>0</v>
      </c>
    </row>
    <row r="1211" spans="1:40" hidden="1" outlineLevel="1" x14ac:dyDescent="0.35">
      <c r="A1211" s="12" t="s">
        <v>253</v>
      </c>
      <c r="B1211" s="35">
        <v>189</v>
      </c>
      <c r="C1211" s="473"/>
      <c r="D1211" s="259"/>
      <c r="E1211" s="475"/>
      <c r="F1211" s="475"/>
      <c r="G1211" s="476">
        <v>0</v>
      </c>
      <c r="H1211" s="269"/>
      <c r="I1211" s="270"/>
      <c r="J1211" s="475"/>
      <c r="K1211" s="7"/>
      <c r="N1211" s="227"/>
      <c r="O1211" s="488"/>
      <c r="P1211" s="488"/>
      <c r="AM1211">
        <v>0</v>
      </c>
      <c r="AN1211">
        <v>0</v>
      </c>
    </row>
    <row r="1212" spans="1:40" hidden="1" outlineLevel="1" x14ac:dyDescent="0.35">
      <c r="A1212" s="12" t="s">
        <v>253</v>
      </c>
      <c r="B1212" s="35">
        <v>190</v>
      </c>
      <c r="C1212" s="473"/>
      <c r="D1212" s="259"/>
      <c r="E1212" s="475"/>
      <c r="F1212" s="475"/>
      <c r="G1212" s="476">
        <v>0</v>
      </c>
      <c r="H1212" s="269"/>
      <c r="I1212" s="270"/>
      <c r="J1212" s="475"/>
      <c r="K1212" s="7"/>
      <c r="N1212" s="227"/>
      <c r="O1212" s="488"/>
      <c r="P1212" s="488"/>
      <c r="AM1212">
        <v>0</v>
      </c>
      <c r="AN1212">
        <v>0</v>
      </c>
    </row>
    <row r="1213" spans="1:40" hidden="1" outlineLevel="1" x14ac:dyDescent="0.35">
      <c r="A1213" s="12" t="s">
        <v>253</v>
      </c>
      <c r="B1213" s="35">
        <v>191</v>
      </c>
      <c r="C1213" s="473"/>
      <c r="D1213" s="259"/>
      <c r="E1213" s="475"/>
      <c r="F1213" s="475"/>
      <c r="G1213" s="476">
        <v>0</v>
      </c>
      <c r="H1213" s="269"/>
      <c r="I1213" s="270"/>
      <c r="J1213" s="475"/>
      <c r="K1213" s="7"/>
      <c r="N1213" s="227"/>
      <c r="O1213" s="488"/>
      <c r="P1213" s="488"/>
      <c r="AM1213">
        <v>0</v>
      </c>
      <c r="AN1213">
        <v>0</v>
      </c>
    </row>
    <row r="1214" spans="1:40" hidden="1" outlineLevel="1" x14ac:dyDescent="0.35">
      <c r="A1214" s="12" t="s">
        <v>253</v>
      </c>
      <c r="B1214" s="35">
        <v>192</v>
      </c>
      <c r="C1214" s="473"/>
      <c r="D1214" s="259"/>
      <c r="E1214" s="475"/>
      <c r="F1214" s="475"/>
      <c r="G1214" s="476">
        <v>0</v>
      </c>
      <c r="H1214" s="269"/>
      <c r="I1214" s="270"/>
      <c r="J1214" s="475"/>
      <c r="K1214" s="7"/>
      <c r="N1214" s="227"/>
      <c r="O1214" s="488"/>
      <c r="P1214" s="488"/>
      <c r="AM1214">
        <v>0</v>
      </c>
      <c r="AN1214">
        <v>0</v>
      </c>
    </row>
    <row r="1215" spans="1:40" hidden="1" outlineLevel="1" x14ac:dyDescent="0.35">
      <c r="A1215" s="12" t="s">
        <v>253</v>
      </c>
      <c r="B1215" s="35">
        <v>193</v>
      </c>
      <c r="C1215" s="473"/>
      <c r="D1215" s="259"/>
      <c r="E1215" s="475"/>
      <c r="F1215" s="475"/>
      <c r="G1215" s="476">
        <v>0</v>
      </c>
      <c r="H1215" s="269"/>
      <c r="I1215" s="270"/>
      <c r="J1215" s="475"/>
      <c r="K1215" s="7"/>
      <c r="N1215" s="227"/>
      <c r="O1215" s="488"/>
      <c r="P1215" s="488"/>
      <c r="AM1215">
        <v>0</v>
      </c>
      <c r="AN1215">
        <v>0</v>
      </c>
    </row>
    <row r="1216" spans="1:40" hidden="1" outlineLevel="1" x14ac:dyDescent="0.35">
      <c r="A1216" s="12" t="s">
        <v>253</v>
      </c>
      <c r="B1216" s="35">
        <v>194</v>
      </c>
      <c r="C1216" s="473"/>
      <c r="D1216" s="259"/>
      <c r="E1216" s="475"/>
      <c r="F1216" s="475"/>
      <c r="G1216" s="476">
        <v>0</v>
      </c>
      <c r="H1216" s="269"/>
      <c r="I1216" s="270"/>
      <c r="J1216" s="475"/>
      <c r="K1216" s="7"/>
      <c r="N1216" s="227"/>
      <c r="O1216" s="488"/>
      <c r="P1216" s="488"/>
      <c r="AM1216">
        <v>0</v>
      </c>
      <c r="AN1216">
        <v>0</v>
      </c>
    </row>
    <row r="1217" spans="1:40" hidden="1" outlineLevel="1" x14ac:dyDescent="0.35">
      <c r="A1217" s="12" t="s">
        <v>253</v>
      </c>
      <c r="B1217" s="35">
        <v>195</v>
      </c>
      <c r="C1217" s="473"/>
      <c r="D1217" s="259"/>
      <c r="E1217" s="475"/>
      <c r="F1217" s="475"/>
      <c r="G1217" s="476">
        <v>0</v>
      </c>
      <c r="H1217" s="269"/>
      <c r="I1217" s="270"/>
      <c r="J1217" s="475"/>
      <c r="K1217" s="7"/>
      <c r="N1217" s="227"/>
      <c r="O1217" s="488"/>
      <c r="P1217" s="488"/>
      <c r="AM1217">
        <v>0</v>
      </c>
      <c r="AN1217">
        <v>0</v>
      </c>
    </row>
    <row r="1218" spans="1:40" hidden="1" outlineLevel="1" x14ac:dyDescent="0.35">
      <c r="A1218" s="12" t="s">
        <v>253</v>
      </c>
      <c r="B1218" s="35">
        <v>196</v>
      </c>
      <c r="C1218" s="473"/>
      <c r="D1218" s="259"/>
      <c r="E1218" s="475"/>
      <c r="F1218" s="475"/>
      <c r="G1218" s="476">
        <v>0</v>
      </c>
      <c r="H1218" s="269"/>
      <c r="I1218" s="270"/>
      <c r="J1218" s="475"/>
      <c r="K1218" s="7"/>
      <c r="N1218" s="227"/>
      <c r="O1218" s="488"/>
      <c r="P1218" s="488"/>
      <c r="AM1218">
        <v>0</v>
      </c>
      <c r="AN1218">
        <v>0</v>
      </c>
    </row>
    <row r="1219" spans="1:40" hidden="1" outlineLevel="1" x14ac:dyDescent="0.35">
      <c r="A1219" s="12" t="s">
        <v>253</v>
      </c>
      <c r="B1219" s="35">
        <v>197</v>
      </c>
      <c r="C1219" s="473"/>
      <c r="D1219" s="259"/>
      <c r="E1219" s="475"/>
      <c r="F1219" s="475"/>
      <c r="G1219" s="476">
        <v>0</v>
      </c>
      <c r="H1219" s="269"/>
      <c r="I1219" s="270"/>
      <c r="J1219" s="475"/>
      <c r="K1219" s="7"/>
      <c r="N1219" s="227"/>
      <c r="O1219" s="488"/>
      <c r="P1219" s="488"/>
      <c r="AM1219">
        <v>0</v>
      </c>
      <c r="AN1219">
        <v>0</v>
      </c>
    </row>
    <row r="1220" spans="1:40" hidden="1" outlineLevel="1" x14ac:dyDescent="0.35">
      <c r="A1220" s="12" t="s">
        <v>253</v>
      </c>
      <c r="B1220" s="35">
        <v>198</v>
      </c>
      <c r="C1220" s="473"/>
      <c r="D1220" s="259"/>
      <c r="E1220" s="475"/>
      <c r="F1220" s="475"/>
      <c r="G1220" s="476">
        <v>0</v>
      </c>
      <c r="H1220" s="269"/>
      <c r="I1220" s="270"/>
      <c r="J1220" s="475"/>
      <c r="K1220" s="7"/>
      <c r="N1220" s="227"/>
      <c r="O1220" s="488"/>
      <c r="P1220" s="488"/>
      <c r="AM1220">
        <v>0</v>
      </c>
      <c r="AN1220">
        <v>0</v>
      </c>
    </row>
    <row r="1221" spans="1:40" hidden="1" outlineLevel="1" x14ac:dyDescent="0.35">
      <c r="A1221" s="12" t="s">
        <v>253</v>
      </c>
      <c r="B1221" s="35">
        <v>199</v>
      </c>
      <c r="C1221" s="473"/>
      <c r="D1221" s="259"/>
      <c r="E1221" s="475"/>
      <c r="F1221" s="475"/>
      <c r="G1221" s="476">
        <v>0</v>
      </c>
      <c r="H1221" s="269"/>
      <c r="I1221" s="270"/>
      <c r="J1221" s="475"/>
      <c r="K1221" s="7"/>
      <c r="N1221" s="227"/>
      <c r="O1221" s="488"/>
      <c r="P1221" s="488"/>
      <c r="AM1221">
        <v>0</v>
      </c>
      <c r="AN1221">
        <v>0</v>
      </c>
    </row>
    <row r="1222" spans="1:40" hidden="1" outlineLevel="1" x14ac:dyDescent="0.35">
      <c r="A1222" s="12" t="s">
        <v>253</v>
      </c>
      <c r="B1222" s="35">
        <v>200</v>
      </c>
      <c r="C1222" s="473"/>
      <c r="D1222" s="259"/>
      <c r="E1222" s="475"/>
      <c r="F1222" s="475"/>
      <c r="G1222" s="476">
        <v>0</v>
      </c>
      <c r="H1222" s="269"/>
      <c r="I1222" s="270"/>
      <c r="J1222" s="475"/>
      <c r="K1222" s="7"/>
      <c r="N1222" s="227"/>
      <c r="O1222" s="488"/>
      <c r="P1222" s="488"/>
      <c r="AM1222">
        <v>0</v>
      </c>
      <c r="AN1222">
        <v>0</v>
      </c>
    </row>
    <row r="1223" spans="1:40" ht="15" customHeight="1" collapsed="1" thickBot="1" x14ac:dyDescent="0.4">
      <c r="A1223" s="103"/>
      <c r="B1223" s="104" t="s">
        <v>242</v>
      </c>
      <c r="C1223" s="275"/>
      <c r="D1223" s="259"/>
      <c r="E1223" s="259"/>
      <c r="F1223" s="259"/>
      <c r="G1223" s="271"/>
      <c r="H1223" s="271"/>
      <c r="I1223" s="271"/>
      <c r="J1223" s="259"/>
      <c r="K1223" s="105"/>
      <c r="N1223" s="227"/>
      <c r="O1223" s="488"/>
      <c r="P1223" s="488"/>
      <c r="AM1223">
        <v>0</v>
      </c>
      <c r="AN1223">
        <v>0</v>
      </c>
    </row>
    <row r="1224" spans="1:40" ht="15.5" thickBot="1" x14ac:dyDescent="0.4">
      <c r="A1224" s="6"/>
      <c r="E1224" s="108" t="s">
        <v>255</v>
      </c>
      <c r="G1224" s="40">
        <f>SUM(G1021:G1045)</f>
        <v>962000</v>
      </c>
      <c r="H1224" s="256"/>
      <c r="I1224" s="272"/>
      <c r="J1224" s="32"/>
      <c r="K1224" s="7"/>
      <c r="N1224" s="227"/>
      <c r="O1224" s="488"/>
      <c r="P1224" s="488"/>
    </row>
    <row r="1225" spans="1:40" ht="10.5" customHeight="1" thickBot="1" x14ac:dyDescent="0.4">
      <c r="A1225" s="8"/>
      <c r="B1225" s="36"/>
      <c r="C1225" s="31"/>
      <c r="D1225" s="36"/>
      <c r="E1225" s="36"/>
      <c r="F1225" s="36"/>
      <c r="G1225" s="36"/>
      <c r="H1225" s="36"/>
      <c r="I1225" s="36"/>
      <c r="J1225" s="36"/>
      <c r="K1225" s="10"/>
      <c r="N1225" s="227"/>
      <c r="O1225" s="488"/>
      <c r="P1225" s="488"/>
    </row>
    <row r="1226" spans="1:40" ht="15.5" thickBot="1" x14ac:dyDescent="0.4">
      <c r="J1226" s="32"/>
      <c r="N1226" s="227"/>
      <c r="O1226" s="488"/>
      <c r="P1226" s="488"/>
    </row>
    <row r="1227" spans="1:40" ht="10.5" customHeight="1" x14ac:dyDescent="0.35">
      <c r="A1227" s="3"/>
      <c r="B1227" s="33"/>
      <c r="C1227" s="30"/>
      <c r="D1227" s="33"/>
      <c r="E1227" s="33"/>
      <c r="F1227" s="33"/>
      <c r="G1227" s="33"/>
      <c r="H1227" s="33"/>
      <c r="I1227" s="33"/>
      <c r="J1227" s="33"/>
      <c r="K1227" s="5"/>
      <c r="N1227" s="227"/>
      <c r="O1227" s="488"/>
      <c r="P1227" s="488"/>
    </row>
    <row r="1228" spans="1:40" ht="15.5" thickBot="1" x14ac:dyDescent="0.4">
      <c r="A1228" s="6"/>
      <c r="B1228" s="34" t="s">
        <v>159</v>
      </c>
      <c r="C1228" s="11" t="s">
        <v>160</v>
      </c>
      <c r="D1228" s="252" t="s">
        <v>161</v>
      </c>
      <c r="E1228" s="581" t="s">
        <v>162</v>
      </c>
      <c r="F1228" s="581"/>
      <c r="G1228" s="426" t="s">
        <v>256</v>
      </c>
      <c r="H1228" s="518" t="s">
        <v>165</v>
      </c>
      <c r="I1228" s="581" t="s">
        <v>249</v>
      </c>
      <c r="J1228" s="581"/>
      <c r="K1228" s="45"/>
      <c r="N1228" s="227"/>
      <c r="O1228" s="488"/>
      <c r="P1228" s="488"/>
    </row>
    <row r="1229" spans="1:40" x14ac:dyDescent="0.35">
      <c r="A1229" s="14" t="s">
        <v>586</v>
      </c>
      <c r="B1229" s="33"/>
      <c r="C1229" s="30"/>
      <c r="D1229" s="33"/>
      <c r="E1229" s="33"/>
      <c r="F1229" s="33"/>
      <c r="H1229" s="33"/>
      <c r="I1229" s="33"/>
      <c r="J1229" s="33"/>
      <c r="K1229" s="7"/>
      <c r="N1229" s="227"/>
      <c r="O1229" s="488"/>
      <c r="P1229" s="488"/>
      <c r="AM1229" t="s">
        <v>174</v>
      </c>
      <c r="AN1229" t="s">
        <v>178</v>
      </c>
    </row>
    <row r="1230" spans="1:40" x14ac:dyDescent="0.35">
      <c r="A1230" s="15" t="s">
        <v>258</v>
      </c>
      <c r="B1230" s="35">
        <v>1</v>
      </c>
      <c r="C1230" s="473" t="s">
        <v>210</v>
      </c>
      <c r="D1230" s="259"/>
      <c r="E1230" s="598" t="s">
        <v>671</v>
      </c>
      <c r="F1230" s="598"/>
      <c r="G1230" s="485">
        <v>7200000</v>
      </c>
      <c r="H1230" s="433"/>
      <c r="I1230" s="599" t="s">
        <v>672</v>
      </c>
      <c r="J1230" s="600"/>
      <c r="K1230" s="7"/>
      <c r="N1230" s="227"/>
      <c r="O1230" s="488"/>
      <c r="P1230" s="488"/>
      <c r="AM1230">
        <v>0</v>
      </c>
      <c r="AN1230">
        <v>0</v>
      </c>
    </row>
    <row r="1231" spans="1:40" x14ac:dyDescent="0.35">
      <c r="A1231" s="15" t="s">
        <v>258</v>
      </c>
      <c r="B1231" s="35">
        <v>2</v>
      </c>
      <c r="C1231" s="473" t="s">
        <v>210</v>
      </c>
      <c r="D1231" s="259"/>
      <c r="E1231" s="598" t="s">
        <v>673</v>
      </c>
      <c r="F1231" s="598"/>
      <c r="G1231" s="485">
        <v>2000000</v>
      </c>
      <c r="H1231" s="433"/>
      <c r="I1231" s="599" t="s">
        <v>674</v>
      </c>
      <c r="J1231" s="600"/>
      <c r="K1231" s="7"/>
      <c r="N1231" s="227"/>
      <c r="O1231" s="488"/>
      <c r="P1231" s="488"/>
      <c r="AM1231">
        <v>0</v>
      </c>
      <c r="AN1231">
        <v>0</v>
      </c>
    </row>
    <row r="1232" spans="1:40" x14ac:dyDescent="0.35">
      <c r="A1232" s="15" t="s">
        <v>258</v>
      </c>
      <c r="B1232" s="35">
        <v>3</v>
      </c>
      <c r="C1232" s="473" t="s">
        <v>210</v>
      </c>
      <c r="D1232" s="259"/>
      <c r="E1232" s="598" t="s">
        <v>675</v>
      </c>
      <c r="F1232" s="598"/>
      <c r="G1232" s="485">
        <v>3000000</v>
      </c>
      <c r="H1232" s="433"/>
      <c r="I1232" s="599" t="s">
        <v>676</v>
      </c>
      <c r="J1232" s="600"/>
      <c r="K1232" s="7"/>
      <c r="N1232" s="227"/>
      <c r="O1232" s="488"/>
      <c r="P1232" s="488"/>
      <c r="AM1232">
        <v>0</v>
      </c>
      <c r="AN1232">
        <v>0</v>
      </c>
    </row>
    <row r="1233" spans="1:40" x14ac:dyDescent="0.35">
      <c r="A1233" s="15" t="s">
        <v>258</v>
      </c>
      <c r="B1233" s="35">
        <v>4</v>
      </c>
      <c r="C1233" s="473" t="s">
        <v>210</v>
      </c>
      <c r="D1233" s="259"/>
      <c r="E1233" s="598" t="s">
        <v>677</v>
      </c>
      <c r="F1233" s="598"/>
      <c r="G1233" s="485">
        <v>300000</v>
      </c>
      <c r="H1233" s="433"/>
      <c r="I1233" s="599" t="s">
        <v>678</v>
      </c>
      <c r="J1233" s="600"/>
      <c r="K1233" s="7"/>
      <c r="N1233" s="227"/>
      <c r="O1233" s="488"/>
      <c r="P1233" s="488"/>
      <c r="AM1233">
        <v>0</v>
      </c>
      <c r="AN1233">
        <v>0</v>
      </c>
    </row>
    <row r="1234" spans="1:40" x14ac:dyDescent="0.35">
      <c r="A1234" s="15" t="s">
        <v>258</v>
      </c>
      <c r="B1234" s="35">
        <v>5</v>
      </c>
      <c r="C1234" s="473"/>
      <c r="D1234" s="259"/>
      <c r="E1234" s="598"/>
      <c r="F1234" s="598"/>
      <c r="G1234" s="485">
        <v>0</v>
      </c>
      <c r="H1234" s="433"/>
      <c r="I1234" s="599"/>
      <c r="J1234" s="600"/>
      <c r="K1234" s="7"/>
      <c r="N1234" s="227"/>
      <c r="O1234" s="488"/>
      <c r="P1234" s="488"/>
      <c r="AM1234">
        <v>0</v>
      </c>
      <c r="AN1234">
        <v>0</v>
      </c>
    </row>
    <row r="1235" spans="1:40" x14ac:dyDescent="0.35">
      <c r="A1235" s="15" t="s">
        <v>258</v>
      </c>
      <c r="B1235" s="35">
        <v>6</v>
      </c>
      <c r="C1235" s="473"/>
      <c r="D1235" s="259"/>
      <c r="E1235" s="598"/>
      <c r="F1235" s="598"/>
      <c r="G1235" s="485">
        <v>0</v>
      </c>
      <c r="H1235" s="433"/>
      <c r="I1235" s="599"/>
      <c r="J1235" s="600"/>
      <c r="K1235" s="7"/>
      <c r="N1235" s="227"/>
      <c r="O1235" s="488"/>
      <c r="P1235" s="488"/>
      <c r="AM1235">
        <v>0</v>
      </c>
      <c r="AN1235">
        <v>0</v>
      </c>
    </row>
    <row r="1236" spans="1:40" x14ac:dyDescent="0.35">
      <c r="A1236" s="15" t="s">
        <v>258</v>
      </c>
      <c r="B1236" s="35">
        <v>7</v>
      </c>
      <c r="C1236" s="473"/>
      <c r="D1236" s="259"/>
      <c r="E1236" s="598"/>
      <c r="F1236" s="598"/>
      <c r="G1236" s="485">
        <v>0</v>
      </c>
      <c r="H1236" s="433"/>
      <c r="I1236" s="599"/>
      <c r="J1236" s="600"/>
      <c r="K1236" s="7"/>
      <c r="N1236" s="227"/>
      <c r="O1236" s="488"/>
      <c r="P1236" s="488"/>
      <c r="AM1236">
        <v>0</v>
      </c>
      <c r="AN1236">
        <v>0</v>
      </c>
    </row>
    <row r="1237" spans="1:40" x14ac:dyDescent="0.35">
      <c r="A1237" s="15" t="s">
        <v>258</v>
      </c>
      <c r="B1237" s="35">
        <v>8</v>
      </c>
      <c r="C1237" s="473"/>
      <c r="D1237" s="259"/>
      <c r="E1237" s="598"/>
      <c r="F1237" s="598"/>
      <c r="G1237" s="485">
        <v>0</v>
      </c>
      <c r="H1237" s="433"/>
      <c r="I1237" s="599"/>
      <c r="J1237" s="600"/>
      <c r="K1237" s="7"/>
      <c r="N1237" s="227"/>
      <c r="O1237" s="488"/>
      <c r="P1237" s="488"/>
      <c r="AM1237">
        <v>0</v>
      </c>
      <c r="AN1237">
        <v>0</v>
      </c>
    </row>
    <row r="1238" spans="1:40" x14ac:dyDescent="0.35">
      <c r="A1238" s="15" t="s">
        <v>258</v>
      </c>
      <c r="B1238" s="35">
        <v>9</v>
      </c>
      <c r="C1238" s="473"/>
      <c r="D1238" s="259"/>
      <c r="E1238" s="598"/>
      <c r="F1238" s="598"/>
      <c r="G1238" s="485">
        <v>0</v>
      </c>
      <c r="H1238" s="433"/>
      <c r="I1238" s="599"/>
      <c r="J1238" s="600"/>
      <c r="K1238" s="7"/>
      <c r="N1238" s="227"/>
      <c r="O1238" s="488"/>
      <c r="P1238" s="488"/>
      <c r="AM1238">
        <v>0</v>
      </c>
      <c r="AN1238">
        <v>0</v>
      </c>
    </row>
    <row r="1239" spans="1:40" x14ac:dyDescent="0.35">
      <c r="A1239" s="15" t="s">
        <v>258</v>
      </c>
      <c r="B1239" s="35">
        <v>10</v>
      </c>
      <c r="C1239" s="473"/>
      <c r="D1239" s="259"/>
      <c r="E1239" s="598"/>
      <c r="F1239" s="598"/>
      <c r="G1239" s="485">
        <v>0</v>
      </c>
      <c r="H1239" s="433"/>
      <c r="I1239" s="599"/>
      <c r="J1239" s="600"/>
      <c r="K1239" s="7"/>
      <c r="N1239" s="227"/>
      <c r="O1239" s="488"/>
      <c r="P1239" s="488"/>
      <c r="AM1239">
        <v>0</v>
      </c>
      <c r="AN1239">
        <v>0</v>
      </c>
    </row>
    <row r="1240" spans="1:40" x14ac:dyDescent="0.35">
      <c r="A1240" s="15" t="s">
        <v>258</v>
      </c>
      <c r="B1240" s="35">
        <v>11</v>
      </c>
      <c r="C1240" s="473"/>
      <c r="D1240" s="259"/>
      <c r="E1240" s="598"/>
      <c r="F1240" s="598"/>
      <c r="G1240" s="485">
        <v>0</v>
      </c>
      <c r="H1240" s="433"/>
      <c r="I1240" s="599"/>
      <c r="J1240" s="600"/>
      <c r="K1240" s="7"/>
      <c r="N1240" s="227"/>
      <c r="O1240" s="488"/>
      <c r="P1240" s="488"/>
      <c r="AM1240">
        <v>0</v>
      </c>
      <c r="AN1240">
        <v>0</v>
      </c>
    </row>
    <row r="1241" spans="1:40" x14ac:dyDescent="0.35">
      <c r="A1241" s="15" t="s">
        <v>258</v>
      </c>
      <c r="B1241" s="35">
        <v>12</v>
      </c>
      <c r="C1241" s="473"/>
      <c r="D1241" s="259"/>
      <c r="E1241" s="598"/>
      <c r="F1241" s="598"/>
      <c r="G1241" s="485">
        <v>0</v>
      </c>
      <c r="H1241" s="433"/>
      <c r="I1241" s="599"/>
      <c r="J1241" s="600"/>
      <c r="K1241" s="7"/>
      <c r="N1241" s="227"/>
      <c r="O1241" s="488"/>
      <c r="P1241" s="488"/>
      <c r="AM1241">
        <v>0</v>
      </c>
      <c r="AN1241">
        <v>0</v>
      </c>
    </row>
    <row r="1242" spans="1:40" x14ac:dyDescent="0.35">
      <c r="A1242" s="15" t="s">
        <v>258</v>
      </c>
      <c r="B1242" s="35">
        <v>13</v>
      </c>
      <c r="C1242" s="473"/>
      <c r="D1242" s="259"/>
      <c r="E1242" s="598"/>
      <c r="F1242" s="598"/>
      <c r="G1242" s="485">
        <v>0</v>
      </c>
      <c r="H1242" s="433"/>
      <c r="I1242" s="599"/>
      <c r="J1242" s="600"/>
      <c r="K1242" s="7"/>
      <c r="N1242" s="227"/>
      <c r="O1242" s="488"/>
      <c r="P1242" s="488"/>
      <c r="AM1242">
        <v>0</v>
      </c>
      <c r="AN1242">
        <v>0</v>
      </c>
    </row>
    <row r="1243" spans="1:40" x14ac:dyDescent="0.35">
      <c r="A1243" s="15" t="s">
        <v>258</v>
      </c>
      <c r="B1243" s="35">
        <v>14</v>
      </c>
      <c r="C1243" s="473"/>
      <c r="D1243" s="259"/>
      <c r="E1243" s="598"/>
      <c r="F1243" s="598"/>
      <c r="G1243" s="485">
        <v>0</v>
      </c>
      <c r="H1243" s="433"/>
      <c r="I1243" s="599"/>
      <c r="J1243" s="600"/>
      <c r="K1243" s="7"/>
      <c r="N1243" s="227"/>
      <c r="O1243" s="488"/>
      <c r="P1243" s="488"/>
      <c r="AM1243">
        <v>0</v>
      </c>
      <c r="AN1243">
        <v>0</v>
      </c>
    </row>
    <row r="1244" spans="1:40" x14ac:dyDescent="0.35">
      <c r="A1244" s="15" t="s">
        <v>258</v>
      </c>
      <c r="B1244" s="35">
        <v>15</v>
      </c>
      <c r="C1244" s="473"/>
      <c r="D1244" s="259"/>
      <c r="E1244" s="598"/>
      <c r="F1244" s="598"/>
      <c r="G1244" s="485">
        <v>0</v>
      </c>
      <c r="H1244" s="433"/>
      <c r="I1244" s="599"/>
      <c r="J1244" s="600"/>
      <c r="K1244" s="7"/>
      <c r="N1244" s="227"/>
      <c r="O1244" s="488"/>
      <c r="P1244" s="488"/>
      <c r="AM1244">
        <v>0</v>
      </c>
      <c r="AN1244">
        <v>0</v>
      </c>
    </row>
    <row r="1245" spans="1:40" x14ac:dyDescent="0.35">
      <c r="A1245" s="15" t="s">
        <v>258</v>
      </c>
      <c r="B1245" s="35">
        <v>16</v>
      </c>
      <c r="C1245" s="473"/>
      <c r="D1245" s="259"/>
      <c r="E1245" s="598"/>
      <c r="F1245" s="598"/>
      <c r="G1245" s="485">
        <v>0</v>
      </c>
      <c r="H1245" s="433"/>
      <c r="I1245" s="599"/>
      <c r="J1245" s="600"/>
      <c r="K1245" s="7"/>
      <c r="N1245" s="227"/>
      <c r="O1245" s="488"/>
      <c r="P1245" s="488"/>
      <c r="AM1245">
        <v>0</v>
      </c>
      <c r="AN1245">
        <v>0</v>
      </c>
    </row>
    <row r="1246" spans="1:40" x14ac:dyDescent="0.35">
      <c r="A1246" s="15" t="s">
        <v>258</v>
      </c>
      <c r="B1246" s="35">
        <v>17</v>
      </c>
      <c r="C1246" s="473"/>
      <c r="D1246" s="259"/>
      <c r="E1246" s="598"/>
      <c r="F1246" s="598"/>
      <c r="G1246" s="485">
        <v>0</v>
      </c>
      <c r="H1246" s="433"/>
      <c r="I1246" s="599"/>
      <c r="J1246" s="600"/>
      <c r="K1246" s="7"/>
      <c r="N1246" s="227"/>
      <c r="O1246" s="488"/>
      <c r="P1246" s="488"/>
      <c r="AM1246">
        <v>0</v>
      </c>
      <c r="AN1246">
        <v>0</v>
      </c>
    </row>
    <row r="1247" spans="1:40" x14ac:dyDescent="0.35">
      <c r="A1247" s="15" t="s">
        <v>258</v>
      </c>
      <c r="B1247" s="35">
        <v>18</v>
      </c>
      <c r="C1247" s="473"/>
      <c r="D1247" s="259"/>
      <c r="E1247" s="598"/>
      <c r="F1247" s="598"/>
      <c r="G1247" s="485">
        <v>0</v>
      </c>
      <c r="H1247" s="433"/>
      <c r="I1247" s="599"/>
      <c r="J1247" s="600"/>
      <c r="K1247" s="7"/>
      <c r="N1247" s="227"/>
      <c r="O1247" s="488"/>
      <c r="P1247" s="488"/>
      <c r="AM1247">
        <v>0</v>
      </c>
      <c r="AN1247">
        <v>0</v>
      </c>
    </row>
    <row r="1248" spans="1:40" x14ac:dyDescent="0.35">
      <c r="A1248" s="15" t="s">
        <v>258</v>
      </c>
      <c r="B1248" s="35">
        <v>19</v>
      </c>
      <c r="C1248" s="473"/>
      <c r="D1248" s="259"/>
      <c r="E1248" s="598"/>
      <c r="F1248" s="598"/>
      <c r="G1248" s="485">
        <v>0</v>
      </c>
      <c r="H1248" s="433"/>
      <c r="I1248" s="599"/>
      <c r="J1248" s="600"/>
      <c r="K1248" s="7"/>
      <c r="N1248" s="227"/>
      <c r="O1248" s="488"/>
      <c r="P1248" s="488"/>
      <c r="AM1248">
        <v>0</v>
      </c>
      <c r="AN1248">
        <v>0</v>
      </c>
    </row>
    <row r="1249" spans="1:40" x14ac:dyDescent="0.35">
      <c r="A1249" s="15" t="s">
        <v>258</v>
      </c>
      <c r="B1249" s="35">
        <v>20</v>
      </c>
      <c r="C1249" s="473"/>
      <c r="D1249" s="259"/>
      <c r="E1249" s="598"/>
      <c r="F1249" s="598"/>
      <c r="G1249" s="485">
        <v>0</v>
      </c>
      <c r="H1249" s="433"/>
      <c r="I1249" s="599"/>
      <c r="J1249" s="600"/>
      <c r="K1249" s="7"/>
      <c r="N1249" s="227"/>
      <c r="O1249" s="488"/>
      <c r="P1249" s="488"/>
      <c r="AM1249">
        <v>0</v>
      </c>
      <c r="AN1249">
        <v>0</v>
      </c>
    </row>
    <row r="1250" spans="1:40" x14ac:dyDescent="0.35">
      <c r="A1250" s="15" t="s">
        <v>258</v>
      </c>
      <c r="B1250" s="35">
        <v>21</v>
      </c>
      <c r="C1250" s="473"/>
      <c r="D1250" s="259"/>
      <c r="E1250" s="598"/>
      <c r="F1250" s="598"/>
      <c r="G1250" s="485">
        <v>0</v>
      </c>
      <c r="H1250" s="433"/>
      <c r="I1250" s="599"/>
      <c r="J1250" s="600"/>
      <c r="K1250" s="7"/>
      <c r="N1250" s="227"/>
      <c r="O1250" s="488"/>
      <c r="P1250" s="488"/>
      <c r="AM1250">
        <v>0</v>
      </c>
      <c r="AN1250">
        <v>0</v>
      </c>
    </row>
    <row r="1251" spans="1:40" x14ac:dyDescent="0.35">
      <c r="A1251" s="15" t="s">
        <v>258</v>
      </c>
      <c r="B1251" s="35">
        <v>22</v>
      </c>
      <c r="C1251" s="473"/>
      <c r="D1251" s="259"/>
      <c r="E1251" s="598"/>
      <c r="F1251" s="598"/>
      <c r="G1251" s="485">
        <v>0</v>
      </c>
      <c r="H1251" s="433"/>
      <c r="I1251" s="599"/>
      <c r="J1251" s="600"/>
      <c r="K1251" s="7"/>
      <c r="N1251" s="227"/>
      <c r="O1251" s="488"/>
      <c r="P1251" s="488"/>
      <c r="AM1251">
        <v>0</v>
      </c>
      <c r="AN1251">
        <v>0</v>
      </c>
    </row>
    <row r="1252" spans="1:40" x14ac:dyDescent="0.35">
      <c r="A1252" s="15" t="s">
        <v>258</v>
      </c>
      <c r="B1252" s="35">
        <v>23</v>
      </c>
      <c r="C1252" s="473"/>
      <c r="D1252" s="259"/>
      <c r="E1252" s="598"/>
      <c r="F1252" s="598"/>
      <c r="G1252" s="485">
        <v>0</v>
      </c>
      <c r="H1252" s="433"/>
      <c r="I1252" s="599"/>
      <c r="J1252" s="600"/>
      <c r="K1252" s="7"/>
      <c r="N1252" s="227"/>
      <c r="O1252" s="488"/>
      <c r="P1252" s="488"/>
      <c r="AM1252">
        <v>0</v>
      </c>
      <c r="AN1252">
        <v>0</v>
      </c>
    </row>
    <row r="1253" spans="1:40" x14ac:dyDescent="0.35">
      <c r="A1253" s="15" t="s">
        <v>258</v>
      </c>
      <c r="B1253" s="35">
        <v>24</v>
      </c>
      <c r="C1253" s="473"/>
      <c r="D1253" s="259"/>
      <c r="E1253" s="598"/>
      <c r="F1253" s="598"/>
      <c r="G1253" s="485">
        <v>0</v>
      </c>
      <c r="H1253" s="433"/>
      <c r="I1253" s="599"/>
      <c r="J1253" s="600"/>
      <c r="K1253" s="7"/>
      <c r="N1253" s="227"/>
      <c r="O1253" s="488"/>
      <c r="P1253" s="488"/>
      <c r="AM1253">
        <v>0</v>
      </c>
      <c r="AN1253">
        <v>0</v>
      </c>
    </row>
    <row r="1254" spans="1:40" x14ac:dyDescent="0.35">
      <c r="A1254" s="15" t="s">
        <v>258</v>
      </c>
      <c r="B1254" s="35">
        <v>25</v>
      </c>
      <c r="C1254" s="473"/>
      <c r="D1254" s="259"/>
      <c r="E1254" s="598"/>
      <c r="F1254" s="598"/>
      <c r="G1254" s="485">
        <v>0</v>
      </c>
      <c r="H1254" s="433"/>
      <c r="I1254" s="599"/>
      <c r="J1254" s="600"/>
      <c r="K1254" s="7"/>
      <c r="N1254" s="227"/>
      <c r="O1254" s="488"/>
      <c r="P1254" s="488"/>
      <c r="AM1254">
        <v>0</v>
      </c>
      <c r="AN1254">
        <v>0</v>
      </c>
    </row>
    <row r="1255" spans="1:40" ht="15" hidden="1" customHeight="1" outlineLevel="1" x14ac:dyDescent="0.35">
      <c r="A1255" s="15" t="s">
        <v>258</v>
      </c>
      <c r="B1255" s="35">
        <v>26</v>
      </c>
      <c r="C1255" s="473"/>
      <c r="D1255" s="259"/>
      <c r="E1255" s="598"/>
      <c r="F1255" s="598"/>
      <c r="G1255" s="485">
        <v>0</v>
      </c>
      <c r="H1255" s="433"/>
      <c r="I1255" s="599"/>
      <c r="J1255" s="600"/>
      <c r="K1255" s="7"/>
      <c r="N1255" s="227"/>
      <c r="O1255" s="488"/>
      <c r="P1255" s="488"/>
      <c r="AM1255">
        <v>0</v>
      </c>
      <c r="AN1255">
        <v>0</v>
      </c>
    </row>
    <row r="1256" spans="1:40" ht="15" hidden="1" customHeight="1" outlineLevel="1" x14ac:dyDescent="0.35">
      <c r="A1256" s="15" t="s">
        <v>258</v>
      </c>
      <c r="B1256" s="35">
        <v>27</v>
      </c>
      <c r="C1256" s="473"/>
      <c r="D1256" s="259"/>
      <c r="E1256" s="598"/>
      <c r="F1256" s="598"/>
      <c r="G1256" s="485">
        <v>0</v>
      </c>
      <c r="H1256" s="433"/>
      <c r="I1256" s="599"/>
      <c r="J1256" s="600"/>
      <c r="K1256" s="7"/>
      <c r="N1256" s="227"/>
      <c r="O1256" s="488"/>
      <c r="P1256" s="488"/>
      <c r="AM1256">
        <v>0</v>
      </c>
      <c r="AN1256">
        <v>0</v>
      </c>
    </row>
    <row r="1257" spans="1:40" ht="15" hidden="1" customHeight="1" outlineLevel="1" x14ac:dyDescent="0.35">
      <c r="A1257" s="15" t="s">
        <v>258</v>
      </c>
      <c r="B1257" s="35">
        <v>28</v>
      </c>
      <c r="C1257" s="473"/>
      <c r="D1257" s="259"/>
      <c r="E1257" s="598"/>
      <c r="F1257" s="598"/>
      <c r="G1257" s="485">
        <v>0</v>
      </c>
      <c r="H1257" s="433"/>
      <c r="I1257" s="599"/>
      <c r="J1257" s="600"/>
      <c r="K1257" s="7"/>
      <c r="N1257" s="227"/>
      <c r="O1257" s="488"/>
      <c r="P1257" s="488"/>
      <c r="AM1257">
        <v>0</v>
      </c>
      <c r="AN1257">
        <v>0</v>
      </c>
    </row>
    <row r="1258" spans="1:40" ht="15" hidden="1" customHeight="1" outlineLevel="1" x14ac:dyDescent="0.35">
      <c r="A1258" s="15" t="s">
        <v>258</v>
      </c>
      <c r="B1258" s="35">
        <v>29</v>
      </c>
      <c r="C1258" s="473"/>
      <c r="D1258" s="259"/>
      <c r="E1258" s="598"/>
      <c r="F1258" s="598"/>
      <c r="G1258" s="485">
        <v>0</v>
      </c>
      <c r="H1258" s="433"/>
      <c r="I1258" s="599"/>
      <c r="J1258" s="600"/>
      <c r="K1258" s="7"/>
      <c r="N1258" s="227"/>
      <c r="O1258" s="488"/>
      <c r="P1258" s="488"/>
      <c r="AM1258">
        <v>0</v>
      </c>
      <c r="AN1258">
        <v>0</v>
      </c>
    </row>
    <row r="1259" spans="1:40" ht="15" hidden="1" customHeight="1" outlineLevel="1" x14ac:dyDescent="0.35">
      <c r="A1259" s="15" t="s">
        <v>258</v>
      </c>
      <c r="B1259" s="35">
        <v>30</v>
      </c>
      <c r="C1259" s="473"/>
      <c r="D1259" s="259"/>
      <c r="E1259" s="598"/>
      <c r="F1259" s="598"/>
      <c r="G1259" s="485">
        <v>0</v>
      </c>
      <c r="H1259" s="433"/>
      <c r="I1259" s="599"/>
      <c r="J1259" s="600"/>
      <c r="K1259" s="7"/>
      <c r="N1259" s="227"/>
      <c r="O1259" s="488"/>
      <c r="P1259" s="488"/>
      <c r="AM1259">
        <v>0</v>
      </c>
      <c r="AN1259">
        <v>0</v>
      </c>
    </row>
    <row r="1260" spans="1:40" ht="15" hidden="1" customHeight="1" outlineLevel="1" x14ac:dyDescent="0.35">
      <c r="A1260" s="15" t="s">
        <v>258</v>
      </c>
      <c r="B1260" s="35">
        <v>31</v>
      </c>
      <c r="C1260" s="473"/>
      <c r="D1260" s="259"/>
      <c r="E1260" s="598"/>
      <c r="F1260" s="598"/>
      <c r="G1260" s="485">
        <v>0</v>
      </c>
      <c r="H1260" s="433"/>
      <c r="I1260" s="599"/>
      <c r="J1260" s="600"/>
      <c r="K1260" s="7"/>
      <c r="N1260" s="227"/>
      <c r="O1260" s="488"/>
      <c r="P1260" s="488"/>
      <c r="AM1260">
        <v>0</v>
      </c>
      <c r="AN1260">
        <v>0</v>
      </c>
    </row>
    <row r="1261" spans="1:40" ht="15" hidden="1" customHeight="1" outlineLevel="1" x14ac:dyDescent="0.35">
      <c r="A1261" s="15" t="s">
        <v>258</v>
      </c>
      <c r="B1261" s="35">
        <v>32</v>
      </c>
      <c r="C1261" s="473"/>
      <c r="D1261" s="259"/>
      <c r="E1261" s="598"/>
      <c r="F1261" s="598"/>
      <c r="G1261" s="485">
        <v>0</v>
      </c>
      <c r="H1261" s="433"/>
      <c r="I1261" s="599"/>
      <c r="J1261" s="600"/>
      <c r="K1261" s="7"/>
      <c r="N1261" s="227"/>
      <c r="O1261" s="488"/>
      <c r="P1261" s="488"/>
      <c r="AM1261">
        <v>0</v>
      </c>
      <c r="AN1261">
        <v>0</v>
      </c>
    </row>
    <row r="1262" spans="1:40" ht="15" hidden="1" customHeight="1" outlineLevel="1" x14ac:dyDescent="0.35">
      <c r="A1262" s="15" t="s">
        <v>258</v>
      </c>
      <c r="B1262" s="35">
        <v>33</v>
      </c>
      <c r="C1262" s="473"/>
      <c r="D1262" s="259"/>
      <c r="E1262" s="598"/>
      <c r="F1262" s="598"/>
      <c r="G1262" s="485">
        <v>0</v>
      </c>
      <c r="H1262" s="433"/>
      <c r="I1262" s="599"/>
      <c r="J1262" s="600"/>
      <c r="K1262" s="7"/>
      <c r="N1262" s="227"/>
      <c r="O1262" s="488"/>
      <c r="P1262" s="488"/>
      <c r="AM1262">
        <v>0</v>
      </c>
      <c r="AN1262">
        <v>0</v>
      </c>
    </row>
    <row r="1263" spans="1:40" ht="15" hidden="1" customHeight="1" outlineLevel="1" x14ac:dyDescent="0.35">
      <c r="A1263" s="15" t="s">
        <v>258</v>
      </c>
      <c r="B1263" s="35">
        <v>34</v>
      </c>
      <c r="C1263" s="473"/>
      <c r="D1263" s="259"/>
      <c r="E1263" s="598"/>
      <c r="F1263" s="598"/>
      <c r="G1263" s="485">
        <v>0</v>
      </c>
      <c r="H1263" s="433"/>
      <c r="I1263" s="599"/>
      <c r="J1263" s="600"/>
      <c r="K1263" s="7"/>
      <c r="N1263" s="227"/>
      <c r="O1263" s="488"/>
      <c r="P1263" s="488"/>
      <c r="AM1263">
        <v>0</v>
      </c>
      <c r="AN1263">
        <v>0</v>
      </c>
    </row>
    <row r="1264" spans="1:40" ht="15" hidden="1" customHeight="1" outlineLevel="1" x14ac:dyDescent="0.35">
      <c r="A1264" s="15" t="s">
        <v>258</v>
      </c>
      <c r="B1264" s="35">
        <v>35</v>
      </c>
      <c r="C1264" s="473"/>
      <c r="D1264" s="259"/>
      <c r="E1264" s="598"/>
      <c r="F1264" s="598"/>
      <c r="G1264" s="485">
        <v>0</v>
      </c>
      <c r="H1264" s="433"/>
      <c r="I1264" s="599"/>
      <c r="J1264" s="600"/>
      <c r="K1264" s="7"/>
      <c r="N1264" s="227"/>
      <c r="O1264" s="488"/>
      <c r="P1264" s="488"/>
      <c r="AM1264">
        <v>0</v>
      </c>
      <c r="AN1264">
        <v>0</v>
      </c>
    </row>
    <row r="1265" spans="1:40" ht="15" hidden="1" customHeight="1" outlineLevel="1" x14ac:dyDescent="0.35">
      <c r="A1265" s="15" t="s">
        <v>258</v>
      </c>
      <c r="B1265" s="35">
        <v>36</v>
      </c>
      <c r="C1265" s="473"/>
      <c r="D1265" s="259"/>
      <c r="E1265" s="598"/>
      <c r="F1265" s="598"/>
      <c r="G1265" s="485">
        <v>0</v>
      </c>
      <c r="H1265" s="433"/>
      <c r="I1265" s="599"/>
      <c r="J1265" s="600"/>
      <c r="K1265" s="7"/>
      <c r="N1265" s="227"/>
      <c r="O1265" s="488"/>
      <c r="P1265" s="488"/>
      <c r="AM1265">
        <v>0</v>
      </c>
      <c r="AN1265">
        <v>0</v>
      </c>
    </row>
    <row r="1266" spans="1:40" ht="15" hidden="1" customHeight="1" outlineLevel="1" x14ac:dyDescent="0.35">
      <c r="A1266" s="15" t="s">
        <v>258</v>
      </c>
      <c r="B1266" s="35">
        <v>37</v>
      </c>
      <c r="C1266" s="473"/>
      <c r="D1266" s="259"/>
      <c r="E1266" s="598"/>
      <c r="F1266" s="598"/>
      <c r="G1266" s="485">
        <v>0</v>
      </c>
      <c r="H1266" s="433"/>
      <c r="I1266" s="599"/>
      <c r="J1266" s="600"/>
      <c r="K1266" s="7"/>
      <c r="N1266" s="227"/>
      <c r="O1266" s="488"/>
      <c r="P1266" s="488"/>
      <c r="AM1266">
        <v>0</v>
      </c>
      <c r="AN1266">
        <v>0</v>
      </c>
    </row>
    <row r="1267" spans="1:40" ht="15" hidden="1" customHeight="1" outlineLevel="1" x14ac:dyDescent="0.35">
      <c r="A1267" s="15" t="s">
        <v>258</v>
      </c>
      <c r="B1267" s="35">
        <v>38</v>
      </c>
      <c r="C1267" s="473"/>
      <c r="D1267" s="259"/>
      <c r="E1267" s="598"/>
      <c r="F1267" s="598"/>
      <c r="G1267" s="485">
        <v>0</v>
      </c>
      <c r="H1267" s="433"/>
      <c r="I1267" s="599"/>
      <c r="J1267" s="600"/>
      <c r="K1267" s="7"/>
      <c r="N1267" s="227"/>
      <c r="O1267" s="488"/>
      <c r="P1267" s="488"/>
      <c r="AM1267">
        <v>0</v>
      </c>
      <c r="AN1267">
        <v>0</v>
      </c>
    </row>
    <row r="1268" spans="1:40" ht="15" hidden="1" customHeight="1" outlineLevel="1" x14ac:dyDescent="0.35">
      <c r="A1268" s="15" t="s">
        <v>258</v>
      </c>
      <c r="B1268" s="35">
        <v>39</v>
      </c>
      <c r="C1268" s="473"/>
      <c r="D1268" s="259"/>
      <c r="E1268" s="598"/>
      <c r="F1268" s="598"/>
      <c r="G1268" s="485">
        <v>0</v>
      </c>
      <c r="H1268" s="433"/>
      <c r="I1268" s="599"/>
      <c r="J1268" s="600"/>
      <c r="K1268" s="7"/>
      <c r="N1268" s="227"/>
      <c r="O1268" s="488"/>
      <c r="P1268" s="488"/>
      <c r="AM1268">
        <v>0</v>
      </c>
      <c r="AN1268">
        <v>0</v>
      </c>
    </row>
    <row r="1269" spans="1:40" ht="15" hidden="1" customHeight="1" outlineLevel="1" x14ac:dyDescent="0.35">
      <c r="A1269" s="15" t="s">
        <v>258</v>
      </c>
      <c r="B1269" s="35">
        <v>40</v>
      </c>
      <c r="C1269" s="473"/>
      <c r="D1269" s="259"/>
      <c r="E1269" s="598"/>
      <c r="F1269" s="598"/>
      <c r="G1269" s="485">
        <v>0</v>
      </c>
      <c r="H1269" s="433"/>
      <c r="I1269" s="599"/>
      <c r="J1269" s="600"/>
      <c r="K1269" s="7"/>
      <c r="N1269" s="227"/>
      <c r="O1269" s="488"/>
      <c r="P1269" s="488"/>
      <c r="AM1269">
        <v>0</v>
      </c>
      <c r="AN1269">
        <v>0</v>
      </c>
    </row>
    <row r="1270" spans="1:40" ht="15" hidden="1" customHeight="1" outlineLevel="1" x14ac:dyDescent="0.35">
      <c r="A1270" s="15" t="s">
        <v>258</v>
      </c>
      <c r="B1270" s="35">
        <v>41</v>
      </c>
      <c r="C1270" s="473"/>
      <c r="D1270" s="259"/>
      <c r="E1270" s="598"/>
      <c r="F1270" s="598"/>
      <c r="G1270" s="485">
        <v>0</v>
      </c>
      <c r="H1270" s="433"/>
      <c r="I1270" s="599"/>
      <c r="J1270" s="600"/>
      <c r="K1270" s="7"/>
      <c r="N1270" s="227"/>
      <c r="O1270" s="488"/>
      <c r="P1270" s="488"/>
      <c r="AM1270">
        <v>0</v>
      </c>
      <c r="AN1270">
        <v>0</v>
      </c>
    </row>
    <row r="1271" spans="1:40" ht="15" hidden="1" customHeight="1" outlineLevel="1" x14ac:dyDescent="0.35">
      <c r="A1271" s="15" t="s">
        <v>258</v>
      </c>
      <c r="B1271" s="35">
        <v>42</v>
      </c>
      <c r="C1271" s="473"/>
      <c r="D1271" s="259"/>
      <c r="E1271" s="598"/>
      <c r="F1271" s="598"/>
      <c r="G1271" s="485">
        <v>0</v>
      </c>
      <c r="H1271" s="433"/>
      <c r="I1271" s="599"/>
      <c r="J1271" s="600"/>
      <c r="K1271" s="7"/>
      <c r="N1271" s="227"/>
      <c r="O1271" s="488"/>
      <c r="P1271" s="488"/>
      <c r="AM1271">
        <v>0</v>
      </c>
      <c r="AN1271">
        <v>0</v>
      </c>
    </row>
    <row r="1272" spans="1:40" ht="15" hidden="1" customHeight="1" outlineLevel="1" x14ac:dyDescent="0.35">
      <c r="A1272" s="15" t="s">
        <v>258</v>
      </c>
      <c r="B1272" s="35">
        <v>43</v>
      </c>
      <c r="C1272" s="473"/>
      <c r="D1272" s="259"/>
      <c r="E1272" s="598"/>
      <c r="F1272" s="598"/>
      <c r="G1272" s="485">
        <v>0</v>
      </c>
      <c r="H1272" s="433"/>
      <c r="I1272" s="599"/>
      <c r="J1272" s="600"/>
      <c r="K1272" s="7"/>
      <c r="N1272" s="227"/>
      <c r="O1272" s="488"/>
      <c r="P1272" s="488"/>
      <c r="AM1272">
        <v>0</v>
      </c>
      <c r="AN1272">
        <v>0</v>
      </c>
    </row>
    <row r="1273" spans="1:40" ht="15" hidden="1" customHeight="1" outlineLevel="1" x14ac:dyDescent="0.35">
      <c r="A1273" s="15" t="s">
        <v>258</v>
      </c>
      <c r="B1273" s="35">
        <v>44</v>
      </c>
      <c r="C1273" s="473"/>
      <c r="D1273" s="259"/>
      <c r="E1273" s="598"/>
      <c r="F1273" s="598"/>
      <c r="G1273" s="485">
        <v>0</v>
      </c>
      <c r="H1273" s="433"/>
      <c r="I1273" s="599"/>
      <c r="J1273" s="600"/>
      <c r="K1273" s="7"/>
      <c r="N1273" s="227"/>
      <c r="O1273" s="488"/>
      <c r="P1273" s="488"/>
      <c r="AM1273">
        <v>0</v>
      </c>
      <c r="AN1273">
        <v>0</v>
      </c>
    </row>
    <row r="1274" spans="1:40" ht="15" hidden="1" customHeight="1" outlineLevel="1" x14ac:dyDescent="0.35">
      <c r="A1274" s="15" t="s">
        <v>258</v>
      </c>
      <c r="B1274" s="35">
        <v>45</v>
      </c>
      <c r="C1274" s="473"/>
      <c r="D1274" s="259"/>
      <c r="E1274" s="598"/>
      <c r="F1274" s="598"/>
      <c r="G1274" s="485">
        <v>0</v>
      </c>
      <c r="H1274" s="433"/>
      <c r="I1274" s="599"/>
      <c r="J1274" s="600"/>
      <c r="K1274" s="7"/>
      <c r="N1274" s="227"/>
      <c r="O1274" s="488"/>
      <c r="P1274" s="488"/>
      <c r="AM1274">
        <v>0</v>
      </c>
      <c r="AN1274">
        <v>0</v>
      </c>
    </row>
    <row r="1275" spans="1:40" ht="15" hidden="1" customHeight="1" outlineLevel="1" x14ac:dyDescent="0.35">
      <c r="A1275" s="15" t="s">
        <v>258</v>
      </c>
      <c r="B1275" s="35">
        <v>46</v>
      </c>
      <c r="C1275" s="473"/>
      <c r="D1275" s="259"/>
      <c r="E1275" s="598"/>
      <c r="F1275" s="598"/>
      <c r="G1275" s="485">
        <v>0</v>
      </c>
      <c r="H1275" s="433"/>
      <c r="I1275" s="599"/>
      <c r="J1275" s="600"/>
      <c r="K1275" s="7"/>
      <c r="N1275" s="227"/>
      <c r="O1275" s="488"/>
      <c r="P1275" s="488"/>
      <c r="AM1275">
        <v>0</v>
      </c>
      <c r="AN1275">
        <v>0</v>
      </c>
    </row>
    <row r="1276" spans="1:40" ht="15" hidden="1" customHeight="1" outlineLevel="1" x14ac:dyDescent="0.35">
      <c r="A1276" s="15" t="s">
        <v>258</v>
      </c>
      <c r="B1276" s="35">
        <v>47</v>
      </c>
      <c r="C1276" s="473"/>
      <c r="D1276" s="259"/>
      <c r="E1276" s="598"/>
      <c r="F1276" s="598"/>
      <c r="G1276" s="485">
        <v>0</v>
      </c>
      <c r="H1276" s="433"/>
      <c r="I1276" s="599"/>
      <c r="J1276" s="600"/>
      <c r="K1276" s="7"/>
      <c r="N1276" s="227"/>
      <c r="O1276" s="488"/>
      <c r="P1276" s="488"/>
      <c r="AM1276">
        <v>0</v>
      </c>
      <c r="AN1276">
        <v>0</v>
      </c>
    </row>
    <row r="1277" spans="1:40" ht="15" hidden="1" customHeight="1" outlineLevel="1" x14ac:dyDescent="0.35">
      <c r="A1277" s="15" t="s">
        <v>258</v>
      </c>
      <c r="B1277" s="35">
        <v>48</v>
      </c>
      <c r="C1277" s="473"/>
      <c r="D1277" s="259"/>
      <c r="E1277" s="598"/>
      <c r="F1277" s="598"/>
      <c r="G1277" s="485">
        <v>0</v>
      </c>
      <c r="H1277" s="433"/>
      <c r="I1277" s="599"/>
      <c r="J1277" s="600"/>
      <c r="K1277" s="7"/>
      <c r="N1277" s="227"/>
      <c r="O1277" s="488"/>
      <c r="P1277" s="488"/>
      <c r="AM1277">
        <v>0</v>
      </c>
      <c r="AN1277">
        <v>0</v>
      </c>
    </row>
    <row r="1278" spans="1:40" ht="15" hidden="1" customHeight="1" outlineLevel="1" x14ac:dyDescent="0.35">
      <c r="A1278" s="15" t="s">
        <v>258</v>
      </c>
      <c r="B1278" s="35">
        <v>49</v>
      </c>
      <c r="C1278" s="473"/>
      <c r="D1278" s="259"/>
      <c r="E1278" s="598"/>
      <c r="F1278" s="598"/>
      <c r="G1278" s="485">
        <v>0</v>
      </c>
      <c r="H1278" s="433"/>
      <c r="I1278" s="599"/>
      <c r="J1278" s="600"/>
      <c r="K1278" s="7"/>
      <c r="N1278" s="227"/>
      <c r="O1278" s="488"/>
      <c r="P1278" s="488"/>
      <c r="AM1278">
        <v>0</v>
      </c>
      <c r="AN1278">
        <v>0</v>
      </c>
    </row>
    <row r="1279" spans="1:40" ht="15" hidden="1" customHeight="1" outlineLevel="1" x14ac:dyDescent="0.35">
      <c r="A1279" s="15" t="s">
        <v>258</v>
      </c>
      <c r="B1279" s="35">
        <v>50</v>
      </c>
      <c r="C1279" s="473"/>
      <c r="D1279" s="259"/>
      <c r="E1279" s="598"/>
      <c r="F1279" s="598"/>
      <c r="G1279" s="485">
        <v>0</v>
      </c>
      <c r="H1279" s="433"/>
      <c r="I1279" s="599"/>
      <c r="J1279" s="600"/>
      <c r="K1279" s="7"/>
      <c r="N1279" s="227"/>
      <c r="O1279" s="488"/>
      <c r="P1279" s="488"/>
      <c r="AM1279">
        <v>0</v>
      </c>
      <c r="AN1279">
        <v>0</v>
      </c>
    </row>
    <row r="1280" spans="1:40" ht="15" customHeight="1" collapsed="1" x14ac:dyDescent="0.35">
      <c r="A1280" s="103"/>
      <c r="B1280" s="104" t="s">
        <v>254</v>
      </c>
      <c r="C1280" s="275"/>
      <c r="D1280" s="259"/>
      <c r="E1280" s="582"/>
      <c r="F1280" s="582"/>
      <c r="G1280" s="273"/>
      <c r="H1280" s="273"/>
      <c r="I1280" s="582"/>
      <c r="J1280" s="589"/>
      <c r="K1280" s="105"/>
      <c r="N1280" s="227"/>
      <c r="O1280" s="488"/>
      <c r="P1280" s="488"/>
      <c r="AM1280">
        <v>0</v>
      </c>
      <c r="AN1280">
        <v>0</v>
      </c>
    </row>
    <row r="1281" spans="1:40" ht="15" hidden="1" customHeight="1" outlineLevel="1" x14ac:dyDescent="0.35">
      <c r="A1281" s="15" t="s">
        <v>258</v>
      </c>
      <c r="B1281" s="35">
        <v>51</v>
      </c>
      <c r="C1281" s="473"/>
      <c r="D1281" s="259"/>
      <c r="E1281" s="598"/>
      <c r="F1281" s="598"/>
      <c r="G1281" s="485">
        <v>0</v>
      </c>
      <c r="H1281" s="433"/>
      <c r="I1281" s="599"/>
      <c r="J1281" s="600"/>
      <c r="K1281" s="7"/>
      <c r="N1281" s="227"/>
      <c r="O1281" s="488"/>
      <c r="P1281" s="488"/>
      <c r="AM1281">
        <v>0</v>
      </c>
      <c r="AN1281">
        <v>0</v>
      </c>
    </row>
    <row r="1282" spans="1:40" ht="15" hidden="1" customHeight="1" outlineLevel="1" x14ac:dyDescent="0.35">
      <c r="A1282" s="15" t="s">
        <v>258</v>
      </c>
      <c r="B1282" s="35">
        <v>52</v>
      </c>
      <c r="C1282" s="473"/>
      <c r="D1282" s="259"/>
      <c r="E1282" s="598"/>
      <c r="F1282" s="598"/>
      <c r="G1282" s="485">
        <v>0</v>
      </c>
      <c r="H1282" s="433"/>
      <c r="I1282" s="599"/>
      <c r="J1282" s="600"/>
      <c r="K1282" s="7"/>
      <c r="N1282" s="227"/>
      <c r="O1282" s="488"/>
      <c r="P1282" s="488"/>
      <c r="AM1282">
        <v>0</v>
      </c>
      <c r="AN1282">
        <v>0</v>
      </c>
    </row>
    <row r="1283" spans="1:40" ht="15" hidden="1" customHeight="1" outlineLevel="1" x14ac:dyDescent="0.35">
      <c r="A1283" s="15" t="s">
        <v>258</v>
      </c>
      <c r="B1283" s="35">
        <v>53</v>
      </c>
      <c r="C1283" s="473"/>
      <c r="D1283" s="259"/>
      <c r="E1283" s="598"/>
      <c r="F1283" s="598"/>
      <c r="G1283" s="485">
        <v>0</v>
      </c>
      <c r="H1283" s="433"/>
      <c r="I1283" s="599"/>
      <c r="J1283" s="600"/>
      <c r="K1283" s="7"/>
      <c r="N1283" s="227"/>
      <c r="O1283" s="488"/>
      <c r="P1283" s="488"/>
      <c r="AM1283">
        <v>0</v>
      </c>
      <c r="AN1283">
        <v>0</v>
      </c>
    </row>
    <row r="1284" spans="1:40" ht="15" hidden="1" customHeight="1" outlineLevel="1" x14ac:dyDescent="0.35">
      <c r="A1284" s="15" t="s">
        <v>258</v>
      </c>
      <c r="B1284" s="35">
        <v>54</v>
      </c>
      <c r="C1284" s="473"/>
      <c r="D1284" s="259"/>
      <c r="E1284" s="598"/>
      <c r="F1284" s="598"/>
      <c r="G1284" s="485">
        <v>0</v>
      </c>
      <c r="H1284" s="433"/>
      <c r="I1284" s="599"/>
      <c r="J1284" s="600"/>
      <c r="K1284" s="7"/>
      <c r="N1284" s="227"/>
      <c r="O1284" s="488"/>
      <c r="P1284" s="488"/>
      <c r="AM1284">
        <v>0</v>
      </c>
      <c r="AN1284">
        <v>0</v>
      </c>
    </row>
    <row r="1285" spans="1:40" ht="15" hidden="1" customHeight="1" outlineLevel="1" x14ac:dyDescent="0.35">
      <c r="A1285" s="15" t="s">
        <v>258</v>
      </c>
      <c r="B1285" s="35">
        <v>55</v>
      </c>
      <c r="C1285" s="473"/>
      <c r="D1285" s="259"/>
      <c r="E1285" s="598"/>
      <c r="F1285" s="598"/>
      <c r="G1285" s="485">
        <v>0</v>
      </c>
      <c r="H1285" s="433"/>
      <c r="I1285" s="599"/>
      <c r="J1285" s="600"/>
      <c r="K1285" s="7"/>
      <c r="N1285" s="227"/>
      <c r="O1285" s="488"/>
      <c r="P1285" s="488"/>
      <c r="AM1285">
        <v>0</v>
      </c>
      <c r="AN1285">
        <v>0</v>
      </c>
    </row>
    <row r="1286" spans="1:40" ht="15" hidden="1" customHeight="1" outlineLevel="1" x14ac:dyDescent="0.35">
      <c r="A1286" s="15" t="s">
        <v>258</v>
      </c>
      <c r="B1286" s="35">
        <v>56</v>
      </c>
      <c r="C1286" s="473"/>
      <c r="D1286" s="259"/>
      <c r="E1286" s="598"/>
      <c r="F1286" s="598"/>
      <c r="G1286" s="485">
        <v>0</v>
      </c>
      <c r="H1286" s="433"/>
      <c r="I1286" s="599"/>
      <c r="J1286" s="600"/>
      <c r="K1286" s="7"/>
      <c r="N1286" s="227"/>
      <c r="O1286" s="488"/>
      <c r="P1286" s="488"/>
      <c r="AM1286">
        <v>0</v>
      </c>
      <c r="AN1286">
        <v>0</v>
      </c>
    </row>
    <row r="1287" spans="1:40" ht="15" hidden="1" customHeight="1" outlineLevel="1" x14ac:dyDescent="0.35">
      <c r="A1287" s="15" t="s">
        <v>258</v>
      </c>
      <c r="B1287" s="35">
        <v>57</v>
      </c>
      <c r="C1287" s="473"/>
      <c r="D1287" s="259"/>
      <c r="E1287" s="598"/>
      <c r="F1287" s="598"/>
      <c r="G1287" s="485">
        <v>0</v>
      </c>
      <c r="H1287" s="433"/>
      <c r="I1287" s="599"/>
      <c r="J1287" s="600"/>
      <c r="K1287" s="7"/>
      <c r="N1287" s="227"/>
      <c r="O1287" s="488"/>
      <c r="P1287" s="488"/>
      <c r="AM1287">
        <v>0</v>
      </c>
      <c r="AN1287">
        <v>0</v>
      </c>
    </row>
    <row r="1288" spans="1:40" ht="15" hidden="1" customHeight="1" outlineLevel="1" x14ac:dyDescent="0.35">
      <c r="A1288" s="15" t="s">
        <v>258</v>
      </c>
      <c r="B1288" s="35">
        <v>58</v>
      </c>
      <c r="C1288" s="473"/>
      <c r="D1288" s="259"/>
      <c r="E1288" s="598"/>
      <c r="F1288" s="598"/>
      <c r="G1288" s="485">
        <v>0</v>
      </c>
      <c r="H1288" s="433"/>
      <c r="I1288" s="599"/>
      <c r="J1288" s="600"/>
      <c r="K1288" s="7"/>
      <c r="N1288" s="227"/>
      <c r="O1288" s="488"/>
      <c r="P1288" s="488"/>
      <c r="AM1288">
        <v>0</v>
      </c>
      <c r="AN1288">
        <v>0</v>
      </c>
    </row>
    <row r="1289" spans="1:40" ht="15" hidden="1" customHeight="1" outlineLevel="1" x14ac:dyDescent="0.35">
      <c r="A1289" s="15" t="s">
        <v>258</v>
      </c>
      <c r="B1289" s="35">
        <v>59</v>
      </c>
      <c r="C1289" s="473"/>
      <c r="D1289" s="259"/>
      <c r="E1289" s="598"/>
      <c r="F1289" s="598"/>
      <c r="G1289" s="485">
        <v>0</v>
      </c>
      <c r="H1289" s="433"/>
      <c r="I1289" s="599"/>
      <c r="J1289" s="600"/>
      <c r="K1289" s="7"/>
      <c r="N1289" s="227"/>
      <c r="O1289" s="488"/>
      <c r="P1289" s="488"/>
      <c r="AM1289">
        <v>0</v>
      </c>
      <c r="AN1289">
        <v>0</v>
      </c>
    </row>
    <row r="1290" spans="1:40" ht="15" hidden="1" customHeight="1" outlineLevel="1" x14ac:dyDescent="0.35">
      <c r="A1290" s="15" t="s">
        <v>258</v>
      </c>
      <c r="B1290" s="35">
        <v>60</v>
      </c>
      <c r="C1290" s="473"/>
      <c r="D1290" s="259"/>
      <c r="E1290" s="598"/>
      <c r="F1290" s="598"/>
      <c r="G1290" s="485">
        <v>0</v>
      </c>
      <c r="H1290" s="433"/>
      <c r="I1290" s="599"/>
      <c r="J1290" s="600"/>
      <c r="K1290" s="7"/>
      <c r="N1290" s="227"/>
      <c r="O1290" s="488"/>
      <c r="P1290" s="488"/>
      <c r="AM1290">
        <v>0</v>
      </c>
      <c r="AN1290">
        <v>0</v>
      </c>
    </row>
    <row r="1291" spans="1:40" ht="15" hidden="1" customHeight="1" outlineLevel="1" x14ac:dyDescent="0.35">
      <c r="A1291" s="15" t="s">
        <v>258</v>
      </c>
      <c r="B1291" s="35">
        <v>61</v>
      </c>
      <c r="C1291" s="473"/>
      <c r="D1291" s="259"/>
      <c r="E1291" s="598"/>
      <c r="F1291" s="598"/>
      <c r="G1291" s="485">
        <v>0</v>
      </c>
      <c r="H1291" s="433"/>
      <c r="I1291" s="599"/>
      <c r="J1291" s="600"/>
      <c r="K1291" s="7"/>
      <c r="N1291" s="227"/>
      <c r="O1291" s="488"/>
      <c r="P1291" s="488"/>
      <c r="AM1291">
        <v>0</v>
      </c>
      <c r="AN1291">
        <v>0</v>
      </c>
    </row>
    <row r="1292" spans="1:40" ht="15" hidden="1" customHeight="1" outlineLevel="1" x14ac:dyDescent="0.35">
      <c r="A1292" s="15" t="s">
        <v>258</v>
      </c>
      <c r="B1292" s="35">
        <v>62</v>
      </c>
      <c r="C1292" s="473"/>
      <c r="D1292" s="259"/>
      <c r="E1292" s="598"/>
      <c r="F1292" s="598"/>
      <c r="G1292" s="485">
        <v>0</v>
      </c>
      <c r="H1292" s="433"/>
      <c r="I1292" s="599"/>
      <c r="J1292" s="600"/>
      <c r="K1292" s="7"/>
      <c r="N1292" s="227"/>
      <c r="O1292" s="488"/>
      <c r="P1292" s="488"/>
      <c r="AM1292">
        <v>0</v>
      </c>
      <c r="AN1292">
        <v>0</v>
      </c>
    </row>
    <row r="1293" spans="1:40" ht="15" hidden="1" customHeight="1" outlineLevel="1" x14ac:dyDescent="0.35">
      <c r="A1293" s="15" t="s">
        <v>258</v>
      </c>
      <c r="B1293" s="35">
        <v>63</v>
      </c>
      <c r="C1293" s="473"/>
      <c r="D1293" s="259"/>
      <c r="E1293" s="598"/>
      <c r="F1293" s="598"/>
      <c r="G1293" s="485">
        <v>0</v>
      </c>
      <c r="H1293" s="433"/>
      <c r="I1293" s="599"/>
      <c r="J1293" s="600"/>
      <c r="K1293" s="7"/>
      <c r="N1293" s="227"/>
      <c r="O1293" s="488"/>
      <c r="P1293" s="488"/>
      <c r="AM1293">
        <v>0</v>
      </c>
      <c r="AN1293">
        <v>0</v>
      </c>
    </row>
    <row r="1294" spans="1:40" ht="15" hidden="1" customHeight="1" outlineLevel="1" x14ac:dyDescent="0.35">
      <c r="A1294" s="15" t="s">
        <v>258</v>
      </c>
      <c r="B1294" s="35">
        <v>64</v>
      </c>
      <c r="C1294" s="473"/>
      <c r="D1294" s="259"/>
      <c r="E1294" s="598"/>
      <c r="F1294" s="598"/>
      <c r="G1294" s="485">
        <v>0</v>
      </c>
      <c r="H1294" s="433"/>
      <c r="I1294" s="599"/>
      <c r="J1294" s="600"/>
      <c r="K1294" s="7"/>
      <c r="N1294" s="227"/>
      <c r="O1294" s="488"/>
      <c r="P1294" s="488"/>
      <c r="AM1294">
        <v>0</v>
      </c>
      <c r="AN1294">
        <v>0</v>
      </c>
    </row>
    <row r="1295" spans="1:40" ht="15" hidden="1" customHeight="1" outlineLevel="1" x14ac:dyDescent="0.35">
      <c r="A1295" s="15" t="s">
        <v>258</v>
      </c>
      <c r="B1295" s="35">
        <v>65</v>
      </c>
      <c r="C1295" s="473"/>
      <c r="D1295" s="259"/>
      <c r="E1295" s="598"/>
      <c r="F1295" s="598"/>
      <c r="G1295" s="485">
        <v>0</v>
      </c>
      <c r="H1295" s="433"/>
      <c r="I1295" s="599"/>
      <c r="J1295" s="600"/>
      <c r="K1295" s="7"/>
      <c r="N1295" s="227"/>
      <c r="O1295" s="488"/>
      <c r="P1295" s="488"/>
      <c r="AM1295">
        <v>0</v>
      </c>
      <c r="AN1295">
        <v>0</v>
      </c>
    </row>
    <row r="1296" spans="1:40" ht="15" hidden="1" customHeight="1" outlineLevel="1" x14ac:dyDescent="0.35">
      <c r="A1296" s="15" t="s">
        <v>258</v>
      </c>
      <c r="B1296" s="35">
        <v>66</v>
      </c>
      <c r="C1296" s="473"/>
      <c r="D1296" s="259"/>
      <c r="E1296" s="598"/>
      <c r="F1296" s="598"/>
      <c r="G1296" s="485">
        <v>0</v>
      </c>
      <c r="H1296" s="433"/>
      <c r="I1296" s="599"/>
      <c r="J1296" s="600"/>
      <c r="K1296" s="7"/>
      <c r="N1296" s="227"/>
      <c r="O1296" s="488"/>
      <c r="P1296" s="488"/>
      <c r="AM1296">
        <v>0</v>
      </c>
      <c r="AN1296">
        <v>0</v>
      </c>
    </row>
    <row r="1297" spans="1:40" ht="15" hidden="1" customHeight="1" outlineLevel="1" x14ac:dyDescent="0.35">
      <c r="A1297" s="15" t="s">
        <v>258</v>
      </c>
      <c r="B1297" s="35">
        <v>67</v>
      </c>
      <c r="C1297" s="473"/>
      <c r="D1297" s="259"/>
      <c r="E1297" s="598"/>
      <c r="F1297" s="598"/>
      <c r="G1297" s="485">
        <v>0</v>
      </c>
      <c r="H1297" s="433"/>
      <c r="I1297" s="599"/>
      <c r="J1297" s="600"/>
      <c r="K1297" s="7"/>
      <c r="N1297" s="227"/>
      <c r="O1297" s="488"/>
      <c r="P1297" s="488"/>
      <c r="AM1297">
        <v>0</v>
      </c>
      <c r="AN1297">
        <v>0</v>
      </c>
    </row>
    <row r="1298" spans="1:40" ht="15" hidden="1" customHeight="1" outlineLevel="1" x14ac:dyDescent="0.35">
      <c r="A1298" s="15" t="s">
        <v>258</v>
      </c>
      <c r="B1298" s="35">
        <v>68</v>
      </c>
      <c r="C1298" s="473"/>
      <c r="D1298" s="259"/>
      <c r="E1298" s="598"/>
      <c r="F1298" s="598"/>
      <c r="G1298" s="485">
        <v>0</v>
      </c>
      <c r="H1298" s="433"/>
      <c r="I1298" s="599"/>
      <c r="J1298" s="600"/>
      <c r="K1298" s="7"/>
      <c r="N1298" s="227"/>
      <c r="O1298" s="488"/>
      <c r="P1298" s="488"/>
      <c r="AM1298">
        <v>0</v>
      </c>
      <c r="AN1298">
        <v>0</v>
      </c>
    </row>
    <row r="1299" spans="1:40" ht="15" hidden="1" customHeight="1" outlineLevel="1" x14ac:dyDescent="0.35">
      <c r="A1299" s="15" t="s">
        <v>258</v>
      </c>
      <c r="B1299" s="35">
        <v>69</v>
      </c>
      <c r="C1299" s="473"/>
      <c r="D1299" s="259"/>
      <c r="E1299" s="598"/>
      <c r="F1299" s="598"/>
      <c r="G1299" s="485">
        <v>0</v>
      </c>
      <c r="H1299" s="433"/>
      <c r="I1299" s="599"/>
      <c r="J1299" s="600"/>
      <c r="K1299" s="7"/>
      <c r="N1299" s="227"/>
      <c r="O1299" s="488"/>
      <c r="P1299" s="488"/>
      <c r="AM1299">
        <v>0</v>
      </c>
      <c r="AN1299">
        <v>0</v>
      </c>
    </row>
    <row r="1300" spans="1:40" ht="15" hidden="1" customHeight="1" outlineLevel="1" x14ac:dyDescent="0.35">
      <c r="A1300" s="15" t="s">
        <v>258</v>
      </c>
      <c r="B1300" s="35">
        <v>70</v>
      </c>
      <c r="C1300" s="473"/>
      <c r="D1300" s="259"/>
      <c r="E1300" s="598"/>
      <c r="F1300" s="598"/>
      <c r="G1300" s="485">
        <v>0</v>
      </c>
      <c r="H1300" s="433"/>
      <c r="I1300" s="599"/>
      <c r="J1300" s="600"/>
      <c r="K1300" s="7"/>
      <c r="N1300" s="227"/>
      <c r="O1300" s="488"/>
      <c r="P1300" s="488"/>
      <c r="AM1300">
        <v>0</v>
      </c>
      <c r="AN1300">
        <v>0</v>
      </c>
    </row>
    <row r="1301" spans="1:40" ht="15" hidden="1" customHeight="1" outlineLevel="1" x14ac:dyDescent="0.35">
      <c r="A1301" s="15" t="s">
        <v>258</v>
      </c>
      <c r="B1301" s="35">
        <v>71</v>
      </c>
      <c r="C1301" s="473"/>
      <c r="D1301" s="259"/>
      <c r="E1301" s="598"/>
      <c r="F1301" s="598"/>
      <c r="G1301" s="485">
        <v>0</v>
      </c>
      <c r="H1301" s="433"/>
      <c r="I1301" s="599"/>
      <c r="J1301" s="600"/>
      <c r="K1301" s="7"/>
      <c r="N1301" s="227"/>
      <c r="O1301" s="488"/>
      <c r="P1301" s="488"/>
      <c r="AM1301">
        <v>0</v>
      </c>
      <c r="AN1301">
        <v>0</v>
      </c>
    </row>
    <row r="1302" spans="1:40" ht="15" hidden="1" customHeight="1" outlineLevel="1" x14ac:dyDescent="0.35">
      <c r="A1302" s="15" t="s">
        <v>258</v>
      </c>
      <c r="B1302" s="35">
        <v>72</v>
      </c>
      <c r="C1302" s="473"/>
      <c r="D1302" s="259"/>
      <c r="E1302" s="598"/>
      <c r="F1302" s="598"/>
      <c r="G1302" s="485">
        <v>0</v>
      </c>
      <c r="H1302" s="433"/>
      <c r="I1302" s="599"/>
      <c r="J1302" s="600"/>
      <c r="K1302" s="7"/>
      <c r="N1302" s="227"/>
      <c r="O1302" s="488"/>
      <c r="P1302" s="488"/>
      <c r="AM1302">
        <v>0</v>
      </c>
      <c r="AN1302">
        <v>0</v>
      </c>
    </row>
    <row r="1303" spans="1:40" ht="15" hidden="1" customHeight="1" outlineLevel="1" x14ac:dyDescent="0.35">
      <c r="A1303" s="15" t="s">
        <v>258</v>
      </c>
      <c r="B1303" s="35">
        <v>73</v>
      </c>
      <c r="C1303" s="473"/>
      <c r="D1303" s="259"/>
      <c r="E1303" s="598"/>
      <c r="F1303" s="598"/>
      <c r="G1303" s="485">
        <v>0</v>
      </c>
      <c r="H1303" s="433"/>
      <c r="I1303" s="599"/>
      <c r="J1303" s="600"/>
      <c r="K1303" s="7"/>
      <c r="N1303" s="227"/>
      <c r="O1303" s="488"/>
      <c r="P1303" s="488"/>
      <c r="AM1303">
        <v>0</v>
      </c>
      <c r="AN1303">
        <v>0</v>
      </c>
    </row>
    <row r="1304" spans="1:40" ht="15" hidden="1" customHeight="1" outlineLevel="1" x14ac:dyDescent="0.35">
      <c r="A1304" s="15" t="s">
        <v>258</v>
      </c>
      <c r="B1304" s="35">
        <v>74</v>
      </c>
      <c r="C1304" s="473"/>
      <c r="D1304" s="259"/>
      <c r="E1304" s="598"/>
      <c r="F1304" s="598"/>
      <c r="G1304" s="485">
        <v>0</v>
      </c>
      <c r="H1304" s="433"/>
      <c r="I1304" s="599"/>
      <c r="J1304" s="600"/>
      <c r="K1304" s="7"/>
      <c r="N1304" s="227"/>
      <c r="O1304" s="488"/>
      <c r="P1304" s="488"/>
      <c r="AM1304">
        <v>0</v>
      </c>
      <c r="AN1304">
        <v>0</v>
      </c>
    </row>
    <row r="1305" spans="1:40" ht="15" hidden="1" customHeight="1" outlineLevel="1" x14ac:dyDescent="0.35">
      <c r="A1305" s="15" t="s">
        <v>258</v>
      </c>
      <c r="B1305" s="35">
        <v>75</v>
      </c>
      <c r="C1305" s="473"/>
      <c r="D1305" s="259"/>
      <c r="E1305" s="598"/>
      <c r="F1305" s="598"/>
      <c r="G1305" s="485">
        <v>0</v>
      </c>
      <c r="H1305" s="433"/>
      <c r="I1305" s="599"/>
      <c r="J1305" s="600"/>
      <c r="K1305" s="7"/>
      <c r="N1305" s="227"/>
      <c r="O1305" s="488"/>
      <c r="P1305" s="488"/>
      <c r="AM1305">
        <v>0</v>
      </c>
      <c r="AN1305">
        <v>0</v>
      </c>
    </row>
    <row r="1306" spans="1:40" ht="15" hidden="1" customHeight="1" outlineLevel="1" x14ac:dyDescent="0.35">
      <c r="A1306" s="15" t="s">
        <v>258</v>
      </c>
      <c r="B1306" s="35">
        <v>76</v>
      </c>
      <c r="C1306" s="473"/>
      <c r="D1306" s="259"/>
      <c r="E1306" s="598"/>
      <c r="F1306" s="598"/>
      <c r="G1306" s="485">
        <v>0</v>
      </c>
      <c r="H1306" s="433"/>
      <c r="I1306" s="599"/>
      <c r="J1306" s="600"/>
      <c r="K1306" s="7"/>
      <c r="N1306" s="227"/>
      <c r="O1306" s="488"/>
      <c r="P1306" s="488"/>
      <c r="AM1306">
        <v>0</v>
      </c>
      <c r="AN1306">
        <v>0</v>
      </c>
    </row>
    <row r="1307" spans="1:40" ht="15" hidden="1" customHeight="1" outlineLevel="1" x14ac:dyDescent="0.35">
      <c r="A1307" s="15" t="s">
        <v>258</v>
      </c>
      <c r="B1307" s="35">
        <v>77</v>
      </c>
      <c r="C1307" s="473"/>
      <c r="D1307" s="259"/>
      <c r="E1307" s="598"/>
      <c r="F1307" s="598"/>
      <c r="G1307" s="485">
        <v>0</v>
      </c>
      <c r="H1307" s="433"/>
      <c r="I1307" s="599"/>
      <c r="J1307" s="600"/>
      <c r="K1307" s="7"/>
      <c r="N1307" s="227"/>
      <c r="O1307" s="488"/>
      <c r="P1307" s="488"/>
      <c r="AM1307">
        <v>0</v>
      </c>
      <c r="AN1307">
        <v>0</v>
      </c>
    </row>
    <row r="1308" spans="1:40" ht="15" hidden="1" customHeight="1" outlineLevel="1" x14ac:dyDescent="0.35">
      <c r="A1308" s="15" t="s">
        <v>258</v>
      </c>
      <c r="B1308" s="35">
        <v>78</v>
      </c>
      <c r="C1308" s="473"/>
      <c r="D1308" s="259"/>
      <c r="E1308" s="598"/>
      <c r="F1308" s="598"/>
      <c r="G1308" s="485">
        <v>0</v>
      </c>
      <c r="H1308" s="433"/>
      <c r="I1308" s="599"/>
      <c r="J1308" s="600"/>
      <c r="K1308" s="7"/>
      <c r="N1308" s="227"/>
      <c r="O1308" s="488"/>
      <c r="P1308" s="488"/>
      <c r="AM1308">
        <v>0</v>
      </c>
      <c r="AN1308">
        <v>0</v>
      </c>
    </row>
    <row r="1309" spans="1:40" ht="15" hidden="1" customHeight="1" outlineLevel="1" x14ac:dyDescent="0.35">
      <c r="A1309" s="15" t="s">
        <v>258</v>
      </c>
      <c r="B1309" s="35">
        <v>79</v>
      </c>
      <c r="C1309" s="473"/>
      <c r="D1309" s="259"/>
      <c r="E1309" s="598"/>
      <c r="F1309" s="598"/>
      <c r="G1309" s="485">
        <v>0</v>
      </c>
      <c r="H1309" s="433"/>
      <c r="I1309" s="599"/>
      <c r="J1309" s="600"/>
      <c r="K1309" s="7"/>
      <c r="N1309" s="227"/>
      <c r="O1309" s="488"/>
      <c r="P1309" s="488"/>
      <c r="AM1309">
        <v>0</v>
      </c>
      <c r="AN1309">
        <v>0</v>
      </c>
    </row>
    <row r="1310" spans="1:40" ht="15" hidden="1" customHeight="1" outlineLevel="1" x14ac:dyDescent="0.35">
      <c r="A1310" s="15" t="s">
        <v>258</v>
      </c>
      <c r="B1310" s="35">
        <v>80</v>
      </c>
      <c r="C1310" s="473"/>
      <c r="D1310" s="259"/>
      <c r="E1310" s="598"/>
      <c r="F1310" s="598"/>
      <c r="G1310" s="485">
        <v>0</v>
      </c>
      <c r="H1310" s="433"/>
      <c r="I1310" s="599"/>
      <c r="J1310" s="600"/>
      <c r="K1310" s="7"/>
      <c r="N1310" s="227"/>
      <c r="O1310" s="488"/>
      <c r="P1310" s="488"/>
      <c r="AM1310">
        <v>0</v>
      </c>
      <c r="AN1310">
        <v>0</v>
      </c>
    </row>
    <row r="1311" spans="1:40" ht="15" hidden="1" customHeight="1" outlineLevel="1" x14ac:dyDescent="0.35">
      <c r="A1311" s="15" t="s">
        <v>258</v>
      </c>
      <c r="B1311" s="35">
        <v>81</v>
      </c>
      <c r="C1311" s="473"/>
      <c r="D1311" s="259"/>
      <c r="E1311" s="598"/>
      <c r="F1311" s="598"/>
      <c r="G1311" s="485">
        <v>0</v>
      </c>
      <c r="H1311" s="433"/>
      <c r="I1311" s="599"/>
      <c r="J1311" s="600"/>
      <c r="K1311" s="7"/>
      <c r="N1311" s="227"/>
      <c r="O1311" s="488"/>
      <c r="P1311" s="488"/>
      <c r="AM1311">
        <v>0</v>
      </c>
      <c r="AN1311">
        <v>0</v>
      </c>
    </row>
    <row r="1312" spans="1:40" ht="15" hidden="1" customHeight="1" outlineLevel="1" x14ac:dyDescent="0.35">
      <c r="A1312" s="15" t="s">
        <v>258</v>
      </c>
      <c r="B1312" s="35">
        <v>82</v>
      </c>
      <c r="C1312" s="473"/>
      <c r="D1312" s="259"/>
      <c r="E1312" s="598"/>
      <c r="F1312" s="598"/>
      <c r="G1312" s="485">
        <v>0</v>
      </c>
      <c r="H1312" s="433"/>
      <c r="I1312" s="599"/>
      <c r="J1312" s="600"/>
      <c r="K1312" s="7"/>
      <c r="N1312" s="227"/>
      <c r="O1312" s="488"/>
      <c r="P1312" s="488"/>
      <c r="AM1312">
        <v>0</v>
      </c>
      <c r="AN1312">
        <v>0</v>
      </c>
    </row>
    <row r="1313" spans="1:40" ht="15" hidden="1" customHeight="1" outlineLevel="1" x14ac:dyDescent="0.35">
      <c r="A1313" s="15" t="s">
        <v>258</v>
      </c>
      <c r="B1313" s="35">
        <v>83</v>
      </c>
      <c r="C1313" s="473"/>
      <c r="D1313" s="259"/>
      <c r="E1313" s="598"/>
      <c r="F1313" s="598"/>
      <c r="G1313" s="485">
        <v>0</v>
      </c>
      <c r="H1313" s="433"/>
      <c r="I1313" s="599"/>
      <c r="J1313" s="600"/>
      <c r="K1313" s="7"/>
      <c r="N1313" s="227"/>
      <c r="O1313" s="488"/>
      <c r="P1313" s="488"/>
      <c r="AM1313">
        <v>0</v>
      </c>
      <c r="AN1313">
        <v>0</v>
      </c>
    </row>
    <row r="1314" spans="1:40" ht="15" hidden="1" customHeight="1" outlineLevel="1" x14ac:dyDescent="0.35">
      <c r="A1314" s="15" t="s">
        <v>258</v>
      </c>
      <c r="B1314" s="35">
        <v>84</v>
      </c>
      <c r="C1314" s="473"/>
      <c r="D1314" s="259"/>
      <c r="E1314" s="598"/>
      <c r="F1314" s="598"/>
      <c r="G1314" s="485">
        <v>0</v>
      </c>
      <c r="H1314" s="433"/>
      <c r="I1314" s="599"/>
      <c r="J1314" s="600"/>
      <c r="K1314" s="7"/>
      <c r="N1314" s="227"/>
      <c r="O1314" s="488"/>
      <c r="P1314" s="488"/>
      <c r="AM1314">
        <v>0</v>
      </c>
      <c r="AN1314">
        <v>0</v>
      </c>
    </row>
    <row r="1315" spans="1:40" ht="15" hidden="1" customHeight="1" outlineLevel="1" x14ac:dyDescent="0.35">
      <c r="A1315" s="15" t="s">
        <v>258</v>
      </c>
      <c r="B1315" s="35">
        <v>85</v>
      </c>
      <c r="C1315" s="473"/>
      <c r="D1315" s="259"/>
      <c r="E1315" s="598"/>
      <c r="F1315" s="598"/>
      <c r="G1315" s="485">
        <v>0</v>
      </c>
      <c r="H1315" s="433"/>
      <c r="I1315" s="599"/>
      <c r="J1315" s="600"/>
      <c r="K1315" s="7"/>
      <c r="N1315" s="227"/>
      <c r="O1315" s="488"/>
      <c r="P1315" s="488"/>
      <c r="AM1315">
        <v>0</v>
      </c>
      <c r="AN1315">
        <v>0</v>
      </c>
    </row>
    <row r="1316" spans="1:40" ht="15" hidden="1" customHeight="1" outlineLevel="1" x14ac:dyDescent="0.35">
      <c r="A1316" s="15" t="s">
        <v>258</v>
      </c>
      <c r="B1316" s="35">
        <v>86</v>
      </c>
      <c r="C1316" s="473"/>
      <c r="D1316" s="259"/>
      <c r="E1316" s="598"/>
      <c r="F1316" s="598"/>
      <c r="G1316" s="485">
        <v>0</v>
      </c>
      <c r="H1316" s="433"/>
      <c r="I1316" s="599"/>
      <c r="J1316" s="600"/>
      <c r="K1316" s="7"/>
      <c r="N1316" s="227"/>
      <c r="O1316" s="488"/>
      <c r="P1316" s="488"/>
      <c r="AM1316">
        <v>0</v>
      </c>
      <c r="AN1316">
        <v>0</v>
      </c>
    </row>
    <row r="1317" spans="1:40" ht="15" hidden="1" customHeight="1" outlineLevel="1" x14ac:dyDescent="0.35">
      <c r="A1317" s="15" t="s">
        <v>258</v>
      </c>
      <c r="B1317" s="35">
        <v>87</v>
      </c>
      <c r="C1317" s="473"/>
      <c r="D1317" s="259"/>
      <c r="E1317" s="598"/>
      <c r="F1317" s="598"/>
      <c r="G1317" s="485">
        <v>0</v>
      </c>
      <c r="H1317" s="433"/>
      <c r="I1317" s="599"/>
      <c r="J1317" s="600"/>
      <c r="K1317" s="7"/>
      <c r="N1317" s="227"/>
      <c r="O1317" s="488"/>
      <c r="P1317" s="488"/>
      <c r="AM1317">
        <v>0</v>
      </c>
      <c r="AN1317">
        <v>0</v>
      </c>
    </row>
    <row r="1318" spans="1:40" ht="15" hidden="1" customHeight="1" outlineLevel="1" x14ac:dyDescent="0.35">
      <c r="A1318" s="15" t="s">
        <v>258</v>
      </c>
      <c r="B1318" s="35">
        <v>88</v>
      </c>
      <c r="C1318" s="473"/>
      <c r="D1318" s="259"/>
      <c r="E1318" s="598"/>
      <c r="F1318" s="598"/>
      <c r="G1318" s="485">
        <v>0</v>
      </c>
      <c r="H1318" s="433"/>
      <c r="I1318" s="599"/>
      <c r="J1318" s="600"/>
      <c r="K1318" s="7"/>
      <c r="N1318" s="227"/>
      <c r="O1318" s="488"/>
      <c r="P1318" s="488"/>
      <c r="AM1318">
        <v>0</v>
      </c>
      <c r="AN1318">
        <v>0</v>
      </c>
    </row>
    <row r="1319" spans="1:40" ht="15" hidden="1" customHeight="1" outlineLevel="1" x14ac:dyDescent="0.35">
      <c r="A1319" s="15" t="s">
        <v>258</v>
      </c>
      <c r="B1319" s="35">
        <v>89</v>
      </c>
      <c r="C1319" s="473"/>
      <c r="D1319" s="259"/>
      <c r="E1319" s="598"/>
      <c r="F1319" s="598"/>
      <c r="G1319" s="485">
        <v>0</v>
      </c>
      <c r="H1319" s="433"/>
      <c r="I1319" s="599"/>
      <c r="J1319" s="600"/>
      <c r="K1319" s="7"/>
      <c r="N1319" s="227"/>
      <c r="O1319" s="488"/>
      <c r="P1319" s="488"/>
      <c r="AM1319">
        <v>0</v>
      </c>
      <c r="AN1319">
        <v>0</v>
      </c>
    </row>
    <row r="1320" spans="1:40" ht="15" hidden="1" customHeight="1" outlineLevel="1" x14ac:dyDescent="0.35">
      <c r="A1320" s="15" t="s">
        <v>258</v>
      </c>
      <c r="B1320" s="35">
        <v>90</v>
      </c>
      <c r="C1320" s="473"/>
      <c r="D1320" s="259"/>
      <c r="E1320" s="598"/>
      <c r="F1320" s="598"/>
      <c r="G1320" s="485">
        <v>0</v>
      </c>
      <c r="H1320" s="433"/>
      <c r="I1320" s="599"/>
      <c r="J1320" s="600"/>
      <c r="K1320" s="7"/>
      <c r="N1320" s="227"/>
      <c r="O1320" s="488"/>
      <c r="P1320" s="488"/>
      <c r="AM1320">
        <v>0</v>
      </c>
      <c r="AN1320">
        <v>0</v>
      </c>
    </row>
    <row r="1321" spans="1:40" ht="15" hidden="1" customHeight="1" outlineLevel="1" x14ac:dyDescent="0.35">
      <c r="A1321" s="15" t="s">
        <v>258</v>
      </c>
      <c r="B1321" s="35">
        <v>91</v>
      </c>
      <c r="C1321" s="473"/>
      <c r="D1321" s="259"/>
      <c r="E1321" s="598"/>
      <c r="F1321" s="598"/>
      <c r="G1321" s="485">
        <v>0</v>
      </c>
      <c r="H1321" s="433"/>
      <c r="I1321" s="599"/>
      <c r="J1321" s="600"/>
      <c r="K1321" s="7"/>
      <c r="N1321" s="227"/>
      <c r="O1321" s="488"/>
      <c r="P1321" s="488"/>
      <c r="AM1321">
        <v>0</v>
      </c>
      <c r="AN1321">
        <v>0</v>
      </c>
    </row>
    <row r="1322" spans="1:40" ht="15" hidden="1" customHeight="1" outlineLevel="1" x14ac:dyDescent="0.35">
      <c r="A1322" s="15" t="s">
        <v>258</v>
      </c>
      <c r="B1322" s="35">
        <v>92</v>
      </c>
      <c r="C1322" s="473"/>
      <c r="D1322" s="259"/>
      <c r="E1322" s="598"/>
      <c r="F1322" s="598"/>
      <c r="G1322" s="485">
        <v>0</v>
      </c>
      <c r="H1322" s="433"/>
      <c r="I1322" s="599"/>
      <c r="J1322" s="600"/>
      <c r="K1322" s="7"/>
      <c r="N1322" s="227"/>
      <c r="O1322" s="488"/>
      <c r="P1322" s="488"/>
      <c r="AM1322">
        <v>0</v>
      </c>
      <c r="AN1322">
        <v>0</v>
      </c>
    </row>
    <row r="1323" spans="1:40" ht="15" hidden="1" customHeight="1" outlineLevel="1" x14ac:dyDescent="0.35">
      <c r="A1323" s="15" t="s">
        <v>258</v>
      </c>
      <c r="B1323" s="35">
        <v>93</v>
      </c>
      <c r="C1323" s="473"/>
      <c r="D1323" s="259"/>
      <c r="E1323" s="598"/>
      <c r="F1323" s="598"/>
      <c r="G1323" s="485">
        <v>0</v>
      </c>
      <c r="H1323" s="433"/>
      <c r="I1323" s="599"/>
      <c r="J1323" s="600"/>
      <c r="K1323" s="7"/>
      <c r="N1323" s="227"/>
      <c r="O1323" s="488"/>
      <c r="P1323" s="488"/>
      <c r="AM1323">
        <v>0</v>
      </c>
      <c r="AN1323">
        <v>0</v>
      </c>
    </row>
    <row r="1324" spans="1:40" ht="15" hidden="1" customHeight="1" outlineLevel="1" x14ac:dyDescent="0.35">
      <c r="A1324" s="15" t="s">
        <v>258</v>
      </c>
      <c r="B1324" s="35">
        <v>94</v>
      </c>
      <c r="C1324" s="473"/>
      <c r="D1324" s="259"/>
      <c r="E1324" s="598"/>
      <c r="F1324" s="598"/>
      <c r="G1324" s="485">
        <v>0</v>
      </c>
      <c r="H1324" s="433"/>
      <c r="I1324" s="599"/>
      <c r="J1324" s="600"/>
      <c r="K1324" s="7"/>
      <c r="N1324" s="227"/>
      <c r="O1324" s="488"/>
      <c r="P1324" s="488"/>
      <c r="AM1324">
        <v>0</v>
      </c>
      <c r="AN1324">
        <v>0</v>
      </c>
    </row>
    <row r="1325" spans="1:40" ht="15" hidden="1" customHeight="1" outlineLevel="1" x14ac:dyDescent="0.35">
      <c r="A1325" s="15" t="s">
        <v>258</v>
      </c>
      <c r="B1325" s="35">
        <v>95</v>
      </c>
      <c r="C1325" s="473"/>
      <c r="D1325" s="259"/>
      <c r="E1325" s="598"/>
      <c r="F1325" s="598"/>
      <c r="G1325" s="485">
        <v>0</v>
      </c>
      <c r="H1325" s="433"/>
      <c r="I1325" s="599"/>
      <c r="J1325" s="600"/>
      <c r="K1325" s="7"/>
      <c r="N1325" s="227"/>
      <c r="O1325" s="488"/>
      <c r="P1325" s="488"/>
      <c r="AM1325">
        <v>0</v>
      </c>
      <c r="AN1325">
        <v>0</v>
      </c>
    </row>
    <row r="1326" spans="1:40" ht="15" hidden="1" customHeight="1" outlineLevel="1" x14ac:dyDescent="0.35">
      <c r="A1326" s="15" t="s">
        <v>258</v>
      </c>
      <c r="B1326" s="35">
        <v>96</v>
      </c>
      <c r="C1326" s="473"/>
      <c r="D1326" s="259"/>
      <c r="E1326" s="598"/>
      <c r="F1326" s="598"/>
      <c r="G1326" s="485">
        <v>0</v>
      </c>
      <c r="H1326" s="433"/>
      <c r="I1326" s="599"/>
      <c r="J1326" s="600"/>
      <c r="K1326" s="7"/>
      <c r="N1326" s="227"/>
      <c r="O1326" s="488"/>
      <c r="P1326" s="488"/>
      <c r="AM1326">
        <v>0</v>
      </c>
      <c r="AN1326">
        <v>0</v>
      </c>
    </row>
    <row r="1327" spans="1:40" ht="15" hidden="1" customHeight="1" outlineLevel="1" x14ac:dyDescent="0.35">
      <c r="A1327" s="15" t="s">
        <v>258</v>
      </c>
      <c r="B1327" s="35">
        <v>97</v>
      </c>
      <c r="C1327" s="473"/>
      <c r="D1327" s="259"/>
      <c r="E1327" s="598"/>
      <c r="F1327" s="598"/>
      <c r="G1327" s="485">
        <v>0</v>
      </c>
      <c r="H1327" s="433"/>
      <c r="I1327" s="599"/>
      <c r="J1327" s="600"/>
      <c r="K1327" s="7"/>
      <c r="N1327" s="227"/>
      <c r="O1327" s="488"/>
      <c r="P1327" s="488"/>
      <c r="AM1327">
        <v>0</v>
      </c>
      <c r="AN1327">
        <v>0</v>
      </c>
    </row>
    <row r="1328" spans="1:40" ht="15" hidden="1" customHeight="1" outlineLevel="1" x14ac:dyDescent="0.35">
      <c r="A1328" s="15" t="s">
        <v>258</v>
      </c>
      <c r="B1328" s="35">
        <v>98</v>
      </c>
      <c r="C1328" s="473"/>
      <c r="D1328" s="259"/>
      <c r="E1328" s="598"/>
      <c r="F1328" s="598"/>
      <c r="G1328" s="485">
        <v>0</v>
      </c>
      <c r="H1328" s="433"/>
      <c r="I1328" s="599"/>
      <c r="J1328" s="600"/>
      <c r="K1328" s="7"/>
      <c r="N1328" s="227"/>
      <c r="O1328" s="488"/>
      <c r="P1328" s="488"/>
      <c r="AM1328">
        <v>0</v>
      </c>
      <c r="AN1328">
        <v>0</v>
      </c>
    </row>
    <row r="1329" spans="1:40" ht="15" hidden="1" customHeight="1" outlineLevel="1" x14ac:dyDescent="0.35">
      <c r="A1329" s="15" t="s">
        <v>258</v>
      </c>
      <c r="B1329" s="35">
        <v>99</v>
      </c>
      <c r="C1329" s="473"/>
      <c r="D1329" s="259"/>
      <c r="E1329" s="598"/>
      <c r="F1329" s="598"/>
      <c r="G1329" s="485">
        <v>0</v>
      </c>
      <c r="H1329" s="433"/>
      <c r="I1329" s="599"/>
      <c r="J1329" s="600"/>
      <c r="K1329" s="7"/>
      <c r="N1329" s="227"/>
      <c r="O1329" s="488"/>
      <c r="P1329" s="488"/>
      <c r="AM1329">
        <v>0</v>
      </c>
      <c r="AN1329">
        <v>0</v>
      </c>
    </row>
    <row r="1330" spans="1:40" ht="15" hidden="1" customHeight="1" outlineLevel="1" x14ac:dyDescent="0.35">
      <c r="A1330" s="15" t="s">
        <v>258</v>
      </c>
      <c r="B1330" s="35">
        <v>100</v>
      </c>
      <c r="C1330" s="473"/>
      <c r="D1330" s="259"/>
      <c r="E1330" s="598"/>
      <c r="F1330" s="598"/>
      <c r="G1330" s="485">
        <v>0</v>
      </c>
      <c r="H1330" s="433"/>
      <c r="I1330" s="599"/>
      <c r="J1330" s="600"/>
      <c r="K1330" s="7"/>
      <c r="N1330" s="227"/>
      <c r="O1330" s="488"/>
      <c r="P1330" s="488"/>
      <c r="AM1330">
        <v>0</v>
      </c>
      <c r="AN1330">
        <v>0</v>
      </c>
    </row>
    <row r="1331" spans="1:40" ht="15" customHeight="1" collapsed="1" thickBot="1" x14ac:dyDescent="0.4">
      <c r="A1331" s="103"/>
      <c r="B1331" s="104" t="s">
        <v>241</v>
      </c>
      <c r="C1331" s="275"/>
      <c r="D1331" s="259"/>
      <c r="E1331" s="582"/>
      <c r="F1331" s="582"/>
      <c r="G1331" s="276"/>
      <c r="H1331" s="259"/>
      <c r="I1331" s="582"/>
      <c r="J1331" s="589"/>
      <c r="K1331" s="105"/>
      <c r="N1331" s="227"/>
      <c r="O1331" s="488"/>
      <c r="P1331" s="488"/>
      <c r="AM1331">
        <v>0</v>
      </c>
      <c r="AN1331">
        <v>0</v>
      </c>
    </row>
    <row r="1332" spans="1:40" ht="15.5" thickBot="1" x14ac:dyDescent="0.4">
      <c r="A1332" s="6"/>
      <c r="E1332" s="109" t="s">
        <v>259</v>
      </c>
      <c r="G1332" s="274">
        <f>SUM(G1230:G1254)</f>
        <v>12500000</v>
      </c>
      <c r="H1332" s="255"/>
      <c r="I1332" s="254"/>
      <c r="J1332" s="142"/>
      <c r="K1332" s="7"/>
      <c r="N1332" s="227"/>
      <c r="O1332" s="488"/>
      <c r="P1332" s="488"/>
    </row>
    <row r="1333" spans="1:40" ht="10.5" customHeight="1" thickBot="1" x14ac:dyDescent="0.4">
      <c r="A1333" s="8"/>
      <c r="B1333" s="36"/>
      <c r="C1333" s="31"/>
      <c r="D1333" s="36"/>
      <c r="E1333" s="36"/>
      <c r="F1333" s="36"/>
      <c r="G1333" s="36"/>
      <c r="H1333" s="36"/>
      <c r="I1333" s="36"/>
      <c r="J1333" s="9"/>
      <c r="K1333" s="10"/>
      <c r="N1333" s="227"/>
      <c r="O1333" s="488"/>
      <c r="P1333" s="488"/>
    </row>
    <row r="1334" spans="1:40" x14ac:dyDescent="0.35">
      <c r="N1334" s="227"/>
      <c r="O1334" s="488"/>
      <c r="P1334" s="488"/>
    </row>
    <row r="1335" spans="1:40" x14ac:dyDescent="0.35">
      <c r="N1335" s="227"/>
      <c r="O1335" s="488"/>
      <c r="P1335" s="488"/>
    </row>
    <row r="1336" spans="1:40" x14ac:dyDescent="0.35">
      <c r="N1336" s="227"/>
      <c r="O1336" s="488"/>
      <c r="P1336" s="488"/>
    </row>
    <row r="1337" spans="1:40" x14ac:dyDescent="0.35">
      <c r="N1337" s="227"/>
      <c r="O1337" s="488"/>
      <c r="P1337" s="488"/>
    </row>
    <row r="1338" spans="1:40" x14ac:dyDescent="0.35">
      <c r="N1338" s="227"/>
      <c r="O1338" s="488"/>
      <c r="P1338" s="488"/>
    </row>
    <row r="1339" spans="1:40" x14ac:dyDescent="0.35">
      <c r="N1339" s="227"/>
      <c r="O1339" s="488"/>
      <c r="P1339" s="488"/>
    </row>
    <row r="1340" spans="1:40" x14ac:dyDescent="0.35">
      <c r="N1340" s="227"/>
      <c r="O1340" s="488"/>
      <c r="P1340" s="488"/>
    </row>
    <row r="1341" spans="1:40" x14ac:dyDescent="0.35">
      <c r="N1341" s="227"/>
      <c r="O1341" s="488"/>
      <c r="P1341" s="488"/>
    </row>
    <row r="1342" spans="1:40" x14ac:dyDescent="0.35">
      <c r="N1342" s="227"/>
      <c r="O1342" s="488"/>
      <c r="P1342" s="488"/>
    </row>
    <row r="1343" spans="1:40" x14ac:dyDescent="0.35">
      <c r="N1343" s="227"/>
      <c r="O1343" s="488"/>
      <c r="P1343" s="488"/>
    </row>
    <row r="1344" spans="1:40" x14ac:dyDescent="0.35">
      <c r="N1344" s="227"/>
      <c r="O1344" s="488"/>
      <c r="P1344" s="488"/>
    </row>
    <row r="1345" spans="14:16" x14ac:dyDescent="0.35">
      <c r="N1345" s="227"/>
      <c r="O1345" s="488"/>
      <c r="P1345" s="488"/>
    </row>
    <row r="1346" spans="14:16" x14ac:dyDescent="0.35">
      <c r="N1346" s="227"/>
      <c r="O1346" s="488"/>
      <c r="P1346" s="488"/>
    </row>
    <row r="1347" spans="14:16" x14ac:dyDescent="0.35">
      <c r="N1347" s="227"/>
      <c r="O1347" s="488"/>
      <c r="P1347" s="488"/>
    </row>
    <row r="1348" spans="14:16" x14ac:dyDescent="0.35">
      <c r="N1348" s="227"/>
      <c r="O1348" s="488"/>
      <c r="P1348" s="488"/>
    </row>
    <row r="1349" spans="14:16" x14ac:dyDescent="0.35">
      <c r="N1349" s="227"/>
      <c r="O1349" s="488"/>
      <c r="P1349" s="488"/>
    </row>
    <row r="1350" spans="14:16" x14ac:dyDescent="0.35">
      <c r="N1350" s="227"/>
      <c r="O1350" s="488"/>
      <c r="P1350" s="488"/>
    </row>
    <row r="1351" spans="14:16" x14ac:dyDescent="0.35">
      <c r="N1351" s="227"/>
      <c r="O1351" s="488"/>
      <c r="P1351" s="488"/>
    </row>
    <row r="1352" spans="14:16" x14ac:dyDescent="0.35">
      <c r="N1352" s="227"/>
      <c r="O1352" s="488"/>
      <c r="P1352" s="488"/>
    </row>
    <row r="1353" spans="14:16" x14ac:dyDescent="0.35">
      <c r="N1353" s="227"/>
      <c r="O1353" s="488"/>
      <c r="P1353" s="488"/>
    </row>
    <row r="1354" spans="14:16" x14ac:dyDescent="0.35">
      <c r="N1354" s="227"/>
      <c r="O1354" s="488"/>
      <c r="P1354" s="488"/>
    </row>
    <row r="1355" spans="14:16" x14ac:dyDescent="0.35">
      <c r="N1355" s="227"/>
      <c r="O1355" s="488"/>
      <c r="P1355" s="488"/>
    </row>
    <row r="1356" spans="14:16" x14ac:dyDescent="0.35">
      <c r="N1356" s="227"/>
      <c r="O1356" s="488"/>
      <c r="P1356" s="488"/>
    </row>
    <row r="1357" spans="14:16" x14ac:dyDescent="0.35">
      <c r="N1357" s="227"/>
      <c r="O1357" s="488"/>
      <c r="P1357" s="488"/>
    </row>
    <row r="1358" spans="14:16" x14ac:dyDescent="0.35">
      <c r="N1358" s="227"/>
      <c r="O1358" s="488"/>
      <c r="P1358" s="488"/>
    </row>
    <row r="1359" spans="14:16" x14ac:dyDescent="0.35">
      <c r="N1359" s="227"/>
      <c r="O1359" s="488"/>
      <c r="P1359" s="488"/>
    </row>
    <row r="1360" spans="14:16" x14ac:dyDescent="0.35">
      <c r="N1360" s="227"/>
      <c r="O1360" s="488"/>
      <c r="P1360" s="488"/>
    </row>
    <row r="1361" spans="14:16" x14ac:dyDescent="0.35">
      <c r="N1361" s="227"/>
      <c r="O1361" s="488"/>
      <c r="P1361" s="488"/>
    </row>
    <row r="1362" spans="14:16" x14ac:dyDescent="0.35">
      <c r="N1362" s="227"/>
      <c r="O1362" s="488"/>
      <c r="P1362" s="488"/>
    </row>
    <row r="1363" spans="14:16" x14ac:dyDescent="0.35">
      <c r="N1363" s="227"/>
      <c r="O1363" s="488"/>
      <c r="P1363" s="488"/>
    </row>
    <row r="1364" spans="14:16" x14ac:dyDescent="0.35">
      <c r="N1364" s="227"/>
      <c r="O1364" s="488"/>
      <c r="P1364" s="488"/>
    </row>
    <row r="1365" spans="14:16" x14ac:dyDescent="0.35">
      <c r="N1365" s="227"/>
      <c r="O1365" s="488"/>
      <c r="P1365" s="488"/>
    </row>
    <row r="1366" spans="14:16" x14ac:dyDescent="0.35">
      <c r="N1366" s="227"/>
      <c r="O1366" s="488"/>
      <c r="P1366" s="488"/>
    </row>
    <row r="1367" spans="14:16" x14ac:dyDescent="0.35">
      <c r="N1367" s="227"/>
      <c r="O1367" s="488"/>
      <c r="P1367" s="488"/>
    </row>
    <row r="1368" spans="14:16" x14ac:dyDescent="0.35">
      <c r="N1368" s="227"/>
      <c r="O1368" s="488"/>
      <c r="P1368" s="488"/>
    </row>
    <row r="1369" spans="14:16" x14ac:dyDescent="0.35">
      <c r="N1369" s="227"/>
      <c r="O1369" s="488"/>
      <c r="P1369" s="488"/>
    </row>
    <row r="1370" spans="14:16" x14ac:dyDescent="0.35">
      <c r="N1370" s="227"/>
      <c r="O1370" s="488"/>
      <c r="P1370" s="488"/>
    </row>
    <row r="1371" spans="14:16" x14ac:dyDescent="0.35">
      <c r="N1371" s="227"/>
      <c r="O1371" s="488"/>
      <c r="P1371" s="488"/>
    </row>
  </sheetData>
  <sheetProtection algorithmName="SHA-512" hashValue="VjXHaE1ERcVrE0JwG5DGRbVWJKs6cfYBPVkJYrYQbjjHQEIypqm4ubB3tE2xLSBF1pphp2b+OIaQW10yYHiigw==" saltValue="Mg3l+sU2WvhVGxaGQTBQNw==" spinCount="100000" sheet="1" formatRows="0"/>
  <mergeCells count="212">
    <mergeCell ref="E1228:F1228"/>
    <mergeCell ref="I1228:J1228"/>
    <mergeCell ref="E1230:F1230"/>
    <mergeCell ref="I1230:J1230"/>
    <mergeCell ref="D2:G2"/>
    <mergeCell ref="H2:I2"/>
    <mergeCell ref="D3:E3"/>
    <mergeCell ref="G3:H3"/>
    <mergeCell ref="B4:D4"/>
    <mergeCell ref="G4:H4"/>
    <mergeCell ref="E1242:F1242"/>
    <mergeCell ref="I1242:J1242"/>
    <mergeCell ref="E1231:F1231"/>
    <mergeCell ref="I1231:J1231"/>
    <mergeCell ref="E1232:F1232"/>
    <mergeCell ref="I1232:J1232"/>
    <mergeCell ref="E1233:F1233"/>
    <mergeCell ref="I1233:J1233"/>
    <mergeCell ref="E1234:F1234"/>
    <mergeCell ref="I1234:J1234"/>
    <mergeCell ref="E1235:F1235"/>
    <mergeCell ref="I1235:J1235"/>
    <mergeCell ref="E1236:F1236"/>
    <mergeCell ref="I1236:J1236"/>
    <mergeCell ref="E1237:F1237"/>
    <mergeCell ref="I1237:J1237"/>
    <mergeCell ref="E1238:F1238"/>
    <mergeCell ref="I1238:J1238"/>
    <mergeCell ref="E1239:F1239"/>
    <mergeCell ref="I1239:J1239"/>
    <mergeCell ref="E1240:F1240"/>
    <mergeCell ref="I1240:J1240"/>
    <mergeCell ref="E1241:F1241"/>
    <mergeCell ref="I1241:J1241"/>
    <mergeCell ref="E1254:F1254"/>
    <mergeCell ref="I1254:J1254"/>
    <mergeCell ref="E1243:F1243"/>
    <mergeCell ref="I1243:J1243"/>
    <mergeCell ref="E1244:F1244"/>
    <mergeCell ref="I1244:J1244"/>
    <mergeCell ref="E1245:F1245"/>
    <mergeCell ref="I1245:J1245"/>
    <mergeCell ref="E1246:F1246"/>
    <mergeCell ref="I1246:J1246"/>
    <mergeCell ref="E1247:F1247"/>
    <mergeCell ref="I1247:J1247"/>
    <mergeCell ref="E1248:F1248"/>
    <mergeCell ref="I1248:J1248"/>
    <mergeCell ref="E1249:F1249"/>
    <mergeCell ref="I1249:J1249"/>
    <mergeCell ref="E1250:F1250"/>
    <mergeCell ref="I1250:J1250"/>
    <mergeCell ref="E1251:F1251"/>
    <mergeCell ref="I1251:J1251"/>
    <mergeCell ref="E1252:F1252"/>
    <mergeCell ref="I1252:J1252"/>
    <mergeCell ref="E1253:F1253"/>
    <mergeCell ref="I1253:J1253"/>
    <mergeCell ref="E1266:F1266"/>
    <mergeCell ref="I1266:J1266"/>
    <mergeCell ref="E1255:F1255"/>
    <mergeCell ref="I1255:J1255"/>
    <mergeCell ref="E1256:F1256"/>
    <mergeCell ref="I1256:J1256"/>
    <mergeCell ref="E1257:F1257"/>
    <mergeCell ref="I1257:J1257"/>
    <mergeCell ref="E1258:F1258"/>
    <mergeCell ref="I1258:J1258"/>
    <mergeCell ref="E1259:F1259"/>
    <mergeCell ref="I1259:J1259"/>
    <mergeCell ref="E1260:F1260"/>
    <mergeCell ref="I1260:J1260"/>
    <mergeCell ref="E1261:F1261"/>
    <mergeCell ref="I1261:J1261"/>
    <mergeCell ref="E1262:F1262"/>
    <mergeCell ref="I1262:J1262"/>
    <mergeCell ref="E1263:F1263"/>
    <mergeCell ref="I1263:J1263"/>
    <mergeCell ref="E1264:F1264"/>
    <mergeCell ref="I1264:J1264"/>
    <mergeCell ref="E1265:F1265"/>
    <mergeCell ref="I1265:J1265"/>
    <mergeCell ref="E1278:F1278"/>
    <mergeCell ref="I1278:J1278"/>
    <mergeCell ref="E1267:F1267"/>
    <mergeCell ref="I1267:J1267"/>
    <mergeCell ref="E1268:F1268"/>
    <mergeCell ref="I1268:J1268"/>
    <mergeCell ref="E1269:F1269"/>
    <mergeCell ref="I1269:J1269"/>
    <mergeCell ref="E1270:F1270"/>
    <mergeCell ref="I1270:J1270"/>
    <mergeCell ref="E1271:F1271"/>
    <mergeCell ref="I1271:J1271"/>
    <mergeCell ref="E1272:F1272"/>
    <mergeCell ref="I1272:J1272"/>
    <mergeCell ref="E1273:F1273"/>
    <mergeCell ref="I1273:J1273"/>
    <mergeCell ref="E1274:F1274"/>
    <mergeCell ref="I1274:J1274"/>
    <mergeCell ref="E1275:F1275"/>
    <mergeCell ref="I1275:J1275"/>
    <mergeCell ref="E1276:F1276"/>
    <mergeCell ref="I1276:J1276"/>
    <mergeCell ref="E1277:F1277"/>
    <mergeCell ref="I1277:J1277"/>
    <mergeCell ref="E1290:F1290"/>
    <mergeCell ref="I1290:J1290"/>
    <mergeCell ref="E1279:F1279"/>
    <mergeCell ref="I1279:J1279"/>
    <mergeCell ref="E1280:F1280"/>
    <mergeCell ref="I1280:J1280"/>
    <mergeCell ref="E1281:F1281"/>
    <mergeCell ref="I1281:J1281"/>
    <mergeCell ref="E1282:F1282"/>
    <mergeCell ref="I1282:J1282"/>
    <mergeCell ref="E1283:F1283"/>
    <mergeCell ref="I1283:J1283"/>
    <mergeCell ref="E1284:F1284"/>
    <mergeCell ref="I1284:J1284"/>
    <mergeCell ref="E1285:F1285"/>
    <mergeCell ref="I1285:J1285"/>
    <mergeCell ref="E1286:F1286"/>
    <mergeCell ref="I1286:J1286"/>
    <mergeCell ref="E1287:F1287"/>
    <mergeCell ref="I1287:J1287"/>
    <mergeCell ref="E1288:F1288"/>
    <mergeCell ref="I1288:J1288"/>
    <mergeCell ref="E1289:F1289"/>
    <mergeCell ref="I1289:J1289"/>
    <mergeCell ref="E1302:F1302"/>
    <mergeCell ref="I1302:J1302"/>
    <mergeCell ref="E1291:F1291"/>
    <mergeCell ref="I1291:J1291"/>
    <mergeCell ref="E1292:F1292"/>
    <mergeCell ref="I1292:J1292"/>
    <mergeCell ref="E1293:F1293"/>
    <mergeCell ref="I1293:J1293"/>
    <mergeCell ref="E1294:F1294"/>
    <mergeCell ref="I1294:J1294"/>
    <mergeCell ref="E1295:F1295"/>
    <mergeCell ref="I1295:J1295"/>
    <mergeCell ref="E1296:F1296"/>
    <mergeCell ref="I1296:J1296"/>
    <mergeCell ref="E1297:F1297"/>
    <mergeCell ref="I1297:J1297"/>
    <mergeCell ref="E1298:F1298"/>
    <mergeCell ref="I1298:J1298"/>
    <mergeCell ref="E1299:F1299"/>
    <mergeCell ref="I1299:J1299"/>
    <mergeCell ref="E1300:F1300"/>
    <mergeCell ref="I1300:J1300"/>
    <mergeCell ref="E1301:F1301"/>
    <mergeCell ref="I1301:J1301"/>
    <mergeCell ref="E1314:F1314"/>
    <mergeCell ref="I1314:J1314"/>
    <mergeCell ref="E1303:F1303"/>
    <mergeCell ref="I1303:J1303"/>
    <mergeCell ref="E1304:F1304"/>
    <mergeCell ref="I1304:J1304"/>
    <mergeCell ref="E1305:F1305"/>
    <mergeCell ref="I1305:J1305"/>
    <mergeCell ref="E1306:F1306"/>
    <mergeCell ref="I1306:J1306"/>
    <mergeCell ref="E1307:F1307"/>
    <mergeCell ref="I1307:J1307"/>
    <mergeCell ref="E1308:F1308"/>
    <mergeCell ref="I1308:J1308"/>
    <mergeCell ref="E1309:F1309"/>
    <mergeCell ref="I1309:J1309"/>
    <mergeCell ref="E1310:F1310"/>
    <mergeCell ref="I1310:J1310"/>
    <mergeCell ref="E1311:F1311"/>
    <mergeCell ref="I1311:J1311"/>
    <mergeCell ref="E1312:F1312"/>
    <mergeCell ref="I1312:J1312"/>
    <mergeCell ref="E1313:F1313"/>
    <mergeCell ref="I1313:J1313"/>
    <mergeCell ref="E1326:F1326"/>
    <mergeCell ref="I1326:J1326"/>
    <mergeCell ref="E1315:F1315"/>
    <mergeCell ref="I1315:J1315"/>
    <mergeCell ref="E1316:F1316"/>
    <mergeCell ref="I1316:J1316"/>
    <mergeCell ref="E1317:F1317"/>
    <mergeCell ref="I1317:J1317"/>
    <mergeCell ref="E1318:F1318"/>
    <mergeCell ref="I1318:J1318"/>
    <mergeCell ref="E1319:F1319"/>
    <mergeCell ref="I1319:J1319"/>
    <mergeCell ref="E1320:F1320"/>
    <mergeCell ref="I1320:J1320"/>
    <mergeCell ref="E1321:F1321"/>
    <mergeCell ref="I1321:J1321"/>
    <mergeCell ref="E1322:F1322"/>
    <mergeCell ref="I1322:J1322"/>
    <mergeCell ref="E1323:F1323"/>
    <mergeCell ref="I1323:J1323"/>
    <mergeCell ref="E1324:F1324"/>
    <mergeCell ref="I1324:J1324"/>
    <mergeCell ref="E1325:F1325"/>
    <mergeCell ref="I1325:J1325"/>
    <mergeCell ref="E1330:F1330"/>
    <mergeCell ref="I1330:J1330"/>
    <mergeCell ref="E1331:F1331"/>
    <mergeCell ref="I1331:J1331"/>
    <mergeCell ref="E1327:F1327"/>
    <mergeCell ref="I1327:J1327"/>
    <mergeCell ref="E1328:F1328"/>
    <mergeCell ref="I1328:J1328"/>
    <mergeCell ref="E1329:F1329"/>
    <mergeCell ref="I1329:J1329"/>
  </mergeCells>
  <phoneticPr fontId="7"/>
  <conditionalFormatting sqref="C1021:C1223 D11:D1014">
    <cfRule type="expression" dxfId="195" priority="43">
      <formula>AM11=1</formula>
    </cfRule>
  </conditionalFormatting>
  <conditionalFormatting sqref="H1021:H1070 H1072:H1121 H1123:H1222">
    <cfRule type="expression" dxfId="194" priority="42">
      <formula>AQ1021=1</formula>
    </cfRule>
  </conditionalFormatting>
  <conditionalFormatting sqref="C11:C1014">
    <cfRule type="expression" dxfId="193" priority="41">
      <formula>AM11=1</formula>
    </cfRule>
  </conditionalFormatting>
  <conditionalFormatting sqref="T3:T5">
    <cfRule type="expression" dxfId="192" priority="37">
      <formula>L$8&lt;L$7</formula>
    </cfRule>
  </conditionalFormatting>
  <conditionalFormatting sqref="O11:O1013">
    <cfRule type="containsText" dxfId="191" priority="36" operator="containsText" text="対象外">
      <formula>NOT(ISERROR(SEARCH("対象外",O11)))</formula>
    </cfRule>
    <cfRule type="containsText" dxfId="190" priority="38" operator="containsText" text="確認">
      <formula>NOT(ISERROR(SEARCH("確認",O11)))</formula>
    </cfRule>
    <cfRule type="containsText" dxfId="189" priority="39" operator="containsText" text="OK">
      <formula>NOT(ISERROR(SEARCH("OK",O11)))</formula>
    </cfRule>
    <cfRule type="containsText" dxfId="188" priority="40" operator="containsText" text="一部">
      <formula>NOT(ISERROR(SEARCH("一部",O11)))</formula>
    </cfRule>
  </conditionalFormatting>
  <conditionalFormatting sqref="P11:P12">
    <cfRule type="expression" dxfId="187" priority="35">
      <formula>OR(O11="対象外",O11="一部OK")</formula>
    </cfRule>
  </conditionalFormatting>
  <conditionalFormatting sqref="P11:Q1013">
    <cfRule type="notContainsBlanks" dxfId="186" priority="33">
      <formula>LEN(TRIM(P11))&gt;0</formula>
    </cfRule>
    <cfRule type="expression" dxfId="185" priority="34">
      <formula>$O11="対象外"</formula>
    </cfRule>
  </conditionalFormatting>
  <conditionalFormatting sqref="N7">
    <cfRule type="expression" dxfId="184" priority="44">
      <formula>O$7&gt;=0.9</formula>
    </cfRule>
    <cfRule type="expression" dxfId="183" priority="45">
      <formula>O$7&lt;0.9</formula>
    </cfRule>
  </conditionalFormatting>
  <conditionalFormatting sqref="Q4:Q5">
    <cfRule type="expression" dxfId="182" priority="46">
      <formula>SUM(#REF!,#REF!,#REF!)&gt;O$6</formula>
    </cfRule>
  </conditionalFormatting>
  <conditionalFormatting sqref="I1021:I1070 I1072:I1121 I1123:I1222 I1230:I1279 I1281:I1330">
    <cfRule type="expression" dxfId="181" priority="47">
      <formula>#REF!=1</formula>
    </cfRule>
  </conditionalFormatting>
  <conditionalFormatting sqref="G11:G1014">
    <cfRule type="expression" dxfId="180" priority="32">
      <formula>AP11=1</formula>
    </cfRule>
  </conditionalFormatting>
  <conditionalFormatting sqref="Q3">
    <cfRule type="expression" dxfId="179" priority="30">
      <formula>$Q$3="対象"</formula>
    </cfRule>
    <cfRule type="expression" dxfId="178" priority="31">
      <formula>$Q$3="対象外"</formula>
    </cfRule>
  </conditionalFormatting>
  <conditionalFormatting sqref="Q11:Q12">
    <cfRule type="expression" dxfId="177" priority="48">
      <formula>OR(P11="対象外",P11="一部OK")</formula>
    </cfRule>
  </conditionalFormatting>
  <conditionalFormatting sqref="C1230:C1331">
    <cfRule type="expression" dxfId="176" priority="29">
      <formula>AM1230=1</formula>
    </cfRule>
  </conditionalFormatting>
  <conditionalFormatting sqref="G1230:G1331">
    <cfRule type="expression" dxfId="175" priority="28">
      <formula>AN1230=1</formula>
    </cfRule>
  </conditionalFormatting>
  <conditionalFormatting sqref="G51:G57">
    <cfRule type="expression" dxfId="174" priority="27">
      <formula>AC51=1</formula>
    </cfRule>
  </conditionalFormatting>
  <conditionalFormatting sqref="G1021:G1223">
    <cfRule type="expression" dxfId="173" priority="26">
      <formula>AN1021=1</formula>
    </cfRule>
  </conditionalFormatting>
  <conditionalFormatting sqref="G27">
    <cfRule type="expression" dxfId="172" priority="25">
      <formula>P27=1</formula>
    </cfRule>
  </conditionalFormatting>
  <conditionalFormatting sqref="G40">
    <cfRule type="expression" dxfId="171" priority="24">
      <formula>P40=1</formula>
    </cfRule>
  </conditionalFormatting>
  <conditionalFormatting sqref="G38:G39">
    <cfRule type="expression" dxfId="170" priority="23">
      <formula>P38=1</formula>
    </cfRule>
  </conditionalFormatting>
  <conditionalFormatting sqref="G15">
    <cfRule type="expression" dxfId="169" priority="22">
      <formula>P15=1</formula>
    </cfRule>
  </conditionalFormatting>
  <conditionalFormatting sqref="G21:G26">
    <cfRule type="expression" dxfId="168" priority="21">
      <formula>P21=1</formula>
    </cfRule>
  </conditionalFormatting>
  <conditionalFormatting sqref="G17">
    <cfRule type="expression" dxfId="167" priority="20">
      <formula>O17=1</formula>
    </cfRule>
  </conditionalFormatting>
  <conditionalFormatting sqref="G17">
    <cfRule type="expression" dxfId="166" priority="19">
      <formula>O17=1</formula>
    </cfRule>
  </conditionalFormatting>
  <conditionalFormatting sqref="G17">
    <cfRule type="expression" dxfId="165" priority="18">
      <formula>O17=1</formula>
    </cfRule>
  </conditionalFormatting>
  <conditionalFormatting sqref="G17">
    <cfRule type="expression" dxfId="164" priority="17">
      <formula>P17=1</formula>
    </cfRule>
  </conditionalFormatting>
  <conditionalFormatting sqref="G17">
    <cfRule type="expression" dxfId="163" priority="16">
      <formula>P17=1</formula>
    </cfRule>
  </conditionalFormatting>
  <conditionalFormatting sqref="G21:G26">
    <cfRule type="expression" dxfId="162" priority="15">
      <formula>O21=1</formula>
    </cfRule>
  </conditionalFormatting>
  <conditionalFormatting sqref="G21:G26">
    <cfRule type="expression" dxfId="161" priority="14">
      <formula>O21=1</formula>
    </cfRule>
  </conditionalFormatting>
  <conditionalFormatting sqref="G21:G26">
    <cfRule type="expression" dxfId="160" priority="13">
      <formula>O21=1</formula>
    </cfRule>
  </conditionalFormatting>
  <conditionalFormatting sqref="G21:G26">
    <cfRule type="expression" dxfId="159" priority="12">
      <formula>P21=1</formula>
    </cfRule>
  </conditionalFormatting>
  <conditionalFormatting sqref="G21:G26">
    <cfRule type="expression" dxfId="158" priority="11">
      <formula>P21=1</formula>
    </cfRule>
  </conditionalFormatting>
  <conditionalFormatting sqref="G11:G37">
    <cfRule type="expression" dxfId="157" priority="10">
      <formula>P11=1</formula>
    </cfRule>
  </conditionalFormatting>
  <conditionalFormatting sqref="G41:G50">
    <cfRule type="expression" dxfId="156" priority="9">
      <formula>P41=1</formula>
    </cfRule>
  </conditionalFormatting>
  <conditionalFormatting sqref="S5">
    <cfRule type="containsText" dxfId="155" priority="7" operator="containsText" text="区分変更なし">
      <formula>NOT(ISERROR(SEARCH("区分変更なし",S5)))</formula>
    </cfRule>
  </conditionalFormatting>
  <conditionalFormatting sqref="E5">
    <cfRule type="expression" dxfId="154" priority="49">
      <formula>#REF!="対象外"</formula>
    </cfRule>
    <cfRule type="expression" dxfId="153" priority="50">
      <formula>#REF!="対象"</formula>
    </cfRule>
  </conditionalFormatting>
  <conditionalFormatting sqref="H1230:H1331">
    <cfRule type="expression" dxfId="152" priority="51">
      <formula>AP1230=1</formula>
    </cfRule>
  </conditionalFormatting>
  <conditionalFormatting sqref="E11:E1014">
    <cfRule type="expression" dxfId="151" priority="52">
      <formula>$AO11=1</formula>
    </cfRule>
  </conditionalFormatting>
  <conditionalFormatting sqref="E4">
    <cfRule type="expression" dxfId="150" priority="2">
      <formula>$E$4="対象外"</formula>
    </cfRule>
    <cfRule type="expression" dxfId="149" priority="3">
      <formula>$E$4="対象"</formula>
    </cfRule>
  </conditionalFormatting>
  <conditionalFormatting sqref="G4:H4">
    <cfRule type="expression" dxfId="148" priority="1">
      <formula>$G$4="対象"</formula>
    </cfRule>
  </conditionalFormatting>
  <dataValidations count="9">
    <dataValidation type="list" allowBlank="1" showInputMessage="1" showErrorMessage="1" sqref="C1331 C1071 C1122 C1223 C513 C1014 C111 C1280 C212" xr:uid="{C5E4438D-4089-4A94-BC35-7BE75FD861A7}">
      <formula1>#REF!</formula1>
    </dataValidation>
    <dataValidation type="list" allowBlank="1" showInputMessage="1" showErrorMessage="1" sqref="H1021:H1070 H1072:H1121 H1123:H1222 H514:H1013 H213:H512 H11:H110 H112:H211" xr:uid="{E6AAEA8A-3D41-4E21-AFA5-60F23DC87E3F}">
      <formula1>税率</formula1>
    </dataValidation>
    <dataValidation type="list" allowBlank="1" showInputMessage="1" showErrorMessage="1" sqref="O514:O1013" xr:uid="{8313A68B-35E6-4439-A1FC-7008D3C142B5}">
      <formula1>"OK,対象外,一部OK,確認,一部確認,　"</formula1>
    </dataValidation>
    <dataValidation type="list" allowBlank="1" showInputMessage="1" showErrorMessage="1" sqref="Q3" xr:uid="{6909D9FB-DFD0-45C5-8C36-C27B172E541E}">
      <formula1>"対象外,対象"</formula1>
    </dataValidation>
    <dataValidation type="list" allowBlank="1" showInputMessage="1" showErrorMessage="1" sqref="O11:O513" xr:uid="{C694C6BA-A0CF-47E7-A231-12499823FCDF}">
      <formula1>"OK,対象外,確認,　"</formula1>
    </dataValidation>
    <dataValidation type="list" allowBlank="1" showInputMessage="1" showErrorMessage="1" sqref="P11:P1013" xr:uid="{49A8CF37-D307-4287-AC9F-EAF5E77FD24C}">
      <formula1>対象外理由</formula1>
    </dataValidation>
    <dataValidation type="whole" operator="greaterThanOrEqual" allowBlank="1" showInputMessage="1" showErrorMessage="1" sqref="G1021:G1025 G11:G57" xr:uid="{01B8FC18-8949-466F-A067-C1E93AFD794B}">
      <formula1>0</formula1>
    </dataValidation>
    <dataValidation type="list" allowBlank="1" showInputMessage="1" showErrorMessage="1" sqref="M1" xr:uid="{5378151A-96E8-4553-A5C8-0E8F899F11E6}">
      <formula1>"VIPO,VIPO以外"</formula1>
    </dataValidation>
    <dataValidation type="list" allowBlank="1" showInputMessage="1" showErrorMessage="1" sqref="E514:E1013 E213:E512 E11:E211" xr:uid="{E5CAC866-41FD-4083-93C6-B0C02E9C3C99}">
      <formula1>INDIRECT(SUBSTITUTE(SUBSTITUTE(D11,"(","_"),")",""))</formula1>
    </dataValidation>
  </dataValidations>
  <pageMargins left="0.23622047244094491" right="0.23622047244094491" top="0.74803149606299213" bottom="0.74803149606299213" header="0.31496062992125984" footer="0.31496062992125984"/>
  <pageSetup paperSize="8" scale="81" fitToHeight="0" orientation="portrait" verticalDpi="0" r:id="rId1"/>
  <headerFooter>
    <oddHeader>&amp;C&amp;20&amp;A</oddHeader>
    <oddFooter>&amp;C&amp;P/&amp;N&amp;R&amp;F</oddFooter>
  </headerFooter>
  <rowBreaks count="2" manualBreakCount="2">
    <brk id="1017" max="16383" man="1"/>
    <brk id="1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CE73-C5A7-4CAD-A8A3-87E41835BAE2}">
  <sheetPr>
    <tabColor theme="0" tint="-0.249977111117893"/>
    <pageSetUpPr fitToPage="1"/>
  </sheetPr>
  <dimension ref="A1:AQ1371"/>
  <sheetViews>
    <sheetView showGridLines="0" zoomScaleNormal="100" workbookViewId="0"/>
  </sheetViews>
  <sheetFormatPr defaultColWidth="8.78515625" defaultRowHeight="15" outlineLevelRow="1" outlineLevelCol="1" x14ac:dyDescent="0.35"/>
  <cols>
    <col min="1" max="1" width="2.78515625" customWidth="1"/>
    <col min="2" max="2" width="4.78515625" style="32" customWidth="1"/>
    <col min="3" max="3" width="10" style="18" customWidth="1"/>
    <col min="4" max="4" width="9.42578125" style="32" customWidth="1"/>
    <col min="5" max="5" width="16" style="32" customWidth="1"/>
    <col min="6" max="6" width="17.78515625" style="32" customWidth="1"/>
    <col min="7" max="7" width="13.78515625" style="32" customWidth="1"/>
    <col min="8" max="8" width="10" style="32" customWidth="1"/>
    <col min="9" max="9" width="13.78515625" style="32" customWidth="1"/>
    <col min="10" max="10" width="29.42578125" customWidth="1"/>
    <col min="11" max="11" width="1.78515625" customWidth="1"/>
    <col min="12" max="12" width="5.5703125" style="222" hidden="1" customWidth="1" outlineLevel="1"/>
    <col min="13" max="13" width="8.78515625" style="222" hidden="1" customWidth="1" outlineLevel="1"/>
    <col min="14" max="14" width="12.5703125" style="222" hidden="1" customWidth="1" outlineLevel="1"/>
    <col min="15" max="15" width="7" style="222" hidden="1" customWidth="1" outlineLevel="1"/>
    <col min="16" max="16" width="13.78515625" style="222" hidden="1" customWidth="1" outlineLevel="1"/>
    <col min="17" max="17" width="16.42578125" hidden="1" customWidth="1" outlineLevel="1"/>
    <col min="18" max="18" width="14" style="222" hidden="1" customWidth="1" outlineLevel="1"/>
    <col min="19" max="19" width="13.78515625" style="222" hidden="1" customWidth="1" outlineLevel="1"/>
    <col min="20" max="20" width="14" hidden="1" customWidth="1" outlineLevel="1"/>
    <col min="21" max="21" width="1.78515625" customWidth="1" collapsed="1"/>
    <col min="22" max="22" width="6" customWidth="1"/>
    <col min="23" max="23" width="6.78515625" bestFit="1" customWidth="1"/>
    <col min="24" max="24" width="23.5703125" customWidth="1"/>
    <col min="25" max="25" width="17.42578125" bestFit="1" customWidth="1"/>
    <col min="26" max="26" width="17" bestFit="1" customWidth="1"/>
    <col min="27" max="27" width="5.78515625" customWidth="1"/>
    <col min="28" max="28" width="10" customWidth="1"/>
    <col min="29" max="29" width="20" customWidth="1"/>
    <col min="30" max="30" width="17.42578125" bestFit="1" customWidth="1"/>
    <col min="31" max="34" width="8.78515625" bestFit="1" customWidth="1"/>
    <col min="35" max="38" width="8.78515625" customWidth="1"/>
    <col min="39" max="42" width="8.78515625" hidden="1" customWidth="1" outlineLevel="1"/>
    <col min="43" max="43" width="8.78515625" customWidth="1" collapsed="1"/>
  </cols>
  <sheetData>
    <row r="1" spans="1:42" ht="20.25" customHeight="1" thickBot="1" x14ac:dyDescent="0.4">
      <c r="A1" s="3" t="s">
        <v>0</v>
      </c>
      <c r="B1" s="230"/>
      <c r="C1" s="231"/>
      <c r="D1" s="230"/>
      <c r="E1" s="230"/>
      <c r="F1" s="230"/>
      <c r="G1" s="230"/>
      <c r="H1" s="230"/>
      <c r="I1" s="230"/>
      <c r="J1" s="232"/>
      <c r="K1" s="5"/>
      <c r="L1" s="60"/>
      <c r="M1" s="486" t="s">
        <v>135</v>
      </c>
      <c r="N1" s="262" t="s">
        <v>136</v>
      </c>
      <c r="O1" s="487"/>
      <c r="Q1" s="488" t="s">
        <v>137</v>
      </c>
      <c r="R1" s="489" t="s">
        <v>138</v>
      </c>
      <c r="S1" s="489"/>
    </row>
    <row r="2" spans="1:42" ht="25.5" customHeight="1" thickBot="1" x14ac:dyDescent="0.4">
      <c r="A2" s="14"/>
      <c r="B2" s="38" t="s">
        <v>3</v>
      </c>
      <c r="C2" s="490"/>
      <c r="D2" s="571" t="s">
        <v>679</v>
      </c>
      <c r="E2" s="571"/>
      <c r="F2" s="571"/>
      <c r="G2" s="571"/>
      <c r="H2" s="601" t="s">
        <v>4</v>
      </c>
      <c r="I2" s="601"/>
      <c r="J2" s="463" t="s">
        <v>680</v>
      </c>
      <c r="K2" s="7"/>
      <c r="L2" s="491"/>
      <c r="M2" s="296" t="s">
        <v>139</v>
      </c>
      <c r="N2" s="264">
        <v>0</v>
      </c>
      <c r="O2" s="223" t="s">
        <v>140</v>
      </c>
      <c r="Q2" s="226" t="s">
        <v>24</v>
      </c>
      <c r="R2" s="492" t="s">
        <v>141</v>
      </c>
      <c r="S2" s="493" t="s">
        <v>142</v>
      </c>
      <c r="T2" s="2" t="s">
        <v>143</v>
      </c>
    </row>
    <row r="3" spans="1:42" ht="25.5" customHeight="1" thickBot="1" x14ac:dyDescent="0.4">
      <c r="A3" s="14"/>
      <c r="B3" s="494" t="s">
        <v>9</v>
      </c>
      <c r="C3" s="410"/>
      <c r="D3" s="571" t="s">
        <v>681</v>
      </c>
      <c r="E3" s="571"/>
      <c r="F3" s="411" t="s">
        <v>144</v>
      </c>
      <c r="G3" s="602" t="s">
        <v>598</v>
      </c>
      <c r="H3" s="602"/>
      <c r="I3" s="495" t="s">
        <v>16</v>
      </c>
      <c r="J3" s="463" t="s">
        <v>328</v>
      </c>
      <c r="K3" s="7"/>
      <c r="L3" s="491"/>
      <c r="M3" s="496"/>
      <c r="N3" s="265">
        <v>0</v>
      </c>
      <c r="O3" s="224" t="s">
        <v>145</v>
      </c>
      <c r="P3" s="497"/>
      <c r="Q3" s="185" t="s">
        <v>146</v>
      </c>
      <c r="R3" s="498">
        <v>0</v>
      </c>
      <c r="S3" s="465">
        <v>0</v>
      </c>
      <c r="T3" s="258">
        <v>0</v>
      </c>
    </row>
    <row r="4" spans="1:42" ht="25.5" customHeight="1" thickBot="1" x14ac:dyDescent="0.4">
      <c r="A4" s="14"/>
      <c r="B4" s="575" t="s">
        <v>147</v>
      </c>
      <c r="C4" s="575"/>
      <c r="D4" s="575"/>
      <c r="E4" s="466" t="s">
        <v>682</v>
      </c>
      <c r="F4" s="412" t="s">
        <v>148</v>
      </c>
      <c r="G4" s="604" t="s">
        <v>599</v>
      </c>
      <c r="H4" s="604"/>
      <c r="I4" s="452" t="s">
        <v>149</v>
      </c>
      <c r="J4" s="499"/>
      <c r="K4" s="7"/>
      <c r="L4" s="491"/>
      <c r="M4" s="491"/>
      <c r="N4" s="468">
        <v>0</v>
      </c>
      <c r="O4" s="225" t="s">
        <v>150</v>
      </c>
      <c r="P4" s="497"/>
      <c r="Q4" s="64"/>
      <c r="R4" s="500" t="s">
        <v>151</v>
      </c>
      <c r="S4" s="501">
        <v>0</v>
      </c>
      <c r="T4" s="64"/>
    </row>
    <row r="5" spans="1:42" ht="25.5" customHeight="1" thickBot="1" x14ac:dyDescent="0.4">
      <c r="A5" s="14"/>
      <c r="B5" s="47"/>
      <c r="C5" s="47"/>
      <c r="D5" s="47"/>
      <c r="E5" s="110"/>
      <c r="F5" s="110"/>
      <c r="G5" s="110"/>
      <c r="H5" s="110"/>
      <c r="I5" s="110"/>
      <c r="J5" s="470"/>
      <c r="K5" s="7"/>
      <c r="L5" s="491"/>
      <c r="M5" s="491"/>
      <c r="N5" s="266">
        <v>0</v>
      </c>
      <c r="O5" s="267" t="s">
        <v>153</v>
      </c>
      <c r="P5" s="497"/>
      <c r="Q5" s="64"/>
      <c r="R5" s="500" t="s">
        <v>154</v>
      </c>
      <c r="S5" s="257" t="s">
        <v>155</v>
      </c>
      <c r="T5" s="64"/>
    </row>
    <row r="6" spans="1:42" ht="17.25" customHeight="1" thickBot="1" x14ac:dyDescent="0.4">
      <c r="A6" s="39"/>
      <c r="B6" s="36"/>
      <c r="C6" s="31"/>
      <c r="D6" s="36"/>
      <c r="E6" s="36"/>
      <c r="F6" s="36"/>
      <c r="G6" s="36"/>
      <c r="H6" s="36"/>
      <c r="I6" s="36"/>
      <c r="J6" s="9"/>
      <c r="K6" s="10"/>
      <c r="L6" s="491"/>
      <c r="M6" s="491"/>
      <c r="N6" s="239">
        <v>72613618</v>
      </c>
      <c r="O6" s="491" t="s">
        <v>156</v>
      </c>
      <c r="P6" s="497"/>
      <c r="Q6" s="64"/>
      <c r="R6" s="502"/>
      <c r="S6" s="502"/>
    </row>
    <row r="7" spans="1:42" ht="15" customHeight="1" thickBot="1" x14ac:dyDescent="0.4">
      <c r="L7" s="66"/>
      <c r="M7" s="66"/>
      <c r="N7" s="472" t="e">
        <v>#DIV/0!</v>
      </c>
      <c r="O7" s="66" t="s">
        <v>157</v>
      </c>
      <c r="P7" s="67"/>
      <c r="Q7" s="67"/>
    </row>
    <row r="8" spans="1:42" ht="15" customHeight="1" x14ac:dyDescent="0.35">
      <c r="A8" s="3"/>
      <c r="B8" s="33"/>
      <c r="C8" s="30"/>
      <c r="D8" s="33"/>
      <c r="E8" s="33"/>
      <c r="F8" s="33"/>
      <c r="G8" s="33"/>
      <c r="H8" s="33"/>
      <c r="I8" s="33"/>
      <c r="J8" s="4"/>
      <c r="K8" s="5"/>
      <c r="L8" s="66"/>
      <c r="M8" s="66"/>
      <c r="Q8" s="236"/>
      <c r="AM8" t="s">
        <v>158</v>
      </c>
    </row>
    <row r="9" spans="1:42" ht="15.5" thickBot="1" x14ac:dyDescent="0.4">
      <c r="A9" s="6"/>
      <c r="B9" s="34" t="s">
        <v>159</v>
      </c>
      <c r="C9" s="11" t="s">
        <v>160</v>
      </c>
      <c r="D9" s="34" t="s">
        <v>161</v>
      </c>
      <c r="E9" s="34" t="s">
        <v>162</v>
      </c>
      <c r="F9" s="34" t="s">
        <v>163</v>
      </c>
      <c r="G9" s="413" t="s">
        <v>164</v>
      </c>
      <c r="H9" s="516" t="s">
        <v>165</v>
      </c>
      <c r="I9" s="413" t="s">
        <v>166</v>
      </c>
      <c r="J9" s="11" t="s">
        <v>167</v>
      </c>
      <c r="K9" s="45"/>
      <c r="L9" s="66"/>
      <c r="M9" s="66"/>
      <c r="N9" s="70" t="s">
        <v>168</v>
      </c>
      <c r="O9" s="70" t="s">
        <v>169</v>
      </c>
      <c r="P9" s="68" t="s">
        <v>170</v>
      </c>
      <c r="Q9" s="70" t="s">
        <v>171</v>
      </c>
      <c r="S9" s="72" t="s">
        <v>172</v>
      </c>
      <c r="T9" s="69" t="s">
        <v>173</v>
      </c>
      <c r="AM9" t="s">
        <v>174</v>
      </c>
      <c r="AN9" t="s">
        <v>175</v>
      </c>
      <c r="AO9" t="s">
        <v>176</v>
      </c>
      <c r="AP9" t="s">
        <v>178</v>
      </c>
    </row>
    <row r="10" spans="1:42" x14ac:dyDescent="0.35">
      <c r="A10" s="14" t="s">
        <v>483</v>
      </c>
      <c r="B10" s="33"/>
      <c r="C10" s="30"/>
      <c r="D10" s="33"/>
      <c r="E10" s="33"/>
      <c r="F10" s="33"/>
      <c r="G10" s="41"/>
      <c r="H10" s="41"/>
      <c r="I10" s="41"/>
      <c r="J10" s="4"/>
      <c r="K10" s="7"/>
      <c r="L10" s="491"/>
      <c r="M10" s="491"/>
      <c r="P10" s="235" t="s">
        <v>182</v>
      </c>
      <c r="R10" s="71"/>
      <c r="T10" s="68" t="s">
        <v>183</v>
      </c>
    </row>
    <row r="11" spans="1:42" ht="18" x14ac:dyDescent="0.35">
      <c r="A11" s="13" t="s">
        <v>184</v>
      </c>
      <c r="B11" s="35">
        <v>1</v>
      </c>
      <c r="C11" s="473" t="s">
        <v>683</v>
      </c>
      <c r="D11" s="474" t="s">
        <v>684</v>
      </c>
      <c r="E11" s="474" t="s">
        <v>685</v>
      </c>
      <c r="F11" s="475" t="s">
        <v>686</v>
      </c>
      <c r="G11" s="476">
        <v>1800000</v>
      </c>
      <c r="H11" s="477">
        <v>0.1</v>
      </c>
      <c r="I11" s="102">
        <f>IFERROR(ROUNDDOWN(G11/(1+H11),0),G11)</f>
        <v>1636363</v>
      </c>
      <c r="J11" s="475" t="s">
        <v>687</v>
      </c>
      <c r="K11" s="7"/>
      <c r="L11" s="491">
        <v>1</v>
      </c>
      <c r="M11" s="503" t="s">
        <v>484</v>
      </c>
      <c r="N11" s="242">
        <v>3000000</v>
      </c>
      <c r="O11" s="504"/>
      <c r="P11" s="505"/>
      <c r="Q11" s="81"/>
      <c r="R11" s="506" t="s">
        <v>185</v>
      </c>
      <c r="S11" s="480" t="s">
        <v>489</v>
      </c>
      <c r="T11" s="507" t="s">
        <v>489</v>
      </c>
      <c r="AM11">
        <v>0</v>
      </c>
      <c r="AN11">
        <v>0</v>
      </c>
      <c r="AO11">
        <v>0</v>
      </c>
      <c r="AP11">
        <v>0</v>
      </c>
    </row>
    <row r="12" spans="1:42" ht="18" x14ac:dyDescent="0.35">
      <c r="A12" s="13" t="s">
        <v>184</v>
      </c>
      <c r="B12" s="35">
        <v>2</v>
      </c>
      <c r="C12" s="473" t="s">
        <v>688</v>
      </c>
      <c r="D12" s="474" t="s">
        <v>684</v>
      </c>
      <c r="E12" s="474" t="s">
        <v>689</v>
      </c>
      <c r="F12" s="475" t="s">
        <v>686</v>
      </c>
      <c r="G12" s="476">
        <v>1200000</v>
      </c>
      <c r="H12" s="477">
        <v>0.1</v>
      </c>
      <c r="I12" s="102">
        <f t="shared" ref="I12:I60" si="0">IFERROR(ROUNDDOWN(G12/(1+H12),0),G12)</f>
        <v>1090909</v>
      </c>
      <c r="J12" s="512" t="s">
        <v>690</v>
      </c>
      <c r="K12" s="7"/>
      <c r="L12" s="491">
        <v>2</v>
      </c>
      <c r="M12" s="503" t="s">
        <v>484</v>
      </c>
      <c r="N12" s="242">
        <v>1500000</v>
      </c>
      <c r="O12" s="504"/>
      <c r="P12" s="505"/>
      <c r="Q12" s="81"/>
      <c r="R12" s="506" t="s">
        <v>187</v>
      </c>
      <c r="S12" s="480" t="s">
        <v>489</v>
      </c>
      <c r="T12" s="507" t="s">
        <v>489</v>
      </c>
      <c r="AM12">
        <v>0</v>
      </c>
      <c r="AN12">
        <v>0</v>
      </c>
      <c r="AO12">
        <v>0</v>
      </c>
      <c r="AP12">
        <v>0</v>
      </c>
    </row>
    <row r="13" spans="1:42" ht="18" x14ac:dyDescent="0.35">
      <c r="A13" s="13" t="s">
        <v>184</v>
      </c>
      <c r="B13" s="35">
        <v>3</v>
      </c>
      <c r="C13" s="473" t="s">
        <v>688</v>
      </c>
      <c r="D13" s="514" t="s">
        <v>691</v>
      </c>
      <c r="E13" s="514" t="s">
        <v>517</v>
      </c>
      <c r="F13" s="475" t="s">
        <v>692</v>
      </c>
      <c r="G13" s="476">
        <v>600000</v>
      </c>
      <c r="H13" s="477">
        <v>0.1</v>
      </c>
      <c r="I13" s="102">
        <f t="shared" si="0"/>
        <v>545454</v>
      </c>
      <c r="J13" s="513" t="s">
        <v>693</v>
      </c>
      <c r="K13" s="7"/>
      <c r="L13" s="491">
        <v>3</v>
      </c>
      <c r="M13" s="503" t="s">
        <v>484</v>
      </c>
      <c r="N13" s="242">
        <v>2000000</v>
      </c>
      <c r="O13" s="504"/>
      <c r="P13" s="505"/>
      <c r="Q13" s="81"/>
      <c r="R13" s="506" t="s">
        <v>190</v>
      </c>
      <c r="S13" s="480" t="s">
        <v>489</v>
      </c>
      <c r="T13" s="507" t="s">
        <v>489</v>
      </c>
      <c r="AM13">
        <v>0</v>
      </c>
      <c r="AN13">
        <v>0</v>
      </c>
      <c r="AO13">
        <v>0</v>
      </c>
      <c r="AP13">
        <v>0</v>
      </c>
    </row>
    <row r="14" spans="1:42" ht="18" x14ac:dyDescent="0.35">
      <c r="A14" s="13" t="s">
        <v>184</v>
      </c>
      <c r="B14" s="35">
        <v>4</v>
      </c>
      <c r="C14" s="473" t="s">
        <v>688</v>
      </c>
      <c r="D14" s="514" t="s">
        <v>691</v>
      </c>
      <c r="E14" s="514" t="s">
        <v>520</v>
      </c>
      <c r="F14" s="475" t="s">
        <v>694</v>
      </c>
      <c r="G14" s="476">
        <v>500000</v>
      </c>
      <c r="H14" s="477">
        <v>0.1</v>
      </c>
      <c r="I14" s="102">
        <f t="shared" si="0"/>
        <v>454545</v>
      </c>
      <c r="J14" s="513" t="s">
        <v>695</v>
      </c>
      <c r="K14" s="7"/>
      <c r="L14" s="491">
        <v>4</v>
      </c>
      <c r="M14" s="503" t="s">
        <v>484</v>
      </c>
      <c r="N14" s="242">
        <v>5000000</v>
      </c>
      <c r="O14" s="504"/>
      <c r="P14" s="505"/>
      <c r="Q14" s="81"/>
      <c r="R14" s="438" t="s">
        <v>193</v>
      </c>
      <c r="S14" s="480" t="s">
        <v>489</v>
      </c>
      <c r="T14" s="507" t="s">
        <v>489</v>
      </c>
      <c r="AM14">
        <v>0</v>
      </c>
      <c r="AN14">
        <v>0</v>
      </c>
      <c r="AO14">
        <v>0</v>
      </c>
      <c r="AP14">
        <v>0</v>
      </c>
    </row>
    <row r="15" spans="1:42" ht="18" x14ac:dyDescent="0.35">
      <c r="A15" s="13" t="s">
        <v>184</v>
      </c>
      <c r="B15" s="35">
        <v>5</v>
      </c>
      <c r="C15" s="473" t="s">
        <v>688</v>
      </c>
      <c r="D15" s="514" t="s">
        <v>684</v>
      </c>
      <c r="E15" s="514" t="s">
        <v>696</v>
      </c>
      <c r="F15" s="475" t="s">
        <v>697</v>
      </c>
      <c r="G15" s="476">
        <v>1000000</v>
      </c>
      <c r="H15" s="477">
        <v>0.1</v>
      </c>
      <c r="I15" s="102">
        <f t="shared" si="0"/>
        <v>909090</v>
      </c>
      <c r="J15" s="513" t="s">
        <v>698</v>
      </c>
      <c r="K15" s="7"/>
      <c r="L15" s="491">
        <v>5</v>
      </c>
      <c r="M15" s="503" t="s">
        <v>484</v>
      </c>
      <c r="N15" s="242">
        <v>6000000</v>
      </c>
      <c r="O15" s="504"/>
      <c r="P15" s="505"/>
      <c r="Q15" s="81"/>
      <c r="R15" s="228" t="s">
        <v>195</v>
      </c>
      <c r="S15" s="480" t="s">
        <v>489</v>
      </c>
      <c r="T15" s="507" t="s">
        <v>489</v>
      </c>
      <c r="AM15">
        <v>0</v>
      </c>
      <c r="AN15">
        <v>0</v>
      </c>
      <c r="AO15">
        <v>0</v>
      </c>
      <c r="AP15">
        <v>0</v>
      </c>
    </row>
    <row r="16" spans="1:42" ht="18" x14ac:dyDescent="0.35">
      <c r="A16" s="13" t="s">
        <v>184</v>
      </c>
      <c r="B16" s="35">
        <v>6</v>
      </c>
      <c r="C16" s="473" t="s">
        <v>688</v>
      </c>
      <c r="D16" s="514" t="s">
        <v>691</v>
      </c>
      <c r="E16" s="514" t="s">
        <v>520</v>
      </c>
      <c r="F16" s="475" t="s">
        <v>699</v>
      </c>
      <c r="G16" s="476">
        <v>900000</v>
      </c>
      <c r="H16" s="477">
        <v>0.1</v>
      </c>
      <c r="I16" s="102">
        <f t="shared" si="0"/>
        <v>818181</v>
      </c>
      <c r="J16" s="513" t="s">
        <v>700</v>
      </c>
      <c r="K16" s="7"/>
      <c r="L16" s="491">
        <v>6</v>
      </c>
      <c r="M16" s="503" t="s">
        <v>484</v>
      </c>
      <c r="N16" s="242">
        <v>8000000</v>
      </c>
      <c r="O16" s="504"/>
      <c r="P16" s="505"/>
      <c r="Q16" s="81"/>
      <c r="R16" s="506"/>
      <c r="S16" s="508"/>
      <c r="T16" s="507" t="s">
        <v>489</v>
      </c>
      <c r="AM16">
        <v>0</v>
      </c>
      <c r="AN16">
        <v>0</v>
      </c>
      <c r="AO16">
        <v>0</v>
      </c>
      <c r="AP16">
        <v>0</v>
      </c>
    </row>
    <row r="17" spans="1:42" ht="18" x14ac:dyDescent="0.35">
      <c r="A17" s="13" t="s">
        <v>184</v>
      </c>
      <c r="B17" s="35">
        <v>7</v>
      </c>
      <c r="C17" s="473" t="s">
        <v>688</v>
      </c>
      <c r="D17" s="514" t="s">
        <v>691</v>
      </c>
      <c r="E17" s="514" t="s">
        <v>701</v>
      </c>
      <c r="F17" s="475" t="s">
        <v>702</v>
      </c>
      <c r="G17" s="476">
        <v>1100000</v>
      </c>
      <c r="H17" s="477">
        <v>0.1</v>
      </c>
      <c r="I17" s="102">
        <f t="shared" si="0"/>
        <v>1000000</v>
      </c>
      <c r="J17" s="513" t="s">
        <v>703</v>
      </c>
      <c r="K17" s="7"/>
      <c r="L17" s="491">
        <v>7</v>
      </c>
      <c r="M17" s="503" t="s">
        <v>484</v>
      </c>
      <c r="N17" s="242">
        <v>4000000</v>
      </c>
      <c r="O17" s="504"/>
      <c r="P17" s="505"/>
      <c r="Q17" s="81"/>
      <c r="R17" s="506"/>
      <c r="S17" s="509"/>
      <c r="T17" s="507" t="s">
        <v>489</v>
      </c>
      <c r="AM17">
        <v>0</v>
      </c>
      <c r="AN17">
        <v>0</v>
      </c>
      <c r="AO17">
        <v>0</v>
      </c>
      <c r="AP17">
        <v>0</v>
      </c>
    </row>
    <row r="18" spans="1:42" ht="18" x14ac:dyDescent="0.35">
      <c r="A18" s="13" t="s">
        <v>184</v>
      </c>
      <c r="B18" s="35">
        <v>8</v>
      </c>
      <c r="C18" s="473" t="s">
        <v>688</v>
      </c>
      <c r="D18" s="474" t="s">
        <v>684</v>
      </c>
      <c r="E18" s="474" t="s">
        <v>704</v>
      </c>
      <c r="F18" s="475" t="s">
        <v>702</v>
      </c>
      <c r="G18" s="476">
        <v>700000</v>
      </c>
      <c r="H18" s="477">
        <v>0.1</v>
      </c>
      <c r="I18" s="102">
        <f t="shared" si="0"/>
        <v>636363</v>
      </c>
      <c r="J18" s="513" t="s">
        <v>705</v>
      </c>
      <c r="K18" s="7"/>
      <c r="L18" s="491">
        <v>8</v>
      </c>
      <c r="M18" s="503" t="s">
        <v>484</v>
      </c>
      <c r="N18" s="242">
        <v>4000000</v>
      </c>
      <c r="O18" s="504"/>
      <c r="P18" s="505"/>
      <c r="Q18" s="81"/>
      <c r="R18" s="506"/>
      <c r="S18" s="509"/>
      <c r="T18" s="507" t="s">
        <v>489</v>
      </c>
      <c r="AM18">
        <v>0</v>
      </c>
      <c r="AN18">
        <v>0</v>
      </c>
      <c r="AO18">
        <v>0</v>
      </c>
      <c r="AP18">
        <v>0</v>
      </c>
    </row>
    <row r="19" spans="1:42" ht="18" x14ac:dyDescent="0.35">
      <c r="A19" s="13" t="s">
        <v>184</v>
      </c>
      <c r="B19" s="35">
        <v>9</v>
      </c>
      <c r="C19" s="473" t="s">
        <v>688</v>
      </c>
      <c r="D19" s="474" t="s">
        <v>691</v>
      </c>
      <c r="E19" s="474" t="s">
        <v>706</v>
      </c>
      <c r="F19" s="475" t="s">
        <v>707</v>
      </c>
      <c r="G19" s="476">
        <v>1100000</v>
      </c>
      <c r="H19" s="477">
        <v>0.1</v>
      </c>
      <c r="I19" s="102">
        <f t="shared" si="0"/>
        <v>1000000</v>
      </c>
      <c r="J19" s="513" t="s">
        <v>708</v>
      </c>
      <c r="K19" s="7"/>
      <c r="L19" s="491">
        <v>9</v>
      </c>
      <c r="M19" s="503" t="s">
        <v>484</v>
      </c>
      <c r="N19" s="242">
        <v>2000000</v>
      </c>
      <c r="O19" s="504"/>
      <c r="P19" s="505"/>
      <c r="Q19" s="81"/>
      <c r="R19" s="506"/>
      <c r="S19" s="509"/>
      <c r="T19" s="507" t="s">
        <v>489</v>
      </c>
      <c r="AM19">
        <v>0</v>
      </c>
      <c r="AN19">
        <v>0</v>
      </c>
      <c r="AO19">
        <v>0</v>
      </c>
      <c r="AP19">
        <v>0</v>
      </c>
    </row>
    <row r="20" spans="1:42" ht="18" x14ac:dyDescent="0.35">
      <c r="A20" s="13" t="s">
        <v>184</v>
      </c>
      <c r="B20" s="35">
        <v>10</v>
      </c>
      <c r="C20" s="473" t="s">
        <v>688</v>
      </c>
      <c r="D20" s="474" t="s">
        <v>684</v>
      </c>
      <c r="E20" s="474" t="s">
        <v>709</v>
      </c>
      <c r="F20" s="475" t="s">
        <v>707</v>
      </c>
      <c r="G20" s="476">
        <v>3200000</v>
      </c>
      <c r="H20" s="477">
        <v>0.1</v>
      </c>
      <c r="I20" s="102">
        <f t="shared" si="0"/>
        <v>2909090</v>
      </c>
      <c r="J20" s="513" t="s">
        <v>710</v>
      </c>
      <c r="K20" s="7"/>
      <c r="L20" s="491">
        <v>10</v>
      </c>
      <c r="M20" s="503" t="s">
        <v>484</v>
      </c>
      <c r="N20" s="242">
        <v>1000000</v>
      </c>
      <c r="O20" s="504"/>
      <c r="P20" s="505"/>
      <c r="Q20" s="81"/>
      <c r="R20" s="506"/>
      <c r="S20" s="509"/>
      <c r="T20" s="507" t="s">
        <v>489</v>
      </c>
      <c r="AM20">
        <v>0</v>
      </c>
      <c r="AN20">
        <v>0</v>
      </c>
      <c r="AO20">
        <v>0</v>
      </c>
      <c r="AP20">
        <v>0</v>
      </c>
    </row>
    <row r="21" spans="1:42" ht="18" x14ac:dyDescent="0.35">
      <c r="A21" s="13" t="s">
        <v>184</v>
      </c>
      <c r="B21" s="35">
        <v>11</v>
      </c>
      <c r="C21" s="473" t="s">
        <v>688</v>
      </c>
      <c r="D21" s="474" t="s">
        <v>684</v>
      </c>
      <c r="E21" s="474" t="s">
        <v>711</v>
      </c>
      <c r="F21" s="475" t="s">
        <v>707</v>
      </c>
      <c r="G21" s="476">
        <v>1000000</v>
      </c>
      <c r="H21" s="477">
        <v>0.1</v>
      </c>
      <c r="I21" s="102">
        <f t="shared" si="0"/>
        <v>909090</v>
      </c>
      <c r="J21" s="513" t="s">
        <v>712</v>
      </c>
      <c r="K21" s="7"/>
      <c r="L21" s="491">
        <v>11</v>
      </c>
      <c r="M21" s="503" t="s">
        <v>484</v>
      </c>
      <c r="N21" s="242">
        <v>3000000</v>
      </c>
      <c r="O21" s="504"/>
      <c r="P21" s="505"/>
      <c r="Q21" s="81"/>
      <c r="R21" s="510"/>
      <c r="S21" s="509"/>
      <c r="T21" s="507" t="s">
        <v>489</v>
      </c>
      <c r="AM21">
        <v>0</v>
      </c>
      <c r="AN21">
        <v>0</v>
      </c>
      <c r="AO21">
        <v>0</v>
      </c>
      <c r="AP21">
        <v>0</v>
      </c>
    </row>
    <row r="22" spans="1:42" ht="18" x14ac:dyDescent="0.35">
      <c r="A22" s="13" t="s">
        <v>184</v>
      </c>
      <c r="B22" s="35">
        <v>12</v>
      </c>
      <c r="C22" s="473" t="s">
        <v>688</v>
      </c>
      <c r="D22" s="474" t="s">
        <v>684</v>
      </c>
      <c r="E22" s="474" t="s">
        <v>711</v>
      </c>
      <c r="F22" s="475" t="s">
        <v>707</v>
      </c>
      <c r="G22" s="476">
        <v>500000</v>
      </c>
      <c r="H22" s="477">
        <v>0.1</v>
      </c>
      <c r="I22" s="102">
        <f t="shared" si="0"/>
        <v>454545</v>
      </c>
      <c r="J22" s="513" t="s">
        <v>713</v>
      </c>
      <c r="K22" s="7"/>
      <c r="L22" s="491">
        <v>12</v>
      </c>
      <c r="M22" s="503" t="s">
        <v>484</v>
      </c>
      <c r="N22" s="242">
        <v>2000000</v>
      </c>
      <c r="O22" s="504"/>
      <c r="P22" s="505"/>
      <c r="Q22" s="81"/>
      <c r="R22" s="510"/>
      <c r="S22" s="509"/>
      <c r="T22" s="507" t="s">
        <v>489</v>
      </c>
      <c r="AM22">
        <v>0</v>
      </c>
      <c r="AN22">
        <v>0</v>
      </c>
      <c r="AO22">
        <v>0</v>
      </c>
      <c r="AP22">
        <v>0</v>
      </c>
    </row>
    <row r="23" spans="1:42" ht="18" x14ac:dyDescent="0.35">
      <c r="A23" s="13" t="s">
        <v>184</v>
      </c>
      <c r="B23" s="35">
        <v>13</v>
      </c>
      <c r="C23" s="473" t="s">
        <v>688</v>
      </c>
      <c r="D23" s="474" t="s">
        <v>691</v>
      </c>
      <c r="E23" s="474" t="s">
        <v>714</v>
      </c>
      <c r="F23" s="475" t="s">
        <v>715</v>
      </c>
      <c r="G23" s="476">
        <v>800000</v>
      </c>
      <c r="H23" s="477">
        <v>0.1</v>
      </c>
      <c r="I23" s="102">
        <f t="shared" si="0"/>
        <v>727272</v>
      </c>
      <c r="J23" s="513" t="s">
        <v>716</v>
      </c>
      <c r="K23" s="7"/>
      <c r="L23" s="491">
        <v>13</v>
      </c>
      <c r="M23" s="503" t="s">
        <v>484</v>
      </c>
      <c r="N23" s="242">
        <v>1500000</v>
      </c>
      <c r="O23" s="504"/>
      <c r="P23" s="505"/>
      <c r="Q23" s="81"/>
      <c r="R23" s="510"/>
      <c r="S23" s="509"/>
      <c r="T23" s="507" t="s">
        <v>489</v>
      </c>
      <c r="AM23">
        <v>0</v>
      </c>
      <c r="AN23">
        <v>0</v>
      </c>
      <c r="AO23">
        <v>0</v>
      </c>
      <c r="AP23">
        <v>0</v>
      </c>
    </row>
    <row r="24" spans="1:42" ht="18" x14ac:dyDescent="0.35">
      <c r="A24" s="13" t="s">
        <v>184</v>
      </c>
      <c r="B24" s="35">
        <v>14</v>
      </c>
      <c r="C24" s="473" t="s">
        <v>688</v>
      </c>
      <c r="D24" s="474" t="s">
        <v>684</v>
      </c>
      <c r="E24" s="474" t="s">
        <v>717</v>
      </c>
      <c r="F24" s="475" t="s">
        <v>715</v>
      </c>
      <c r="G24" s="476">
        <v>3500000</v>
      </c>
      <c r="H24" s="477">
        <v>0.1</v>
      </c>
      <c r="I24" s="102">
        <f t="shared" si="0"/>
        <v>3181818</v>
      </c>
      <c r="J24" s="513" t="s">
        <v>718</v>
      </c>
      <c r="K24" s="7"/>
      <c r="L24" s="491">
        <v>14</v>
      </c>
      <c r="M24" s="503" t="s">
        <v>484</v>
      </c>
      <c r="N24" s="242">
        <v>1500000</v>
      </c>
      <c r="O24" s="504"/>
      <c r="P24" s="505"/>
      <c r="Q24" s="81"/>
      <c r="R24" s="510"/>
      <c r="S24" s="510"/>
      <c r="T24" s="507" t="s">
        <v>489</v>
      </c>
      <c r="AM24">
        <v>0</v>
      </c>
      <c r="AN24">
        <v>0</v>
      </c>
      <c r="AO24">
        <v>0</v>
      </c>
      <c r="AP24">
        <v>0</v>
      </c>
    </row>
    <row r="25" spans="1:42" ht="18" x14ac:dyDescent="0.35">
      <c r="A25" s="13" t="s">
        <v>184</v>
      </c>
      <c r="B25" s="35">
        <v>15</v>
      </c>
      <c r="C25" s="473" t="s">
        <v>688</v>
      </c>
      <c r="D25" s="474" t="s">
        <v>691</v>
      </c>
      <c r="E25" s="474" t="s">
        <v>719</v>
      </c>
      <c r="F25" s="475" t="s">
        <v>720</v>
      </c>
      <c r="G25" s="476">
        <v>700000</v>
      </c>
      <c r="H25" s="477">
        <v>0.1</v>
      </c>
      <c r="I25" s="102">
        <f t="shared" si="0"/>
        <v>636363</v>
      </c>
      <c r="J25" s="513" t="s">
        <v>721</v>
      </c>
      <c r="K25" s="7"/>
      <c r="L25" s="491">
        <v>15</v>
      </c>
      <c r="M25" s="503" t="s">
        <v>484</v>
      </c>
      <c r="N25" s="242">
        <v>6000000</v>
      </c>
      <c r="O25" s="504"/>
      <c r="P25" s="505"/>
      <c r="Q25" s="81"/>
      <c r="R25" s="510"/>
      <c r="S25" s="510"/>
      <c r="T25" s="507" t="s">
        <v>489</v>
      </c>
      <c r="AM25">
        <v>0</v>
      </c>
      <c r="AN25">
        <v>0</v>
      </c>
      <c r="AO25">
        <v>0</v>
      </c>
      <c r="AP25">
        <v>0</v>
      </c>
    </row>
    <row r="26" spans="1:42" ht="18" x14ac:dyDescent="0.35">
      <c r="A26" s="13" t="s">
        <v>184</v>
      </c>
      <c r="B26" s="35">
        <v>16</v>
      </c>
      <c r="C26" s="473" t="s">
        <v>688</v>
      </c>
      <c r="D26" s="474" t="s">
        <v>684</v>
      </c>
      <c r="E26" s="474" t="s">
        <v>722</v>
      </c>
      <c r="F26" s="475" t="s">
        <v>720</v>
      </c>
      <c r="G26" s="476">
        <v>400000</v>
      </c>
      <c r="H26" s="477">
        <v>0.1</v>
      </c>
      <c r="I26" s="102">
        <f t="shared" si="0"/>
        <v>363636</v>
      </c>
      <c r="J26" s="513" t="s">
        <v>723</v>
      </c>
      <c r="K26" s="7"/>
      <c r="L26" s="491">
        <v>16</v>
      </c>
      <c r="M26" s="503" t="s">
        <v>484</v>
      </c>
      <c r="N26" s="242">
        <v>2000000</v>
      </c>
      <c r="O26" s="504"/>
      <c r="P26" s="505"/>
      <c r="Q26" s="81"/>
      <c r="R26" s="510"/>
      <c r="S26" s="510"/>
      <c r="T26" s="507" t="s">
        <v>489</v>
      </c>
      <c r="AM26">
        <v>0</v>
      </c>
      <c r="AN26">
        <v>0</v>
      </c>
      <c r="AO26">
        <v>0</v>
      </c>
      <c r="AP26">
        <v>0</v>
      </c>
    </row>
    <row r="27" spans="1:42" ht="18" x14ac:dyDescent="0.35">
      <c r="A27" s="13" t="s">
        <v>184</v>
      </c>
      <c r="B27" s="35">
        <v>17</v>
      </c>
      <c r="C27" s="473" t="s">
        <v>688</v>
      </c>
      <c r="D27" s="474" t="s">
        <v>691</v>
      </c>
      <c r="E27" s="474" t="s">
        <v>724</v>
      </c>
      <c r="F27" s="475" t="s">
        <v>702</v>
      </c>
      <c r="G27" s="476">
        <v>1000000</v>
      </c>
      <c r="H27" s="477">
        <v>0.1</v>
      </c>
      <c r="I27" s="102">
        <f t="shared" si="0"/>
        <v>909090</v>
      </c>
      <c r="J27" s="512" t="s">
        <v>725</v>
      </c>
      <c r="K27" s="7"/>
      <c r="L27" s="491">
        <v>17</v>
      </c>
      <c r="M27" s="503" t="s">
        <v>484</v>
      </c>
      <c r="N27" s="242">
        <v>6000000</v>
      </c>
      <c r="O27" s="504"/>
      <c r="P27" s="505"/>
      <c r="Q27" s="81"/>
      <c r="R27" s="510"/>
      <c r="S27" s="510"/>
      <c r="T27" s="507" t="s">
        <v>489</v>
      </c>
      <c r="AM27">
        <v>0</v>
      </c>
      <c r="AN27">
        <v>0</v>
      </c>
      <c r="AO27">
        <v>0</v>
      </c>
      <c r="AP27">
        <v>0</v>
      </c>
    </row>
    <row r="28" spans="1:42" ht="18" x14ac:dyDescent="0.35">
      <c r="A28" s="13" t="s">
        <v>184</v>
      </c>
      <c r="B28" s="35">
        <v>18</v>
      </c>
      <c r="C28" s="473" t="s">
        <v>688</v>
      </c>
      <c r="D28" s="474" t="s">
        <v>684</v>
      </c>
      <c r="E28" s="474" t="s">
        <v>639</v>
      </c>
      <c r="F28" s="475" t="s">
        <v>726</v>
      </c>
      <c r="G28" s="476">
        <v>150000</v>
      </c>
      <c r="H28" s="477">
        <v>0.1</v>
      </c>
      <c r="I28" s="102">
        <f t="shared" si="0"/>
        <v>136363</v>
      </c>
      <c r="J28" s="513" t="s">
        <v>727</v>
      </c>
      <c r="K28" s="7"/>
      <c r="L28" s="491">
        <v>18</v>
      </c>
      <c r="M28" s="503" t="s">
        <v>484</v>
      </c>
      <c r="N28" s="242">
        <v>3000000</v>
      </c>
      <c r="O28" s="504"/>
      <c r="P28" s="505"/>
      <c r="Q28" s="81"/>
      <c r="R28" s="510"/>
      <c r="S28" s="510"/>
      <c r="T28" s="507" t="s">
        <v>489</v>
      </c>
      <c r="AM28">
        <v>0</v>
      </c>
      <c r="AN28">
        <v>0</v>
      </c>
      <c r="AO28">
        <v>0</v>
      </c>
      <c r="AP28">
        <v>0</v>
      </c>
    </row>
    <row r="29" spans="1:42" ht="18" x14ac:dyDescent="0.35">
      <c r="A29" s="13" t="s">
        <v>184</v>
      </c>
      <c r="B29" s="35">
        <v>19</v>
      </c>
      <c r="C29" s="473" t="s">
        <v>688</v>
      </c>
      <c r="D29" s="474" t="s">
        <v>684</v>
      </c>
      <c r="E29" s="474" t="s">
        <v>728</v>
      </c>
      <c r="F29" s="475" t="s">
        <v>729</v>
      </c>
      <c r="G29" s="476">
        <v>1500000</v>
      </c>
      <c r="H29" s="477">
        <v>0.1</v>
      </c>
      <c r="I29" s="102">
        <f t="shared" si="0"/>
        <v>1363636</v>
      </c>
      <c r="J29" s="513" t="s">
        <v>730</v>
      </c>
      <c r="K29" s="7"/>
      <c r="L29" s="491">
        <v>19</v>
      </c>
      <c r="M29" s="503" t="s">
        <v>484</v>
      </c>
      <c r="N29" s="242">
        <v>3000000</v>
      </c>
      <c r="O29" s="504"/>
      <c r="P29" s="505"/>
      <c r="Q29" s="81"/>
      <c r="R29" s="510"/>
      <c r="S29" s="510"/>
      <c r="T29" s="507" t="s">
        <v>489</v>
      </c>
      <c r="AM29">
        <v>0</v>
      </c>
      <c r="AN29">
        <v>0</v>
      </c>
      <c r="AO29">
        <v>0</v>
      </c>
      <c r="AP29">
        <v>0</v>
      </c>
    </row>
    <row r="30" spans="1:42" ht="18" x14ac:dyDescent="0.35">
      <c r="A30" s="13" t="s">
        <v>184</v>
      </c>
      <c r="B30" s="35">
        <v>20</v>
      </c>
      <c r="C30" s="473" t="s">
        <v>688</v>
      </c>
      <c r="D30" s="474" t="s">
        <v>684</v>
      </c>
      <c r="E30" s="474" t="s">
        <v>731</v>
      </c>
      <c r="F30" s="475" t="s">
        <v>732</v>
      </c>
      <c r="G30" s="476">
        <v>3000000</v>
      </c>
      <c r="H30" s="477">
        <v>0.1</v>
      </c>
      <c r="I30" s="102">
        <f t="shared" si="0"/>
        <v>2727272</v>
      </c>
      <c r="J30" s="513" t="s">
        <v>733</v>
      </c>
      <c r="K30" s="7"/>
      <c r="L30" s="491">
        <v>20</v>
      </c>
      <c r="M30" s="503" t="s">
        <v>484</v>
      </c>
      <c r="N30" s="242">
        <v>275000</v>
      </c>
      <c r="O30" s="504"/>
      <c r="P30" s="505"/>
      <c r="Q30" s="81"/>
      <c r="R30" s="510"/>
      <c r="S30" s="510"/>
      <c r="T30" s="507" t="s">
        <v>489</v>
      </c>
      <c r="AM30">
        <v>0</v>
      </c>
      <c r="AN30">
        <v>0</v>
      </c>
      <c r="AO30">
        <v>0</v>
      </c>
      <c r="AP30">
        <v>0</v>
      </c>
    </row>
    <row r="31" spans="1:42" ht="18" x14ac:dyDescent="0.35">
      <c r="A31" s="13" t="s">
        <v>184</v>
      </c>
      <c r="B31" s="35">
        <v>21</v>
      </c>
      <c r="C31" s="473" t="s">
        <v>688</v>
      </c>
      <c r="D31" s="474" t="s">
        <v>684</v>
      </c>
      <c r="E31" s="474" t="s">
        <v>734</v>
      </c>
      <c r="F31" s="475" t="s">
        <v>735</v>
      </c>
      <c r="G31" s="476">
        <v>400000</v>
      </c>
      <c r="H31" s="477">
        <v>0.1</v>
      </c>
      <c r="I31" s="102">
        <f t="shared" si="0"/>
        <v>363636</v>
      </c>
      <c r="J31" s="513" t="s">
        <v>736</v>
      </c>
      <c r="K31" s="7"/>
      <c r="L31" s="491">
        <v>21</v>
      </c>
      <c r="M31" s="503" t="s">
        <v>484</v>
      </c>
      <c r="N31" s="242">
        <v>1000000</v>
      </c>
      <c r="O31" s="504"/>
      <c r="P31" s="505"/>
      <c r="Q31" s="81"/>
      <c r="R31" s="510"/>
      <c r="S31" s="510"/>
      <c r="T31" s="507" t="s">
        <v>489</v>
      </c>
      <c r="AM31">
        <v>0</v>
      </c>
      <c r="AN31">
        <v>0</v>
      </c>
      <c r="AO31">
        <v>0</v>
      </c>
      <c r="AP31">
        <v>0</v>
      </c>
    </row>
    <row r="32" spans="1:42" ht="18" x14ac:dyDescent="0.35">
      <c r="A32" s="13" t="s">
        <v>184</v>
      </c>
      <c r="B32" s="35">
        <v>22</v>
      </c>
      <c r="C32" s="473" t="s">
        <v>688</v>
      </c>
      <c r="D32" s="474" t="s">
        <v>684</v>
      </c>
      <c r="E32" s="474" t="s">
        <v>510</v>
      </c>
      <c r="F32" s="475" t="s">
        <v>737</v>
      </c>
      <c r="G32" s="476">
        <v>1200000</v>
      </c>
      <c r="H32" s="477">
        <v>0.1</v>
      </c>
      <c r="I32" s="102">
        <f t="shared" si="0"/>
        <v>1090909</v>
      </c>
      <c r="J32" s="512" t="s">
        <v>738</v>
      </c>
      <c r="K32" s="7"/>
      <c r="L32" s="491">
        <v>22</v>
      </c>
      <c r="M32" s="503" t="s">
        <v>484</v>
      </c>
      <c r="N32" s="242">
        <v>3000000</v>
      </c>
      <c r="O32" s="504"/>
      <c r="P32" s="505"/>
      <c r="Q32" s="81"/>
      <c r="R32" s="510"/>
      <c r="S32" s="510"/>
      <c r="T32" s="507" t="s">
        <v>489</v>
      </c>
      <c r="AM32">
        <v>0</v>
      </c>
      <c r="AN32">
        <v>0</v>
      </c>
      <c r="AO32">
        <v>0</v>
      </c>
      <c r="AP32">
        <v>0</v>
      </c>
    </row>
    <row r="33" spans="1:42" ht="18" x14ac:dyDescent="0.35">
      <c r="A33" s="13" t="s">
        <v>184</v>
      </c>
      <c r="B33" s="35">
        <v>23</v>
      </c>
      <c r="C33" s="473" t="s">
        <v>688</v>
      </c>
      <c r="D33" s="474" t="s">
        <v>691</v>
      </c>
      <c r="E33" s="474" t="s">
        <v>502</v>
      </c>
      <c r="F33" s="475" t="s">
        <v>739</v>
      </c>
      <c r="G33" s="476">
        <v>1000000</v>
      </c>
      <c r="H33" s="477">
        <v>0.1</v>
      </c>
      <c r="I33" s="102">
        <f t="shared" si="0"/>
        <v>909090</v>
      </c>
      <c r="J33" s="513" t="s">
        <v>740</v>
      </c>
      <c r="K33" s="7"/>
      <c r="L33" s="491">
        <v>23</v>
      </c>
      <c r="M33" s="503" t="s">
        <v>484</v>
      </c>
      <c r="N33" s="242">
        <v>2000000</v>
      </c>
      <c r="O33" s="504"/>
      <c r="P33" s="505"/>
      <c r="Q33" s="81"/>
      <c r="R33" s="510"/>
      <c r="S33" s="510"/>
      <c r="T33" s="507" t="s">
        <v>489</v>
      </c>
      <c r="AM33">
        <v>0</v>
      </c>
      <c r="AN33">
        <v>0</v>
      </c>
      <c r="AO33">
        <v>0</v>
      </c>
      <c r="AP33">
        <v>0</v>
      </c>
    </row>
    <row r="34" spans="1:42" ht="18" x14ac:dyDescent="0.35">
      <c r="A34" s="13" t="s">
        <v>184</v>
      </c>
      <c r="B34" s="35">
        <v>24</v>
      </c>
      <c r="C34" s="473" t="s">
        <v>688</v>
      </c>
      <c r="D34" s="474" t="s">
        <v>691</v>
      </c>
      <c r="E34" s="474" t="s">
        <v>502</v>
      </c>
      <c r="F34" s="475" t="s">
        <v>741</v>
      </c>
      <c r="G34" s="476">
        <v>500000</v>
      </c>
      <c r="H34" s="477">
        <v>0.1</v>
      </c>
      <c r="I34" s="102">
        <f t="shared" si="0"/>
        <v>454545</v>
      </c>
      <c r="J34" s="513" t="s">
        <v>742</v>
      </c>
      <c r="K34" s="7"/>
      <c r="L34" s="491">
        <v>24</v>
      </c>
      <c r="M34" s="503" t="s">
        <v>484</v>
      </c>
      <c r="N34" s="242">
        <v>4000000</v>
      </c>
      <c r="O34" s="504"/>
      <c r="P34" s="505"/>
      <c r="Q34" s="81"/>
      <c r="R34" s="510"/>
      <c r="S34" s="510"/>
      <c r="T34" s="507" t="s">
        <v>489</v>
      </c>
      <c r="AM34">
        <v>0</v>
      </c>
      <c r="AN34">
        <v>0</v>
      </c>
      <c r="AO34">
        <v>0</v>
      </c>
      <c r="AP34">
        <v>0</v>
      </c>
    </row>
    <row r="35" spans="1:42" ht="18" x14ac:dyDescent="0.35">
      <c r="A35" s="13" t="s">
        <v>184</v>
      </c>
      <c r="B35" s="35">
        <v>25</v>
      </c>
      <c r="C35" s="473" t="s">
        <v>688</v>
      </c>
      <c r="D35" s="474" t="s">
        <v>691</v>
      </c>
      <c r="E35" s="474" t="s">
        <v>502</v>
      </c>
      <c r="F35" s="475" t="s">
        <v>743</v>
      </c>
      <c r="G35" s="476">
        <v>500000</v>
      </c>
      <c r="H35" s="477">
        <v>0.1</v>
      </c>
      <c r="I35" s="102">
        <f t="shared" si="0"/>
        <v>454545</v>
      </c>
      <c r="J35" s="513" t="s">
        <v>742</v>
      </c>
      <c r="K35" s="7"/>
      <c r="L35" s="491">
        <v>25</v>
      </c>
      <c r="M35" s="503" t="s">
        <v>484</v>
      </c>
      <c r="N35" s="242">
        <v>600000</v>
      </c>
      <c r="O35" s="504"/>
      <c r="P35" s="505"/>
      <c r="Q35" s="81"/>
      <c r="R35" s="510"/>
      <c r="S35" s="510"/>
      <c r="T35" s="507" t="s">
        <v>489</v>
      </c>
      <c r="AM35">
        <v>0</v>
      </c>
      <c r="AN35">
        <v>0</v>
      </c>
      <c r="AO35">
        <v>0</v>
      </c>
      <c r="AP35">
        <v>0</v>
      </c>
    </row>
    <row r="36" spans="1:42" ht="18" x14ac:dyDescent="0.35">
      <c r="A36" s="13" t="s">
        <v>184</v>
      </c>
      <c r="B36" s="35">
        <v>26</v>
      </c>
      <c r="C36" s="473" t="s">
        <v>688</v>
      </c>
      <c r="D36" s="474" t="s">
        <v>691</v>
      </c>
      <c r="E36" s="474" t="s">
        <v>502</v>
      </c>
      <c r="F36" s="475" t="s">
        <v>744</v>
      </c>
      <c r="G36" s="476">
        <v>600000</v>
      </c>
      <c r="H36" s="477">
        <v>0.1</v>
      </c>
      <c r="I36" s="102">
        <f t="shared" si="0"/>
        <v>545454</v>
      </c>
      <c r="J36" s="512" t="s">
        <v>745</v>
      </c>
      <c r="K36" s="7"/>
      <c r="L36" s="491">
        <v>26</v>
      </c>
      <c r="M36" s="503" t="s">
        <v>484</v>
      </c>
      <c r="N36" s="242">
        <v>1000000</v>
      </c>
      <c r="O36" s="504"/>
      <c r="P36" s="505"/>
      <c r="Q36" s="81"/>
      <c r="R36" s="510"/>
      <c r="S36" s="510"/>
      <c r="T36" s="507" t="s">
        <v>489</v>
      </c>
      <c r="AM36">
        <v>0</v>
      </c>
      <c r="AN36">
        <v>0</v>
      </c>
      <c r="AO36">
        <v>0</v>
      </c>
      <c r="AP36">
        <v>0</v>
      </c>
    </row>
    <row r="37" spans="1:42" ht="18" x14ac:dyDescent="0.35">
      <c r="A37" s="13" t="s">
        <v>184</v>
      </c>
      <c r="B37" s="35">
        <v>27</v>
      </c>
      <c r="C37" s="473" t="s">
        <v>210</v>
      </c>
      <c r="D37" s="474" t="s">
        <v>691</v>
      </c>
      <c r="E37" s="474" t="s">
        <v>746</v>
      </c>
      <c r="F37" s="475" t="s">
        <v>747</v>
      </c>
      <c r="G37" s="476">
        <v>1000000</v>
      </c>
      <c r="H37" s="477">
        <v>0.1</v>
      </c>
      <c r="I37" s="102">
        <f t="shared" si="0"/>
        <v>909090</v>
      </c>
      <c r="J37" s="513" t="s">
        <v>748</v>
      </c>
      <c r="K37" s="7"/>
      <c r="L37" s="491">
        <v>27</v>
      </c>
      <c r="M37" s="503" t="s">
        <v>484</v>
      </c>
      <c r="N37" s="242">
        <v>1500000</v>
      </c>
      <c r="O37" s="504"/>
      <c r="P37" s="505"/>
      <c r="Q37" s="81"/>
      <c r="R37" s="510"/>
      <c r="S37" s="510"/>
      <c r="T37" s="507" t="s">
        <v>489</v>
      </c>
      <c r="AM37">
        <v>0</v>
      </c>
      <c r="AN37">
        <v>0</v>
      </c>
      <c r="AO37">
        <v>0</v>
      </c>
      <c r="AP37">
        <v>0</v>
      </c>
    </row>
    <row r="38" spans="1:42" ht="18" x14ac:dyDescent="0.35">
      <c r="A38" s="13" t="s">
        <v>184</v>
      </c>
      <c r="B38" s="35">
        <v>28</v>
      </c>
      <c r="C38" s="473" t="s">
        <v>688</v>
      </c>
      <c r="D38" s="474" t="s">
        <v>691</v>
      </c>
      <c r="E38" s="474" t="s">
        <v>749</v>
      </c>
      <c r="F38" s="475" t="s">
        <v>750</v>
      </c>
      <c r="G38" s="476">
        <v>400000</v>
      </c>
      <c r="H38" s="477">
        <v>0.1</v>
      </c>
      <c r="I38" s="102">
        <f t="shared" si="0"/>
        <v>363636</v>
      </c>
      <c r="J38" s="513" t="s">
        <v>751</v>
      </c>
      <c r="K38" s="7"/>
      <c r="L38" s="491">
        <v>28</v>
      </c>
      <c r="M38" s="503" t="s">
        <v>484</v>
      </c>
      <c r="N38" s="242">
        <v>1000000</v>
      </c>
      <c r="O38" s="504"/>
      <c r="P38" s="505"/>
      <c r="Q38" s="81"/>
      <c r="R38" s="510"/>
      <c r="S38" s="510"/>
      <c r="T38" s="507" t="s">
        <v>489</v>
      </c>
      <c r="AM38">
        <v>0</v>
      </c>
      <c r="AN38">
        <v>0</v>
      </c>
      <c r="AO38">
        <v>0</v>
      </c>
      <c r="AP38">
        <v>0</v>
      </c>
    </row>
    <row r="39" spans="1:42" ht="18" x14ac:dyDescent="0.35">
      <c r="A39" s="13" t="s">
        <v>184</v>
      </c>
      <c r="B39" s="35">
        <v>29</v>
      </c>
      <c r="C39" s="473" t="s">
        <v>688</v>
      </c>
      <c r="D39" s="474" t="s">
        <v>691</v>
      </c>
      <c r="E39" s="474" t="s">
        <v>752</v>
      </c>
      <c r="F39" s="475" t="s">
        <v>753</v>
      </c>
      <c r="G39" s="476">
        <v>400000</v>
      </c>
      <c r="H39" s="477">
        <v>0.1</v>
      </c>
      <c r="I39" s="102">
        <f t="shared" si="0"/>
        <v>363636</v>
      </c>
      <c r="J39" s="513" t="s">
        <v>754</v>
      </c>
      <c r="K39" s="7"/>
      <c r="L39" s="491">
        <v>29</v>
      </c>
      <c r="M39" s="503" t="s">
        <v>484</v>
      </c>
      <c r="N39" s="242">
        <v>1000000</v>
      </c>
      <c r="O39" s="504"/>
      <c r="P39" s="505"/>
      <c r="Q39" s="81"/>
      <c r="R39" s="510"/>
      <c r="S39" s="510"/>
      <c r="T39" s="507" t="s">
        <v>489</v>
      </c>
      <c r="AM39">
        <v>0</v>
      </c>
      <c r="AN39">
        <v>0</v>
      </c>
      <c r="AO39">
        <v>0</v>
      </c>
      <c r="AP39">
        <v>0</v>
      </c>
    </row>
    <row r="40" spans="1:42" ht="18" x14ac:dyDescent="0.35">
      <c r="A40" s="13" t="s">
        <v>184</v>
      </c>
      <c r="B40" s="35">
        <v>30</v>
      </c>
      <c r="C40" s="473" t="s">
        <v>210</v>
      </c>
      <c r="D40" s="474" t="s">
        <v>684</v>
      </c>
      <c r="E40" s="474" t="s">
        <v>755</v>
      </c>
      <c r="F40" s="475" t="s">
        <v>756</v>
      </c>
      <c r="G40" s="476">
        <v>900000</v>
      </c>
      <c r="H40" s="477">
        <v>0.1</v>
      </c>
      <c r="I40" s="102">
        <f t="shared" si="0"/>
        <v>818181</v>
      </c>
      <c r="J40" s="513" t="s">
        <v>757</v>
      </c>
      <c r="K40" s="7"/>
      <c r="L40" s="491">
        <v>30</v>
      </c>
      <c r="M40" s="503" t="s">
        <v>489</v>
      </c>
      <c r="N40" s="242">
        <v>0</v>
      </c>
      <c r="O40" s="504"/>
      <c r="P40" s="505"/>
      <c r="Q40" s="81"/>
      <c r="R40" s="510"/>
      <c r="S40" s="510"/>
      <c r="T40" s="507" t="s">
        <v>489</v>
      </c>
      <c r="AM40">
        <v>0</v>
      </c>
      <c r="AN40">
        <v>0</v>
      </c>
      <c r="AO40">
        <v>0</v>
      </c>
      <c r="AP40">
        <v>0</v>
      </c>
    </row>
    <row r="41" spans="1:42" ht="18" x14ac:dyDescent="0.35">
      <c r="A41" s="13" t="s">
        <v>184</v>
      </c>
      <c r="B41" s="35">
        <v>31</v>
      </c>
      <c r="C41" s="473" t="s">
        <v>688</v>
      </c>
      <c r="D41" s="474" t="s">
        <v>684</v>
      </c>
      <c r="E41" s="474" t="s">
        <v>758</v>
      </c>
      <c r="F41" s="475" t="s">
        <v>720</v>
      </c>
      <c r="G41" s="476">
        <v>750000</v>
      </c>
      <c r="H41" s="477">
        <v>0.1</v>
      </c>
      <c r="I41" s="102">
        <f t="shared" si="0"/>
        <v>681818</v>
      </c>
      <c r="J41" s="513" t="s">
        <v>759</v>
      </c>
      <c r="K41" s="7"/>
      <c r="L41" s="491">
        <v>31</v>
      </c>
      <c r="M41" s="503" t="s">
        <v>489</v>
      </c>
      <c r="N41" s="242">
        <v>0</v>
      </c>
      <c r="O41" s="504"/>
      <c r="P41" s="505"/>
      <c r="Q41" s="81"/>
      <c r="R41" s="510"/>
      <c r="S41" s="510"/>
      <c r="T41" s="507" t="s">
        <v>489</v>
      </c>
      <c r="AM41">
        <v>0</v>
      </c>
      <c r="AN41">
        <v>0</v>
      </c>
      <c r="AO41">
        <v>0</v>
      </c>
      <c r="AP41">
        <v>0</v>
      </c>
    </row>
    <row r="42" spans="1:42" ht="18" x14ac:dyDescent="0.35">
      <c r="A42" s="13" t="s">
        <v>184</v>
      </c>
      <c r="B42" s="35">
        <v>32</v>
      </c>
      <c r="C42" s="473" t="s">
        <v>688</v>
      </c>
      <c r="D42" s="474" t="s">
        <v>684</v>
      </c>
      <c r="E42" s="474" t="s">
        <v>758</v>
      </c>
      <c r="F42" s="475" t="s">
        <v>760</v>
      </c>
      <c r="G42" s="476">
        <v>1000000</v>
      </c>
      <c r="H42" s="477">
        <v>0.1</v>
      </c>
      <c r="I42" s="102">
        <f t="shared" si="0"/>
        <v>909090</v>
      </c>
      <c r="J42" s="513" t="s">
        <v>761</v>
      </c>
      <c r="K42" s="7"/>
      <c r="L42" s="491">
        <v>32</v>
      </c>
      <c r="M42" s="503" t="s">
        <v>489</v>
      </c>
      <c r="N42" s="242">
        <v>0</v>
      </c>
      <c r="O42" s="504"/>
      <c r="P42" s="505"/>
      <c r="Q42" s="81"/>
      <c r="R42" s="510"/>
      <c r="S42" s="510"/>
      <c r="T42" s="507" t="s">
        <v>489</v>
      </c>
      <c r="AM42">
        <v>0</v>
      </c>
      <c r="AN42">
        <v>0</v>
      </c>
      <c r="AO42">
        <v>0</v>
      </c>
      <c r="AP42">
        <v>0</v>
      </c>
    </row>
    <row r="43" spans="1:42" ht="18" x14ac:dyDescent="0.35">
      <c r="A43" s="13" t="s">
        <v>184</v>
      </c>
      <c r="B43" s="35">
        <v>33</v>
      </c>
      <c r="C43" s="473" t="s">
        <v>688</v>
      </c>
      <c r="D43" s="474" t="s">
        <v>684</v>
      </c>
      <c r="E43" s="474" t="s">
        <v>758</v>
      </c>
      <c r="F43" s="475" t="s">
        <v>762</v>
      </c>
      <c r="G43" s="476">
        <v>1000000</v>
      </c>
      <c r="H43" s="477">
        <v>0.1</v>
      </c>
      <c r="I43" s="102">
        <f t="shared" si="0"/>
        <v>909090</v>
      </c>
      <c r="J43" s="512" t="s">
        <v>763</v>
      </c>
      <c r="K43" s="7"/>
      <c r="L43" s="491">
        <v>33</v>
      </c>
      <c r="M43" s="503" t="s">
        <v>489</v>
      </c>
      <c r="N43" s="242">
        <v>0</v>
      </c>
      <c r="O43" s="504"/>
      <c r="P43" s="505"/>
      <c r="Q43" s="81"/>
      <c r="R43" s="510"/>
      <c r="S43" s="510"/>
      <c r="T43" s="507" t="s">
        <v>489</v>
      </c>
      <c r="AM43">
        <v>0</v>
      </c>
      <c r="AN43">
        <v>0</v>
      </c>
      <c r="AO43">
        <v>0</v>
      </c>
      <c r="AP43">
        <v>0</v>
      </c>
    </row>
    <row r="44" spans="1:42" ht="18" x14ac:dyDescent="0.35">
      <c r="A44" s="13" t="s">
        <v>184</v>
      </c>
      <c r="B44" s="35">
        <v>34</v>
      </c>
      <c r="C44" s="473" t="s">
        <v>688</v>
      </c>
      <c r="D44" s="474" t="s">
        <v>684</v>
      </c>
      <c r="E44" s="474" t="s">
        <v>758</v>
      </c>
      <c r="F44" s="475" t="s">
        <v>764</v>
      </c>
      <c r="G44" s="476">
        <v>700000</v>
      </c>
      <c r="H44" s="477">
        <v>0.1</v>
      </c>
      <c r="I44" s="102">
        <f t="shared" si="0"/>
        <v>636363</v>
      </c>
      <c r="J44" s="513" t="s">
        <v>765</v>
      </c>
      <c r="K44" s="7"/>
      <c r="L44" s="491">
        <v>34</v>
      </c>
      <c r="M44" s="503" t="s">
        <v>489</v>
      </c>
      <c r="N44" s="242">
        <v>0</v>
      </c>
      <c r="O44" s="504"/>
      <c r="P44" s="505"/>
      <c r="Q44" s="81"/>
      <c r="R44" s="510"/>
      <c r="S44" s="510"/>
      <c r="T44" s="507" t="s">
        <v>489</v>
      </c>
      <c r="AM44">
        <v>0</v>
      </c>
      <c r="AN44">
        <v>0</v>
      </c>
      <c r="AO44">
        <v>0</v>
      </c>
      <c r="AP44">
        <v>0</v>
      </c>
    </row>
    <row r="45" spans="1:42" ht="18" x14ac:dyDescent="0.35">
      <c r="A45" s="13" t="s">
        <v>184</v>
      </c>
      <c r="B45" s="35">
        <v>35</v>
      </c>
      <c r="C45" s="473" t="s">
        <v>688</v>
      </c>
      <c r="D45" s="474" t="s">
        <v>684</v>
      </c>
      <c r="E45" s="474" t="s">
        <v>758</v>
      </c>
      <c r="F45" s="475" t="s">
        <v>766</v>
      </c>
      <c r="G45" s="476">
        <v>500000</v>
      </c>
      <c r="H45" s="477">
        <v>0.1</v>
      </c>
      <c r="I45" s="102">
        <f t="shared" si="0"/>
        <v>454545</v>
      </c>
      <c r="J45" s="513" t="s">
        <v>767</v>
      </c>
      <c r="K45" s="7"/>
      <c r="L45" s="491">
        <v>35</v>
      </c>
      <c r="M45" s="503" t="s">
        <v>489</v>
      </c>
      <c r="N45" s="242">
        <v>0</v>
      </c>
      <c r="O45" s="504"/>
      <c r="P45" s="505"/>
      <c r="Q45" s="81"/>
      <c r="R45" s="510"/>
      <c r="S45" s="510"/>
      <c r="T45" s="507" t="s">
        <v>489</v>
      </c>
      <c r="AM45">
        <v>0</v>
      </c>
      <c r="AN45">
        <v>0</v>
      </c>
      <c r="AO45">
        <v>0</v>
      </c>
      <c r="AP45">
        <v>0</v>
      </c>
    </row>
    <row r="46" spans="1:42" ht="18" x14ac:dyDescent="0.35">
      <c r="A46" s="13" t="s">
        <v>184</v>
      </c>
      <c r="B46" s="35">
        <v>36</v>
      </c>
      <c r="C46" s="473" t="s">
        <v>688</v>
      </c>
      <c r="D46" s="474" t="s">
        <v>684</v>
      </c>
      <c r="E46" s="474" t="s">
        <v>768</v>
      </c>
      <c r="F46" s="475" t="s">
        <v>769</v>
      </c>
      <c r="G46" s="476">
        <v>276000</v>
      </c>
      <c r="H46" s="477">
        <v>0.1</v>
      </c>
      <c r="I46" s="102">
        <f t="shared" si="0"/>
        <v>250909</v>
      </c>
      <c r="J46" s="513" t="s">
        <v>770</v>
      </c>
      <c r="K46" s="7"/>
      <c r="L46" s="491">
        <v>36</v>
      </c>
      <c r="M46" s="503" t="s">
        <v>489</v>
      </c>
      <c r="N46" s="242">
        <v>0</v>
      </c>
      <c r="O46" s="504"/>
      <c r="P46" s="505"/>
      <c r="Q46" s="81"/>
      <c r="R46" s="510"/>
      <c r="S46" s="510"/>
      <c r="T46" s="507" t="s">
        <v>489</v>
      </c>
      <c r="AM46">
        <v>0</v>
      </c>
      <c r="AN46">
        <v>0</v>
      </c>
      <c r="AO46">
        <v>0</v>
      </c>
      <c r="AP46">
        <v>0</v>
      </c>
    </row>
    <row r="47" spans="1:42" ht="18" x14ac:dyDescent="0.35">
      <c r="A47" s="13" t="s">
        <v>184</v>
      </c>
      <c r="B47" s="35">
        <v>37</v>
      </c>
      <c r="C47" s="473" t="s">
        <v>688</v>
      </c>
      <c r="D47" s="474" t="s">
        <v>684</v>
      </c>
      <c r="E47" s="474" t="s">
        <v>532</v>
      </c>
      <c r="F47" s="475" t="s">
        <v>771</v>
      </c>
      <c r="G47" s="476">
        <v>150000</v>
      </c>
      <c r="H47" s="477">
        <v>0.1</v>
      </c>
      <c r="I47" s="102">
        <f t="shared" si="0"/>
        <v>136363</v>
      </c>
      <c r="J47" s="475" t="s">
        <v>772</v>
      </c>
      <c r="K47" s="7"/>
      <c r="L47" s="491">
        <v>37</v>
      </c>
      <c r="M47" s="503" t="s">
        <v>489</v>
      </c>
      <c r="N47" s="242">
        <v>0</v>
      </c>
      <c r="O47" s="504"/>
      <c r="P47" s="505"/>
      <c r="Q47" s="81"/>
      <c r="R47" s="510"/>
      <c r="S47" s="510"/>
      <c r="T47" s="507" t="s">
        <v>489</v>
      </c>
      <c r="AM47">
        <v>0</v>
      </c>
      <c r="AN47">
        <v>0</v>
      </c>
      <c r="AO47">
        <v>0</v>
      </c>
      <c r="AP47">
        <v>0</v>
      </c>
    </row>
    <row r="48" spans="1:42" ht="18" x14ac:dyDescent="0.35">
      <c r="A48" s="13" t="s">
        <v>184</v>
      </c>
      <c r="B48" s="35">
        <v>38</v>
      </c>
      <c r="C48" s="473" t="s">
        <v>688</v>
      </c>
      <c r="D48" s="474" t="s">
        <v>684</v>
      </c>
      <c r="E48" s="474" t="s">
        <v>642</v>
      </c>
      <c r="F48" s="475" t="s">
        <v>773</v>
      </c>
      <c r="G48" s="476">
        <v>300000</v>
      </c>
      <c r="H48" s="477">
        <v>0</v>
      </c>
      <c r="I48" s="102">
        <f t="shared" si="0"/>
        <v>300000</v>
      </c>
      <c r="J48" s="475" t="s">
        <v>774</v>
      </c>
      <c r="K48" s="7"/>
      <c r="L48" s="491">
        <v>38</v>
      </c>
      <c r="M48" s="503" t="s">
        <v>489</v>
      </c>
      <c r="N48" s="242">
        <v>0</v>
      </c>
      <c r="O48" s="504"/>
      <c r="P48" s="505"/>
      <c r="Q48" s="81"/>
      <c r="R48" s="510"/>
      <c r="S48" s="510"/>
      <c r="T48" s="507" t="s">
        <v>489</v>
      </c>
      <c r="AM48">
        <v>0</v>
      </c>
      <c r="AN48">
        <v>0</v>
      </c>
      <c r="AO48">
        <v>0</v>
      </c>
      <c r="AP48">
        <v>0</v>
      </c>
    </row>
    <row r="49" spans="1:42" ht="18" x14ac:dyDescent="0.35">
      <c r="A49" s="13" t="s">
        <v>184</v>
      </c>
      <c r="B49" s="35">
        <v>39</v>
      </c>
      <c r="C49" s="473" t="s">
        <v>210</v>
      </c>
      <c r="D49" s="474" t="s">
        <v>684</v>
      </c>
      <c r="E49" s="474" t="s">
        <v>535</v>
      </c>
      <c r="F49" s="475" t="s">
        <v>775</v>
      </c>
      <c r="G49" s="476">
        <v>950000</v>
      </c>
      <c r="H49" s="477">
        <v>0.1</v>
      </c>
      <c r="I49" s="102">
        <f t="shared" si="0"/>
        <v>863636</v>
      </c>
      <c r="J49" s="475" t="s">
        <v>776</v>
      </c>
      <c r="K49" s="7"/>
      <c r="L49" s="491">
        <v>39</v>
      </c>
      <c r="M49" s="503" t="s">
        <v>489</v>
      </c>
      <c r="N49" s="242">
        <v>0</v>
      </c>
      <c r="O49" s="504"/>
      <c r="P49" s="505"/>
      <c r="Q49" s="81"/>
      <c r="R49" s="510"/>
      <c r="S49" s="510"/>
      <c r="T49" s="507" t="s">
        <v>489</v>
      </c>
      <c r="AM49">
        <v>0</v>
      </c>
      <c r="AN49">
        <v>0</v>
      </c>
      <c r="AO49">
        <v>0</v>
      </c>
      <c r="AP49">
        <v>0</v>
      </c>
    </row>
    <row r="50" spans="1:42" ht="18" x14ac:dyDescent="0.35">
      <c r="A50" s="13" t="s">
        <v>184</v>
      </c>
      <c r="B50" s="35">
        <v>40</v>
      </c>
      <c r="C50" s="473"/>
      <c r="D50" s="474"/>
      <c r="E50" s="474"/>
      <c r="F50" s="475"/>
      <c r="G50" s="476">
        <v>0</v>
      </c>
      <c r="H50" s="477">
        <v>0.1</v>
      </c>
      <c r="I50" s="102">
        <f t="shared" si="0"/>
        <v>0</v>
      </c>
      <c r="J50" s="475"/>
      <c r="K50" s="7"/>
      <c r="L50" s="491">
        <v>40</v>
      </c>
      <c r="M50" s="503" t="s">
        <v>489</v>
      </c>
      <c r="N50" s="242">
        <v>0</v>
      </c>
      <c r="O50" s="504"/>
      <c r="P50" s="505"/>
      <c r="Q50" s="81"/>
      <c r="R50" s="510"/>
      <c r="S50" s="510"/>
      <c r="T50" s="507" t="s">
        <v>489</v>
      </c>
      <c r="AM50">
        <v>0</v>
      </c>
      <c r="AN50">
        <v>0</v>
      </c>
      <c r="AO50">
        <v>0</v>
      </c>
      <c r="AP50">
        <v>0</v>
      </c>
    </row>
    <row r="51" spans="1:42" ht="18" x14ac:dyDescent="0.35">
      <c r="A51" s="13" t="s">
        <v>184</v>
      </c>
      <c r="B51" s="35">
        <v>41</v>
      </c>
      <c r="C51" s="473"/>
      <c r="D51" s="474"/>
      <c r="E51" s="474"/>
      <c r="F51" s="475"/>
      <c r="G51" s="476">
        <v>0</v>
      </c>
      <c r="H51" s="477">
        <v>0.1</v>
      </c>
      <c r="I51" s="102">
        <f t="shared" si="0"/>
        <v>0</v>
      </c>
      <c r="J51" s="475"/>
      <c r="K51" s="7"/>
      <c r="L51" s="491">
        <v>41</v>
      </c>
      <c r="M51" s="503" t="s">
        <v>489</v>
      </c>
      <c r="N51" s="242">
        <v>0</v>
      </c>
      <c r="O51" s="504"/>
      <c r="P51" s="505"/>
      <c r="Q51" s="81"/>
      <c r="R51" s="510"/>
      <c r="S51" s="510"/>
      <c r="T51" s="507" t="s">
        <v>489</v>
      </c>
      <c r="AM51">
        <v>0</v>
      </c>
      <c r="AN51">
        <v>0</v>
      </c>
      <c r="AO51">
        <v>0</v>
      </c>
      <c r="AP51">
        <v>0</v>
      </c>
    </row>
    <row r="52" spans="1:42" ht="18" x14ac:dyDescent="0.35">
      <c r="A52" s="13" t="s">
        <v>184</v>
      </c>
      <c r="B52" s="35">
        <v>42</v>
      </c>
      <c r="C52" s="473"/>
      <c r="D52" s="474"/>
      <c r="E52" s="474"/>
      <c r="F52" s="475"/>
      <c r="G52" s="476">
        <v>0</v>
      </c>
      <c r="H52" s="477">
        <v>0.1</v>
      </c>
      <c r="I52" s="102">
        <f t="shared" si="0"/>
        <v>0</v>
      </c>
      <c r="J52" s="475"/>
      <c r="K52" s="7"/>
      <c r="L52" s="491">
        <v>42</v>
      </c>
      <c r="M52" s="503" t="s">
        <v>489</v>
      </c>
      <c r="N52" s="242">
        <v>0</v>
      </c>
      <c r="O52" s="504"/>
      <c r="P52" s="505"/>
      <c r="Q52" s="81"/>
      <c r="R52" s="510"/>
      <c r="S52" s="510"/>
      <c r="T52" s="507" t="s">
        <v>489</v>
      </c>
      <c r="AM52">
        <v>0</v>
      </c>
      <c r="AN52">
        <v>0</v>
      </c>
      <c r="AO52">
        <v>0</v>
      </c>
      <c r="AP52">
        <v>0</v>
      </c>
    </row>
    <row r="53" spans="1:42" ht="18" x14ac:dyDescent="0.35">
      <c r="A53" s="13" t="s">
        <v>184</v>
      </c>
      <c r="B53" s="35">
        <v>43</v>
      </c>
      <c r="C53" s="473"/>
      <c r="D53" s="474"/>
      <c r="E53" s="474"/>
      <c r="F53" s="475"/>
      <c r="G53" s="476">
        <v>0</v>
      </c>
      <c r="H53" s="477">
        <v>0.1</v>
      </c>
      <c r="I53" s="102">
        <f t="shared" si="0"/>
        <v>0</v>
      </c>
      <c r="J53" s="475"/>
      <c r="K53" s="7"/>
      <c r="L53" s="491">
        <v>43</v>
      </c>
      <c r="M53" s="503" t="s">
        <v>489</v>
      </c>
      <c r="N53" s="242">
        <v>0</v>
      </c>
      <c r="O53" s="504"/>
      <c r="P53" s="505"/>
      <c r="Q53" s="81"/>
      <c r="R53" s="510"/>
      <c r="S53" s="510"/>
      <c r="T53" s="507" t="s">
        <v>489</v>
      </c>
      <c r="AM53">
        <v>0</v>
      </c>
      <c r="AN53">
        <v>0</v>
      </c>
      <c r="AO53">
        <v>0</v>
      </c>
      <c r="AP53">
        <v>0</v>
      </c>
    </row>
    <row r="54" spans="1:42" ht="18" x14ac:dyDescent="0.35">
      <c r="A54" s="13" t="s">
        <v>184</v>
      </c>
      <c r="B54" s="35">
        <v>44</v>
      </c>
      <c r="C54" s="473"/>
      <c r="D54" s="474"/>
      <c r="E54" s="474"/>
      <c r="F54" s="475"/>
      <c r="G54" s="476">
        <v>0</v>
      </c>
      <c r="H54" s="477">
        <v>0.1</v>
      </c>
      <c r="I54" s="102">
        <f t="shared" si="0"/>
        <v>0</v>
      </c>
      <c r="J54" s="475"/>
      <c r="K54" s="7"/>
      <c r="L54" s="491">
        <v>44</v>
      </c>
      <c r="M54" s="503" t="s">
        <v>489</v>
      </c>
      <c r="N54" s="242">
        <v>0</v>
      </c>
      <c r="O54" s="504"/>
      <c r="P54" s="505"/>
      <c r="Q54" s="81"/>
      <c r="R54" s="510"/>
      <c r="S54" s="510"/>
      <c r="T54" s="507" t="s">
        <v>489</v>
      </c>
      <c r="AM54">
        <v>0</v>
      </c>
      <c r="AN54">
        <v>0</v>
      </c>
      <c r="AO54">
        <v>0</v>
      </c>
      <c r="AP54">
        <v>0</v>
      </c>
    </row>
    <row r="55" spans="1:42" ht="18" x14ac:dyDescent="0.35">
      <c r="A55" s="13" t="s">
        <v>184</v>
      </c>
      <c r="B55" s="35">
        <v>45</v>
      </c>
      <c r="C55" s="473"/>
      <c r="D55" s="474"/>
      <c r="E55" s="474"/>
      <c r="F55" s="475"/>
      <c r="G55" s="476">
        <v>0</v>
      </c>
      <c r="H55" s="477">
        <v>0.1</v>
      </c>
      <c r="I55" s="102">
        <f t="shared" si="0"/>
        <v>0</v>
      </c>
      <c r="J55" s="475"/>
      <c r="K55" s="7"/>
      <c r="L55" s="491">
        <v>45</v>
      </c>
      <c r="M55" s="503" t="s">
        <v>489</v>
      </c>
      <c r="N55" s="242">
        <v>0</v>
      </c>
      <c r="O55" s="504"/>
      <c r="P55" s="505"/>
      <c r="Q55" s="81"/>
      <c r="R55" s="510"/>
      <c r="S55" s="510"/>
      <c r="T55" s="507" t="s">
        <v>489</v>
      </c>
      <c r="AM55">
        <v>0</v>
      </c>
      <c r="AN55">
        <v>0</v>
      </c>
      <c r="AO55">
        <v>0</v>
      </c>
      <c r="AP55">
        <v>0</v>
      </c>
    </row>
    <row r="56" spans="1:42" ht="18" x14ac:dyDescent="0.35">
      <c r="A56" s="13" t="s">
        <v>184</v>
      </c>
      <c r="B56" s="35">
        <v>46</v>
      </c>
      <c r="C56" s="473"/>
      <c r="D56" s="474"/>
      <c r="E56" s="474"/>
      <c r="F56" s="475"/>
      <c r="G56" s="476">
        <v>0</v>
      </c>
      <c r="H56" s="477">
        <v>0.1</v>
      </c>
      <c r="I56" s="102">
        <f t="shared" si="0"/>
        <v>0</v>
      </c>
      <c r="J56" s="475"/>
      <c r="K56" s="7"/>
      <c r="L56" s="491">
        <v>46</v>
      </c>
      <c r="M56" s="503" t="s">
        <v>489</v>
      </c>
      <c r="N56" s="242">
        <v>0</v>
      </c>
      <c r="O56" s="504"/>
      <c r="P56" s="505"/>
      <c r="Q56" s="81"/>
      <c r="R56" s="510"/>
      <c r="S56" s="510"/>
      <c r="T56" s="507" t="s">
        <v>489</v>
      </c>
      <c r="AM56">
        <v>0</v>
      </c>
      <c r="AN56">
        <v>0</v>
      </c>
      <c r="AO56">
        <v>0</v>
      </c>
      <c r="AP56">
        <v>0</v>
      </c>
    </row>
    <row r="57" spans="1:42" ht="18" x14ac:dyDescent="0.35">
      <c r="A57" s="13" t="s">
        <v>184</v>
      </c>
      <c r="B57" s="35">
        <v>47</v>
      </c>
      <c r="C57" s="473"/>
      <c r="D57" s="474"/>
      <c r="E57" s="474"/>
      <c r="F57" s="475"/>
      <c r="G57" s="476">
        <v>0</v>
      </c>
      <c r="H57" s="477">
        <v>0.1</v>
      </c>
      <c r="I57" s="102">
        <f t="shared" si="0"/>
        <v>0</v>
      </c>
      <c r="J57" s="475"/>
      <c r="K57" s="7"/>
      <c r="L57" s="491">
        <v>47</v>
      </c>
      <c r="M57" s="503" t="s">
        <v>489</v>
      </c>
      <c r="N57" s="242">
        <v>0</v>
      </c>
      <c r="O57" s="504"/>
      <c r="P57" s="505"/>
      <c r="Q57" s="81"/>
      <c r="R57" s="510"/>
      <c r="S57" s="510"/>
      <c r="T57" s="507" t="s">
        <v>489</v>
      </c>
      <c r="AM57">
        <v>0</v>
      </c>
      <c r="AN57">
        <v>0</v>
      </c>
      <c r="AO57">
        <v>0</v>
      </c>
      <c r="AP57">
        <v>0</v>
      </c>
    </row>
    <row r="58" spans="1:42" ht="18" x14ac:dyDescent="0.35">
      <c r="A58" s="13" t="s">
        <v>184</v>
      </c>
      <c r="B58" s="35">
        <v>48</v>
      </c>
      <c r="C58" s="473"/>
      <c r="D58" s="474"/>
      <c r="E58" s="474"/>
      <c r="F58" s="475"/>
      <c r="G58" s="476">
        <v>0</v>
      </c>
      <c r="H58" s="477">
        <v>0.1</v>
      </c>
      <c r="I58" s="102">
        <f t="shared" si="0"/>
        <v>0</v>
      </c>
      <c r="J58" s="475"/>
      <c r="K58" s="7"/>
      <c r="L58" s="491">
        <v>48</v>
      </c>
      <c r="M58" s="503" t="s">
        <v>489</v>
      </c>
      <c r="N58" s="242">
        <v>0</v>
      </c>
      <c r="O58" s="504"/>
      <c r="P58" s="505"/>
      <c r="Q58" s="81"/>
      <c r="R58" s="510"/>
      <c r="S58" s="510"/>
      <c r="T58" s="507" t="s">
        <v>489</v>
      </c>
      <c r="AM58">
        <v>0</v>
      </c>
      <c r="AN58">
        <v>0</v>
      </c>
      <c r="AO58">
        <v>0</v>
      </c>
      <c r="AP58">
        <v>0</v>
      </c>
    </row>
    <row r="59" spans="1:42" ht="18" x14ac:dyDescent="0.35">
      <c r="A59" s="13" t="s">
        <v>184</v>
      </c>
      <c r="B59" s="35">
        <v>49</v>
      </c>
      <c r="C59" s="473"/>
      <c r="D59" s="474"/>
      <c r="E59" s="474"/>
      <c r="F59" s="475"/>
      <c r="G59" s="476">
        <v>0</v>
      </c>
      <c r="H59" s="477">
        <v>0.1</v>
      </c>
      <c r="I59" s="102">
        <f t="shared" si="0"/>
        <v>0</v>
      </c>
      <c r="J59" s="475"/>
      <c r="K59" s="7"/>
      <c r="L59" s="491">
        <v>49</v>
      </c>
      <c r="M59" s="503" t="s">
        <v>489</v>
      </c>
      <c r="N59" s="242">
        <v>0</v>
      </c>
      <c r="O59" s="504"/>
      <c r="P59" s="505"/>
      <c r="Q59" s="81"/>
      <c r="R59" s="510"/>
      <c r="S59" s="510"/>
      <c r="T59" s="507" t="s">
        <v>489</v>
      </c>
      <c r="AM59">
        <v>0</v>
      </c>
      <c r="AN59">
        <v>0</v>
      </c>
      <c r="AO59">
        <v>0</v>
      </c>
      <c r="AP59">
        <v>0</v>
      </c>
    </row>
    <row r="60" spans="1:42" ht="18" x14ac:dyDescent="0.35">
      <c r="A60" s="13" t="s">
        <v>184</v>
      </c>
      <c r="B60" s="35">
        <v>50</v>
      </c>
      <c r="C60" s="473"/>
      <c r="D60" s="474"/>
      <c r="E60" s="474"/>
      <c r="F60" s="475"/>
      <c r="G60" s="476">
        <v>0</v>
      </c>
      <c r="H60" s="477">
        <v>0.1</v>
      </c>
      <c r="I60" s="102">
        <f t="shared" si="0"/>
        <v>0</v>
      </c>
      <c r="J60" s="475"/>
      <c r="K60" s="7"/>
      <c r="L60" s="491">
        <v>50</v>
      </c>
      <c r="M60" s="503" t="s">
        <v>489</v>
      </c>
      <c r="N60" s="242">
        <v>0</v>
      </c>
      <c r="O60" s="504"/>
      <c r="P60" s="505"/>
      <c r="Q60" s="81"/>
      <c r="R60" s="510"/>
      <c r="S60" s="510"/>
      <c r="T60" s="507" t="s">
        <v>489</v>
      </c>
      <c r="AM60">
        <v>0</v>
      </c>
      <c r="AN60">
        <v>0</v>
      </c>
      <c r="AO60">
        <v>0</v>
      </c>
      <c r="AP60">
        <v>0</v>
      </c>
    </row>
    <row r="61" spans="1:42" ht="18" hidden="1" outlineLevel="1" x14ac:dyDescent="0.35">
      <c r="A61" s="13" t="s">
        <v>184</v>
      </c>
      <c r="B61" s="35">
        <v>51</v>
      </c>
      <c r="C61" s="473"/>
      <c r="D61" s="474"/>
      <c r="E61" s="474"/>
      <c r="F61" s="475"/>
      <c r="G61" s="476">
        <v>0</v>
      </c>
      <c r="H61" s="477">
        <v>0.1</v>
      </c>
      <c r="I61" s="102">
        <v>0</v>
      </c>
      <c r="J61" s="475"/>
      <c r="K61" s="7"/>
      <c r="L61" s="491">
        <v>51</v>
      </c>
      <c r="M61" s="503" t="s">
        <v>489</v>
      </c>
      <c r="N61" s="242">
        <v>0</v>
      </c>
      <c r="O61" s="504"/>
      <c r="P61" s="505"/>
      <c r="Q61" s="81"/>
      <c r="R61" s="510"/>
      <c r="S61" s="510"/>
      <c r="T61" s="507" t="s">
        <v>489</v>
      </c>
      <c r="AM61">
        <v>0</v>
      </c>
      <c r="AN61">
        <v>0</v>
      </c>
      <c r="AO61">
        <v>0</v>
      </c>
      <c r="AP61">
        <v>0</v>
      </c>
    </row>
    <row r="62" spans="1:42" ht="18" hidden="1" outlineLevel="1" x14ac:dyDescent="0.35">
      <c r="A62" s="13" t="s">
        <v>184</v>
      </c>
      <c r="B62" s="35">
        <v>52</v>
      </c>
      <c r="C62" s="473"/>
      <c r="D62" s="474"/>
      <c r="E62" s="474"/>
      <c r="F62" s="475"/>
      <c r="G62" s="476">
        <v>0</v>
      </c>
      <c r="H62" s="477">
        <v>0.1</v>
      </c>
      <c r="I62" s="102">
        <v>0</v>
      </c>
      <c r="J62" s="475"/>
      <c r="K62" s="7"/>
      <c r="L62" s="491">
        <v>52</v>
      </c>
      <c r="M62" s="503" t="s">
        <v>489</v>
      </c>
      <c r="N62" s="242">
        <v>0</v>
      </c>
      <c r="O62" s="504"/>
      <c r="P62" s="505"/>
      <c r="Q62" s="81"/>
      <c r="R62" s="510"/>
      <c r="S62" s="510"/>
      <c r="T62" s="507" t="s">
        <v>489</v>
      </c>
      <c r="AM62">
        <v>0</v>
      </c>
      <c r="AN62">
        <v>0</v>
      </c>
      <c r="AO62">
        <v>0</v>
      </c>
      <c r="AP62">
        <v>0</v>
      </c>
    </row>
    <row r="63" spans="1:42" ht="18" hidden="1" outlineLevel="1" x14ac:dyDescent="0.35">
      <c r="A63" s="13" t="s">
        <v>184</v>
      </c>
      <c r="B63" s="35">
        <v>53</v>
      </c>
      <c r="C63" s="473"/>
      <c r="D63" s="474"/>
      <c r="E63" s="474"/>
      <c r="F63" s="475"/>
      <c r="G63" s="476">
        <v>0</v>
      </c>
      <c r="H63" s="477">
        <v>0.1</v>
      </c>
      <c r="I63" s="102">
        <v>0</v>
      </c>
      <c r="J63" s="475"/>
      <c r="K63" s="7"/>
      <c r="L63" s="491">
        <v>53</v>
      </c>
      <c r="M63" s="503" t="s">
        <v>489</v>
      </c>
      <c r="N63" s="242">
        <v>0</v>
      </c>
      <c r="O63" s="504"/>
      <c r="P63" s="505"/>
      <c r="Q63" s="81"/>
      <c r="R63" s="510"/>
      <c r="S63" s="510"/>
      <c r="T63" s="507" t="s">
        <v>489</v>
      </c>
      <c r="AM63">
        <v>0</v>
      </c>
      <c r="AN63">
        <v>0</v>
      </c>
      <c r="AO63">
        <v>0</v>
      </c>
      <c r="AP63">
        <v>0</v>
      </c>
    </row>
    <row r="64" spans="1:42" ht="18" hidden="1" outlineLevel="1" x14ac:dyDescent="0.35">
      <c r="A64" s="13" t="s">
        <v>184</v>
      </c>
      <c r="B64" s="35">
        <v>54</v>
      </c>
      <c r="C64" s="473"/>
      <c r="D64" s="474"/>
      <c r="E64" s="474"/>
      <c r="F64" s="475"/>
      <c r="G64" s="476">
        <v>0</v>
      </c>
      <c r="H64" s="477">
        <v>0.1</v>
      </c>
      <c r="I64" s="102">
        <v>0</v>
      </c>
      <c r="J64" s="475"/>
      <c r="K64" s="7"/>
      <c r="L64" s="491">
        <v>54</v>
      </c>
      <c r="M64" s="503" t="s">
        <v>489</v>
      </c>
      <c r="N64" s="242">
        <v>0</v>
      </c>
      <c r="O64" s="504"/>
      <c r="P64" s="505"/>
      <c r="Q64" s="81"/>
      <c r="R64" s="510"/>
      <c r="S64" s="510"/>
      <c r="T64" s="507" t="s">
        <v>489</v>
      </c>
      <c r="AM64">
        <v>0</v>
      </c>
      <c r="AN64">
        <v>0</v>
      </c>
      <c r="AO64">
        <v>0</v>
      </c>
      <c r="AP64">
        <v>0</v>
      </c>
    </row>
    <row r="65" spans="1:42" ht="18" hidden="1" outlineLevel="1" x14ac:dyDescent="0.35">
      <c r="A65" s="13" t="s">
        <v>184</v>
      </c>
      <c r="B65" s="35">
        <v>55</v>
      </c>
      <c r="C65" s="473"/>
      <c r="D65" s="474"/>
      <c r="E65" s="474"/>
      <c r="F65" s="475"/>
      <c r="G65" s="476">
        <v>0</v>
      </c>
      <c r="H65" s="477">
        <v>0.1</v>
      </c>
      <c r="I65" s="102">
        <v>0</v>
      </c>
      <c r="J65" s="475"/>
      <c r="K65" s="7"/>
      <c r="L65" s="491">
        <v>55</v>
      </c>
      <c r="M65" s="503" t="s">
        <v>489</v>
      </c>
      <c r="N65" s="242">
        <v>0</v>
      </c>
      <c r="O65" s="504"/>
      <c r="P65" s="505"/>
      <c r="Q65" s="81"/>
      <c r="R65" s="510"/>
      <c r="S65" s="510"/>
      <c r="T65" s="507" t="s">
        <v>489</v>
      </c>
      <c r="AM65">
        <v>0</v>
      </c>
      <c r="AN65">
        <v>0</v>
      </c>
      <c r="AO65">
        <v>0</v>
      </c>
      <c r="AP65">
        <v>0</v>
      </c>
    </row>
    <row r="66" spans="1:42" ht="18" hidden="1" outlineLevel="1" x14ac:dyDescent="0.35">
      <c r="A66" s="13" t="s">
        <v>184</v>
      </c>
      <c r="B66" s="35">
        <v>56</v>
      </c>
      <c r="C66" s="473"/>
      <c r="D66" s="474"/>
      <c r="E66" s="474"/>
      <c r="F66" s="475"/>
      <c r="G66" s="476">
        <v>0</v>
      </c>
      <c r="H66" s="477">
        <v>0.1</v>
      </c>
      <c r="I66" s="102">
        <v>0</v>
      </c>
      <c r="J66" s="475"/>
      <c r="K66" s="7"/>
      <c r="L66" s="491">
        <v>56</v>
      </c>
      <c r="M66" s="503" t="s">
        <v>489</v>
      </c>
      <c r="N66" s="242">
        <v>0</v>
      </c>
      <c r="O66" s="504"/>
      <c r="P66" s="505"/>
      <c r="Q66" s="81"/>
      <c r="R66" s="510"/>
      <c r="S66" s="510"/>
      <c r="T66" s="507" t="s">
        <v>489</v>
      </c>
      <c r="AM66">
        <v>0</v>
      </c>
      <c r="AN66">
        <v>0</v>
      </c>
      <c r="AO66">
        <v>0</v>
      </c>
      <c r="AP66">
        <v>0</v>
      </c>
    </row>
    <row r="67" spans="1:42" ht="18" hidden="1" outlineLevel="1" x14ac:dyDescent="0.35">
      <c r="A67" s="13" t="s">
        <v>184</v>
      </c>
      <c r="B67" s="35">
        <v>57</v>
      </c>
      <c r="C67" s="473"/>
      <c r="D67" s="474"/>
      <c r="E67" s="474"/>
      <c r="F67" s="475"/>
      <c r="G67" s="476">
        <v>0</v>
      </c>
      <c r="H67" s="477">
        <v>0.1</v>
      </c>
      <c r="I67" s="102">
        <v>0</v>
      </c>
      <c r="J67" s="475"/>
      <c r="K67" s="7"/>
      <c r="L67" s="491">
        <v>57</v>
      </c>
      <c r="M67" s="503" t="s">
        <v>489</v>
      </c>
      <c r="N67" s="242">
        <v>0</v>
      </c>
      <c r="O67" s="504"/>
      <c r="P67" s="505"/>
      <c r="Q67" s="81"/>
      <c r="R67" s="510"/>
      <c r="S67" s="510"/>
      <c r="T67" s="507" t="s">
        <v>489</v>
      </c>
      <c r="AM67">
        <v>0</v>
      </c>
      <c r="AN67">
        <v>0</v>
      </c>
      <c r="AO67">
        <v>0</v>
      </c>
      <c r="AP67">
        <v>0</v>
      </c>
    </row>
    <row r="68" spans="1:42" ht="18" hidden="1" outlineLevel="1" x14ac:dyDescent="0.35">
      <c r="A68" s="13" t="s">
        <v>184</v>
      </c>
      <c r="B68" s="35">
        <v>58</v>
      </c>
      <c r="C68" s="473"/>
      <c r="D68" s="474"/>
      <c r="E68" s="474"/>
      <c r="F68" s="475"/>
      <c r="G68" s="476">
        <v>0</v>
      </c>
      <c r="H68" s="477">
        <v>0.1</v>
      </c>
      <c r="I68" s="102">
        <v>0</v>
      </c>
      <c r="J68" s="475"/>
      <c r="K68" s="7"/>
      <c r="L68" s="491">
        <v>58</v>
      </c>
      <c r="M68" s="503" t="s">
        <v>489</v>
      </c>
      <c r="N68" s="242">
        <v>0</v>
      </c>
      <c r="O68" s="504"/>
      <c r="P68" s="505"/>
      <c r="Q68" s="81"/>
      <c r="R68" s="510"/>
      <c r="S68" s="510"/>
      <c r="T68" s="507" t="s">
        <v>489</v>
      </c>
      <c r="AM68">
        <v>0</v>
      </c>
      <c r="AN68">
        <v>0</v>
      </c>
      <c r="AO68">
        <v>0</v>
      </c>
      <c r="AP68">
        <v>0</v>
      </c>
    </row>
    <row r="69" spans="1:42" ht="18" hidden="1" outlineLevel="1" x14ac:dyDescent="0.35">
      <c r="A69" s="13" t="s">
        <v>184</v>
      </c>
      <c r="B69" s="35">
        <v>59</v>
      </c>
      <c r="C69" s="473"/>
      <c r="D69" s="474"/>
      <c r="E69" s="474"/>
      <c r="F69" s="475"/>
      <c r="G69" s="476">
        <v>0</v>
      </c>
      <c r="H69" s="477">
        <v>0.1</v>
      </c>
      <c r="I69" s="102">
        <v>0</v>
      </c>
      <c r="J69" s="475"/>
      <c r="K69" s="7"/>
      <c r="L69" s="491">
        <v>59</v>
      </c>
      <c r="M69" s="503" t="s">
        <v>489</v>
      </c>
      <c r="N69" s="242">
        <v>0</v>
      </c>
      <c r="O69" s="504"/>
      <c r="P69" s="505"/>
      <c r="Q69" s="81"/>
      <c r="R69" s="510"/>
      <c r="S69" s="510"/>
      <c r="T69" s="507" t="s">
        <v>489</v>
      </c>
      <c r="AM69">
        <v>0</v>
      </c>
      <c r="AN69">
        <v>0</v>
      </c>
      <c r="AO69">
        <v>0</v>
      </c>
      <c r="AP69">
        <v>0</v>
      </c>
    </row>
    <row r="70" spans="1:42" ht="18" hidden="1" outlineLevel="1" x14ac:dyDescent="0.35">
      <c r="A70" s="13" t="s">
        <v>184</v>
      </c>
      <c r="B70" s="35">
        <v>60</v>
      </c>
      <c r="C70" s="473"/>
      <c r="D70" s="474"/>
      <c r="E70" s="474"/>
      <c r="F70" s="475"/>
      <c r="G70" s="476">
        <v>0</v>
      </c>
      <c r="H70" s="477">
        <v>0.1</v>
      </c>
      <c r="I70" s="102">
        <v>0</v>
      </c>
      <c r="J70" s="475"/>
      <c r="K70" s="7"/>
      <c r="L70" s="491">
        <v>60</v>
      </c>
      <c r="M70" s="503" t="s">
        <v>489</v>
      </c>
      <c r="N70" s="242">
        <v>0</v>
      </c>
      <c r="O70" s="504"/>
      <c r="P70" s="505"/>
      <c r="Q70" s="81"/>
      <c r="R70" s="510"/>
      <c r="S70" s="510"/>
      <c r="T70" s="507" t="s">
        <v>489</v>
      </c>
      <c r="AM70">
        <v>0</v>
      </c>
      <c r="AN70">
        <v>0</v>
      </c>
      <c r="AO70">
        <v>0</v>
      </c>
      <c r="AP70">
        <v>0</v>
      </c>
    </row>
    <row r="71" spans="1:42" ht="18" hidden="1" outlineLevel="1" x14ac:dyDescent="0.35">
      <c r="A71" s="13" t="s">
        <v>184</v>
      </c>
      <c r="B71" s="35">
        <v>61</v>
      </c>
      <c r="C71" s="473"/>
      <c r="D71" s="474"/>
      <c r="E71" s="474"/>
      <c r="F71" s="475"/>
      <c r="G71" s="476">
        <v>0</v>
      </c>
      <c r="H71" s="477">
        <v>0.1</v>
      </c>
      <c r="I71" s="102">
        <v>0</v>
      </c>
      <c r="J71" s="475"/>
      <c r="K71" s="7"/>
      <c r="L71" s="491">
        <v>61</v>
      </c>
      <c r="M71" s="503" t="s">
        <v>489</v>
      </c>
      <c r="N71" s="242">
        <v>0</v>
      </c>
      <c r="O71" s="504"/>
      <c r="P71" s="505"/>
      <c r="Q71" s="81"/>
      <c r="R71" s="510"/>
      <c r="S71" s="510"/>
      <c r="T71" s="507" t="s">
        <v>489</v>
      </c>
      <c r="AM71">
        <v>0</v>
      </c>
      <c r="AN71">
        <v>0</v>
      </c>
      <c r="AO71">
        <v>0</v>
      </c>
      <c r="AP71">
        <v>0</v>
      </c>
    </row>
    <row r="72" spans="1:42" ht="18" hidden="1" outlineLevel="1" x14ac:dyDescent="0.35">
      <c r="A72" s="13" t="s">
        <v>184</v>
      </c>
      <c r="B72" s="35">
        <v>62</v>
      </c>
      <c r="C72" s="473"/>
      <c r="D72" s="474"/>
      <c r="E72" s="474"/>
      <c r="F72" s="475"/>
      <c r="G72" s="476">
        <v>0</v>
      </c>
      <c r="H72" s="477">
        <v>0.1</v>
      </c>
      <c r="I72" s="102">
        <v>0</v>
      </c>
      <c r="J72" s="475"/>
      <c r="K72" s="7"/>
      <c r="L72" s="491">
        <v>62</v>
      </c>
      <c r="M72" s="503" t="s">
        <v>489</v>
      </c>
      <c r="N72" s="242">
        <v>0</v>
      </c>
      <c r="O72" s="504"/>
      <c r="P72" s="505"/>
      <c r="Q72" s="81"/>
      <c r="R72" s="510"/>
      <c r="S72" s="510"/>
      <c r="T72" s="507" t="s">
        <v>489</v>
      </c>
      <c r="AM72">
        <v>0</v>
      </c>
      <c r="AN72">
        <v>0</v>
      </c>
      <c r="AO72">
        <v>0</v>
      </c>
      <c r="AP72">
        <v>0</v>
      </c>
    </row>
    <row r="73" spans="1:42" ht="18" hidden="1" outlineLevel="1" x14ac:dyDescent="0.35">
      <c r="A73" s="13" t="s">
        <v>184</v>
      </c>
      <c r="B73" s="35">
        <v>63</v>
      </c>
      <c r="C73" s="473"/>
      <c r="D73" s="474"/>
      <c r="E73" s="474"/>
      <c r="F73" s="475"/>
      <c r="G73" s="476">
        <v>0</v>
      </c>
      <c r="H73" s="477">
        <v>0.1</v>
      </c>
      <c r="I73" s="102">
        <v>0</v>
      </c>
      <c r="J73" s="475"/>
      <c r="K73" s="7"/>
      <c r="L73" s="491">
        <v>63</v>
      </c>
      <c r="M73" s="503" t="s">
        <v>489</v>
      </c>
      <c r="N73" s="242">
        <v>0</v>
      </c>
      <c r="O73" s="504"/>
      <c r="P73" s="505"/>
      <c r="Q73" s="81"/>
      <c r="R73" s="510"/>
      <c r="S73" s="510"/>
      <c r="T73" s="507" t="s">
        <v>489</v>
      </c>
      <c r="AM73">
        <v>0</v>
      </c>
      <c r="AN73">
        <v>0</v>
      </c>
      <c r="AO73">
        <v>0</v>
      </c>
      <c r="AP73">
        <v>0</v>
      </c>
    </row>
    <row r="74" spans="1:42" ht="18" hidden="1" outlineLevel="1" x14ac:dyDescent="0.35">
      <c r="A74" s="13" t="s">
        <v>184</v>
      </c>
      <c r="B74" s="35">
        <v>64</v>
      </c>
      <c r="C74" s="473"/>
      <c r="D74" s="474"/>
      <c r="E74" s="474"/>
      <c r="F74" s="475"/>
      <c r="G74" s="476">
        <v>0</v>
      </c>
      <c r="H74" s="477">
        <v>0.1</v>
      </c>
      <c r="I74" s="102">
        <v>0</v>
      </c>
      <c r="J74" s="475"/>
      <c r="K74" s="7"/>
      <c r="L74" s="491">
        <v>64</v>
      </c>
      <c r="M74" s="503" t="s">
        <v>489</v>
      </c>
      <c r="N74" s="242">
        <v>0</v>
      </c>
      <c r="O74" s="504"/>
      <c r="P74" s="505"/>
      <c r="Q74" s="81"/>
      <c r="R74" s="510"/>
      <c r="S74" s="510"/>
      <c r="T74" s="507" t="s">
        <v>489</v>
      </c>
      <c r="AM74">
        <v>0</v>
      </c>
      <c r="AN74">
        <v>0</v>
      </c>
      <c r="AO74">
        <v>0</v>
      </c>
      <c r="AP74">
        <v>0</v>
      </c>
    </row>
    <row r="75" spans="1:42" ht="18" hidden="1" outlineLevel="1" x14ac:dyDescent="0.35">
      <c r="A75" s="13" t="s">
        <v>184</v>
      </c>
      <c r="B75" s="35">
        <v>65</v>
      </c>
      <c r="C75" s="473"/>
      <c r="D75" s="474"/>
      <c r="E75" s="474"/>
      <c r="F75" s="475"/>
      <c r="G75" s="476">
        <v>0</v>
      </c>
      <c r="H75" s="477">
        <v>0.1</v>
      </c>
      <c r="I75" s="102">
        <v>0</v>
      </c>
      <c r="J75" s="475"/>
      <c r="K75" s="7"/>
      <c r="L75" s="491">
        <v>65</v>
      </c>
      <c r="M75" s="503" t="s">
        <v>489</v>
      </c>
      <c r="N75" s="242">
        <v>0</v>
      </c>
      <c r="O75" s="504"/>
      <c r="P75" s="505"/>
      <c r="Q75" s="81"/>
      <c r="R75" s="510"/>
      <c r="S75" s="510"/>
      <c r="T75" s="507" t="s">
        <v>489</v>
      </c>
      <c r="AM75">
        <v>0</v>
      </c>
      <c r="AN75">
        <v>0</v>
      </c>
      <c r="AO75">
        <v>0</v>
      </c>
      <c r="AP75">
        <v>0</v>
      </c>
    </row>
    <row r="76" spans="1:42" ht="18" hidden="1" outlineLevel="1" x14ac:dyDescent="0.35">
      <c r="A76" s="13" t="s">
        <v>184</v>
      </c>
      <c r="B76" s="35">
        <v>66</v>
      </c>
      <c r="C76" s="473"/>
      <c r="D76" s="474"/>
      <c r="E76" s="474"/>
      <c r="F76" s="475"/>
      <c r="G76" s="476">
        <v>0</v>
      </c>
      <c r="H76" s="477">
        <v>0.1</v>
      </c>
      <c r="I76" s="102">
        <v>0</v>
      </c>
      <c r="J76" s="475"/>
      <c r="K76" s="7"/>
      <c r="L76" s="491">
        <v>66</v>
      </c>
      <c r="M76" s="503" t="s">
        <v>489</v>
      </c>
      <c r="N76" s="242">
        <v>0</v>
      </c>
      <c r="O76" s="504"/>
      <c r="P76" s="505"/>
      <c r="Q76" s="81"/>
      <c r="R76" s="510"/>
      <c r="S76" s="510"/>
      <c r="T76" s="507" t="s">
        <v>489</v>
      </c>
      <c r="AM76">
        <v>0</v>
      </c>
      <c r="AN76">
        <v>0</v>
      </c>
      <c r="AO76">
        <v>0</v>
      </c>
      <c r="AP76">
        <v>0</v>
      </c>
    </row>
    <row r="77" spans="1:42" ht="18" hidden="1" outlineLevel="1" x14ac:dyDescent="0.35">
      <c r="A77" s="13" t="s">
        <v>184</v>
      </c>
      <c r="B77" s="35">
        <v>67</v>
      </c>
      <c r="C77" s="473"/>
      <c r="D77" s="474"/>
      <c r="E77" s="474"/>
      <c r="F77" s="475"/>
      <c r="G77" s="476">
        <v>0</v>
      </c>
      <c r="H77" s="477">
        <v>0.1</v>
      </c>
      <c r="I77" s="102">
        <v>0</v>
      </c>
      <c r="J77" s="475"/>
      <c r="K77" s="7"/>
      <c r="L77" s="491">
        <v>67</v>
      </c>
      <c r="M77" s="503" t="s">
        <v>489</v>
      </c>
      <c r="N77" s="242">
        <v>0</v>
      </c>
      <c r="O77" s="504"/>
      <c r="P77" s="505"/>
      <c r="Q77" s="81"/>
      <c r="R77" s="510"/>
      <c r="S77" s="510"/>
      <c r="T77" s="507" t="s">
        <v>489</v>
      </c>
      <c r="AM77">
        <v>0</v>
      </c>
      <c r="AN77">
        <v>0</v>
      </c>
      <c r="AO77">
        <v>0</v>
      </c>
      <c r="AP77">
        <v>0</v>
      </c>
    </row>
    <row r="78" spans="1:42" ht="18" hidden="1" outlineLevel="1" x14ac:dyDescent="0.35">
      <c r="A78" s="13" t="s">
        <v>184</v>
      </c>
      <c r="B78" s="35">
        <v>68</v>
      </c>
      <c r="C78" s="473"/>
      <c r="D78" s="474"/>
      <c r="E78" s="474"/>
      <c r="F78" s="475"/>
      <c r="G78" s="476">
        <v>0</v>
      </c>
      <c r="H78" s="477">
        <v>0.1</v>
      </c>
      <c r="I78" s="102">
        <v>0</v>
      </c>
      <c r="J78" s="475"/>
      <c r="K78" s="7"/>
      <c r="L78" s="491">
        <v>68</v>
      </c>
      <c r="M78" s="503" t="s">
        <v>489</v>
      </c>
      <c r="N78" s="242">
        <v>0</v>
      </c>
      <c r="O78" s="504"/>
      <c r="P78" s="505"/>
      <c r="Q78" s="81"/>
      <c r="R78" s="510"/>
      <c r="S78" s="510"/>
      <c r="T78" s="507" t="s">
        <v>489</v>
      </c>
      <c r="AM78">
        <v>0</v>
      </c>
      <c r="AN78">
        <v>0</v>
      </c>
      <c r="AO78">
        <v>0</v>
      </c>
      <c r="AP78">
        <v>0</v>
      </c>
    </row>
    <row r="79" spans="1:42" ht="18" hidden="1" outlineLevel="1" x14ac:dyDescent="0.35">
      <c r="A79" s="13" t="s">
        <v>184</v>
      </c>
      <c r="B79" s="35">
        <v>69</v>
      </c>
      <c r="C79" s="473"/>
      <c r="D79" s="474"/>
      <c r="E79" s="474"/>
      <c r="F79" s="475"/>
      <c r="G79" s="476">
        <v>0</v>
      </c>
      <c r="H79" s="477">
        <v>0.1</v>
      </c>
      <c r="I79" s="102">
        <v>0</v>
      </c>
      <c r="J79" s="475"/>
      <c r="K79" s="7"/>
      <c r="L79" s="491">
        <v>69</v>
      </c>
      <c r="M79" s="503" t="s">
        <v>489</v>
      </c>
      <c r="N79" s="242">
        <v>0</v>
      </c>
      <c r="O79" s="504"/>
      <c r="P79" s="505"/>
      <c r="Q79" s="81"/>
      <c r="R79" s="510"/>
      <c r="S79" s="510"/>
      <c r="T79" s="507" t="s">
        <v>489</v>
      </c>
      <c r="AM79">
        <v>0</v>
      </c>
      <c r="AN79">
        <v>0</v>
      </c>
      <c r="AO79">
        <v>0</v>
      </c>
      <c r="AP79">
        <v>0</v>
      </c>
    </row>
    <row r="80" spans="1:42" ht="18" hidden="1" outlineLevel="1" x14ac:dyDescent="0.35">
      <c r="A80" s="13" t="s">
        <v>184</v>
      </c>
      <c r="B80" s="35">
        <v>70</v>
      </c>
      <c r="C80" s="473"/>
      <c r="D80" s="474"/>
      <c r="E80" s="474"/>
      <c r="F80" s="475"/>
      <c r="G80" s="476">
        <v>0</v>
      </c>
      <c r="H80" s="477">
        <v>0.1</v>
      </c>
      <c r="I80" s="102">
        <v>0</v>
      </c>
      <c r="J80" s="475"/>
      <c r="K80" s="7"/>
      <c r="L80" s="491">
        <v>70</v>
      </c>
      <c r="M80" s="503" t="s">
        <v>489</v>
      </c>
      <c r="N80" s="242">
        <v>0</v>
      </c>
      <c r="O80" s="504"/>
      <c r="P80" s="505"/>
      <c r="Q80" s="81"/>
      <c r="R80" s="510"/>
      <c r="S80" s="510"/>
      <c r="T80" s="507" t="s">
        <v>489</v>
      </c>
      <c r="AM80">
        <v>0</v>
      </c>
      <c r="AN80">
        <v>0</v>
      </c>
      <c r="AO80">
        <v>0</v>
      </c>
      <c r="AP80">
        <v>0</v>
      </c>
    </row>
    <row r="81" spans="1:42" ht="18" hidden="1" outlineLevel="1" x14ac:dyDescent="0.35">
      <c r="A81" s="13" t="s">
        <v>184</v>
      </c>
      <c r="B81" s="35">
        <v>71</v>
      </c>
      <c r="C81" s="473"/>
      <c r="D81" s="474"/>
      <c r="E81" s="474"/>
      <c r="F81" s="475"/>
      <c r="G81" s="476">
        <v>0</v>
      </c>
      <c r="H81" s="477">
        <v>0.1</v>
      </c>
      <c r="I81" s="102">
        <v>0</v>
      </c>
      <c r="J81" s="475"/>
      <c r="K81" s="7"/>
      <c r="L81" s="491">
        <v>71</v>
      </c>
      <c r="M81" s="503" t="s">
        <v>489</v>
      </c>
      <c r="N81" s="242">
        <v>0</v>
      </c>
      <c r="O81" s="504"/>
      <c r="P81" s="505"/>
      <c r="Q81" s="81"/>
      <c r="R81" s="510"/>
      <c r="S81" s="510"/>
      <c r="T81" s="507" t="s">
        <v>489</v>
      </c>
      <c r="AM81">
        <v>0</v>
      </c>
      <c r="AN81">
        <v>0</v>
      </c>
      <c r="AO81">
        <v>0</v>
      </c>
      <c r="AP81">
        <v>0</v>
      </c>
    </row>
    <row r="82" spans="1:42" ht="18" hidden="1" outlineLevel="1" x14ac:dyDescent="0.35">
      <c r="A82" s="13" t="s">
        <v>184</v>
      </c>
      <c r="B82" s="35">
        <v>72</v>
      </c>
      <c r="C82" s="473"/>
      <c r="D82" s="474"/>
      <c r="E82" s="474"/>
      <c r="F82" s="475"/>
      <c r="G82" s="476">
        <v>0</v>
      </c>
      <c r="H82" s="477">
        <v>0.1</v>
      </c>
      <c r="I82" s="102">
        <v>0</v>
      </c>
      <c r="J82" s="475"/>
      <c r="K82" s="7"/>
      <c r="L82" s="491">
        <v>72</v>
      </c>
      <c r="M82" s="503" t="s">
        <v>489</v>
      </c>
      <c r="N82" s="242">
        <v>0</v>
      </c>
      <c r="O82" s="504"/>
      <c r="P82" s="505"/>
      <c r="Q82" s="81"/>
      <c r="R82" s="510"/>
      <c r="S82" s="510"/>
      <c r="T82" s="507" t="s">
        <v>489</v>
      </c>
      <c r="AM82">
        <v>0</v>
      </c>
      <c r="AN82">
        <v>0</v>
      </c>
      <c r="AO82">
        <v>0</v>
      </c>
      <c r="AP82">
        <v>0</v>
      </c>
    </row>
    <row r="83" spans="1:42" ht="18" hidden="1" outlineLevel="1" x14ac:dyDescent="0.35">
      <c r="A83" s="13" t="s">
        <v>184</v>
      </c>
      <c r="B83" s="35">
        <v>73</v>
      </c>
      <c r="C83" s="473"/>
      <c r="D83" s="474"/>
      <c r="E83" s="474"/>
      <c r="F83" s="475"/>
      <c r="G83" s="476">
        <v>0</v>
      </c>
      <c r="H83" s="477">
        <v>0.1</v>
      </c>
      <c r="I83" s="102">
        <v>0</v>
      </c>
      <c r="J83" s="475"/>
      <c r="K83" s="7"/>
      <c r="L83" s="491">
        <v>73</v>
      </c>
      <c r="M83" s="503" t="s">
        <v>489</v>
      </c>
      <c r="N83" s="242">
        <v>0</v>
      </c>
      <c r="O83" s="504"/>
      <c r="P83" s="505"/>
      <c r="Q83" s="81"/>
      <c r="R83" s="510"/>
      <c r="S83" s="510"/>
      <c r="T83" s="507" t="s">
        <v>489</v>
      </c>
      <c r="AM83">
        <v>0</v>
      </c>
      <c r="AN83">
        <v>0</v>
      </c>
      <c r="AO83">
        <v>0</v>
      </c>
      <c r="AP83">
        <v>0</v>
      </c>
    </row>
    <row r="84" spans="1:42" ht="18" hidden="1" outlineLevel="1" x14ac:dyDescent="0.35">
      <c r="A84" s="13" t="s">
        <v>184</v>
      </c>
      <c r="B84" s="35">
        <v>74</v>
      </c>
      <c r="C84" s="473"/>
      <c r="D84" s="474"/>
      <c r="E84" s="474"/>
      <c r="F84" s="475"/>
      <c r="G84" s="476">
        <v>0</v>
      </c>
      <c r="H84" s="477">
        <v>0.1</v>
      </c>
      <c r="I84" s="102">
        <v>0</v>
      </c>
      <c r="J84" s="475"/>
      <c r="K84" s="7"/>
      <c r="L84" s="491">
        <v>74</v>
      </c>
      <c r="M84" s="503" t="s">
        <v>489</v>
      </c>
      <c r="N84" s="242">
        <v>0</v>
      </c>
      <c r="O84" s="504"/>
      <c r="P84" s="505"/>
      <c r="Q84" s="81"/>
      <c r="R84" s="510"/>
      <c r="S84" s="510"/>
      <c r="T84" s="507" t="s">
        <v>489</v>
      </c>
      <c r="AM84">
        <v>0</v>
      </c>
      <c r="AN84">
        <v>0</v>
      </c>
      <c r="AO84">
        <v>0</v>
      </c>
      <c r="AP84">
        <v>0</v>
      </c>
    </row>
    <row r="85" spans="1:42" ht="18" hidden="1" outlineLevel="1" x14ac:dyDescent="0.35">
      <c r="A85" s="13" t="s">
        <v>184</v>
      </c>
      <c r="B85" s="35">
        <v>75</v>
      </c>
      <c r="C85" s="473"/>
      <c r="D85" s="474"/>
      <c r="E85" s="474"/>
      <c r="F85" s="475"/>
      <c r="G85" s="476">
        <v>0</v>
      </c>
      <c r="H85" s="477">
        <v>0.1</v>
      </c>
      <c r="I85" s="102">
        <v>0</v>
      </c>
      <c r="J85" s="475"/>
      <c r="K85" s="7"/>
      <c r="L85" s="491">
        <v>75</v>
      </c>
      <c r="M85" s="503" t="s">
        <v>489</v>
      </c>
      <c r="N85" s="242">
        <v>0</v>
      </c>
      <c r="O85" s="504"/>
      <c r="P85" s="505"/>
      <c r="Q85" s="81"/>
      <c r="R85" s="510"/>
      <c r="S85" s="510"/>
      <c r="T85" s="507" t="s">
        <v>489</v>
      </c>
      <c r="AM85">
        <v>0</v>
      </c>
      <c r="AN85">
        <v>0</v>
      </c>
      <c r="AO85">
        <v>0</v>
      </c>
      <c r="AP85">
        <v>0</v>
      </c>
    </row>
    <row r="86" spans="1:42" ht="18" hidden="1" outlineLevel="1" x14ac:dyDescent="0.35">
      <c r="A86" s="13" t="s">
        <v>184</v>
      </c>
      <c r="B86" s="35">
        <v>76</v>
      </c>
      <c r="C86" s="473"/>
      <c r="D86" s="474"/>
      <c r="E86" s="474"/>
      <c r="F86" s="475"/>
      <c r="G86" s="476">
        <v>0</v>
      </c>
      <c r="H86" s="477">
        <v>0.1</v>
      </c>
      <c r="I86" s="102">
        <v>0</v>
      </c>
      <c r="J86" s="475"/>
      <c r="K86" s="7"/>
      <c r="L86" s="491">
        <v>76</v>
      </c>
      <c r="M86" s="503" t="s">
        <v>489</v>
      </c>
      <c r="N86" s="242">
        <v>0</v>
      </c>
      <c r="O86" s="504"/>
      <c r="P86" s="505"/>
      <c r="Q86" s="81"/>
      <c r="R86" s="510"/>
      <c r="S86" s="510"/>
      <c r="T86" s="507" t="s">
        <v>489</v>
      </c>
      <c r="AM86">
        <v>0</v>
      </c>
      <c r="AN86">
        <v>0</v>
      </c>
      <c r="AO86">
        <v>0</v>
      </c>
      <c r="AP86">
        <v>0</v>
      </c>
    </row>
    <row r="87" spans="1:42" ht="18" hidden="1" outlineLevel="1" x14ac:dyDescent="0.35">
      <c r="A87" s="13" t="s">
        <v>184</v>
      </c>
      <c r="B87" s="35">
        <v>77</v>
      </c>
      <c r="C87" s="473"/>
      <c r="D87" s="474"/>
      <c r="E87" s="474"/>
      <c r="F87" s="475"/>
      <c r="G87" s="476">
        <v>0</v>
      </c>
      <c r="H87" s="477">
        <v>0.1</v>
      </c>
      <c r="I87" s="102">
        <v>0</v>
      </c>
      <c r="J87" s="475"/>
      <c r="K87" s="7"/>
      <c r="L87" s="491">
        <v>77</v>
      </c>
      <c r="M87" s="503" t="s">
        <v>489</v>
      </c>
      <c r="N87" s="242">
        <v>0</v>
      </c>
      <c r="O87" s="504"/>
      <c r="P87" s="505"/>
      <c r="Q87" s="81"/>
      <c r="R87" s="510"/>
      <c r="S87" s="510"/>
      <c r="T87" s="507" t="s">
        <v>489</v>
      </c>
      <c r="AM87">
        <v>0</v>
      </c>
      <c r="AN87">
        <v>0</v>
      </c>
      <c r="AO87">
        <v>0</v>
      </c>
      <c r="AP87">
        <v>0</v>
      </c>
    </row>
    <row r="88" spans="1:42" ht="18" hidden="1" outlineLevel="1" x14ac:dyDescent="0.35">
      <c r="A88" s="13" t="s">
        <v>184</v>
      </c>
      <c r="B88" s="35">
        <v>78</v>
      </c>
      <c r="C88" s="473"/>
      <c r="D88" s="474"/>
      <c r="E88" s="474"/>
      <c r="F88" s="475"/>
      <c r="G88" s="476">
        <v>0</v>
      </c>
      <c r="H88" s="477">
        <v>0.1</v>
      </c>
      <c r="I88" s="102">
        <v>0</v>
      </c>
      <c r="J88" s="475"/>
      <c r="K88" s="7"/>
      <c r="L88" s="491">
        <v>78</v>
      </c>
      <c r="M88" s="503" t="s">
        <v>489</v>
      </c>
      <c r="N88" s="242">
        <v>0</v>
      </c>
      <c r="O88" s="504"/>
      <c r="P88" s="505"/>
      <c r="Q88" s="81"/>
      <c r="R88" s="510"/>
      <c r="S88" s="510"/>
      <c r="T88" s="507" t="s">
        <v>489</v>
      </c>
      <c r="AM88">
        <v>0</v>
      </c>
      <c r="AN88">
        <v>0</v>
      </c>
      <c r="AO88">
        <v>0</v>
      </c>
      <c r="AP88">
        <v>0</v>
      </c>
    </row>
    <row r="89" spans="1:42" ht="18" hidden="1" outlineLevel="1" x14ac:dyDescent="0.35">
      <c r="A89" s="13" t="s">
        <v>184</v>
      </c>
      <c r="B89" s="35">
        <v>79</v>
      </c>
      <c r="C89" s="473"/>
      <c r="D89" s="474"/>
      <c r="E89" s="474"/>
      <c r="F89" s="475"/>
      <c r="G89" s="476">
        <v>0</v>
      </c>
      <c r="H89" s="477">
        <v>0.1</v>
      </c>
      <c r="I89" s="102">
        <v>0</v>
      </c>
      <c r="J89" s="475"/>
      <c r="K89" s="7"/>
      <c r="L89" s="491">
        <v>79</v>
      </c>
      <c r="M89" s="503" t="s">
        <v>489</v>
      </c>
      <c r="N89" s="242">
        <v>0</v>
      </c>
      <c r="O89" s="504"/>
      <c r="P89" s="505"/>
      <c r="Q89" s="81"/>
      <c r="R89" s="510"/>
      <c r="S89" s="510"/>
      <c r="T89" s="507" t="s">
        <v>489</v>
      </c>
      <c r="AM89">
        <v>0</v>
      </c>
      <c r="AN89">
        <v>0</v>
      </c>
      <c r="AO89">
        <v>0</v>
      </c>
      <c r="AP89">
        <v>0</v>
      </c>
    </row>
    <row r="90" spans="1:42" ht="18" hidden="1" outlineLevel="1" x14ac:dyDescent="0.35">
      <c r="A90" s="13" t="s">
        <v>184</v>
      </c>
      <c r="B90" s="35">
        <v>80</v>
      </c>
      <c r="C90" s="473"/>
      <c r="D90" s="474"/>
      <c r="E90" s="474"/>
      <c r="F90" s="475"/>
      <c r="G90" s="476">
        <v>0</v>
      </c>
      <c r="H90" s="477">
        <v>0.1</v>
      </c>
      <c r="I90" s="102">
        <v>0</v>
      </c>
      <c r="J90" s="475"/>
      <c r="K90" s="7"/>
      <c r="L90" s="491">
        <v>80</v>
      </c>
      <c r="M90" s="503" t="s">
        <v>489</v>
      </c>
      <c r="N90" s="242">
        <v>0</v>
      </c>
      <c r="O90" s="504"/>
      <c r="P90" s="505"/>
      <c r="Q90" s="81"/>
      <c r="R90" s="510"/>
      <c r="S90" s="510"/>
      <c r="T90" s="507" t="s">
        <v>489</v>
      </c>
      <c r="AM90">
        <v>0</v>
      </c>
      <c r="AN90">
        <v>0</v>
      </c>
      <c r="AO90">
        <v>0</v>
      </c>
      <c r="AP90">
        <v>0</v>
      </c>
    </row>
    <row r="91" spans="1:42" ht="18" hidden="1" outlineLevel="1" x14ac:dyDescent="0.35">
      <c r="A91" s="13" t="s">
        <v>184</v>
      </c>
      <c r="B91" s="35">
        <v>81</v>
      </c>
      <c r="C91" s="473"/>
      <c r="D91" s="474"/>
      <c r="E91" s="474"/>
      <c r="F91" s="475"/>
      <c r="G91" s="476">
        <v>0</v>
      </c>
      <c r="H91" s="477">
        <v>0.1</v>
      </c>
      <c r="I91" s="102">
        <v>0</v>
      </c>
      <c r="J91" s="475"/>
      <c r="K91" s="7"/>
      <c r="L91" s="491">
        <v>81</v>
      </c>
      <c r="M91" s="503" t="s">
        <v>489</v>
      </c>
      <c r="N91" s="242">
        <v>0</v>
      </c>
      <c r="O91" s="504"/>
      <c r="P91" s="505"/>
      <c r="Q91" s="81"/>
      <c r="R91" s="510"/>
      <c r="S91" s="510"/>
      <c r="T91" s="507" t="s">
        <v>489</v>
      </c>
      <c r="AM91">
        <v>0</v>
      </c>
      <c r="AN91">
        <v>0</v>
      </c>
      <c r="AO91">
        <v>0</v>
      </c>
      <c r="AP91">
        <v>0</v>
      </c>
    </row>
    <row r="92" spans="1:42" ht="18" hidden="1" outlineLevel="1" x14ac:dyDescent="0.35">
      <c r="A92" s="13" t="s">
        <v>184</v>
      </c>
      <c r="B92" s="35">
        <v>82</v>
      </c>
      <c r="C92" s="473"/>
      <c r="D92" s="474"/>
      <c r="E92" s="474"/>
      <c r="F92" s="475"/>
      <c r="G92" s="476">
        <v>0</v>
      </c>
      <c r="H92" s="477">
        <v>0.1</v>
      </c>
      <c r="I92" s="102">
        <v>0</v>
      </c>
      <c r="J92" s="475"/>
      <c r="K92" s="7"/>
      <c r="L92" s="491">
        <v>82</v>
      </c>
      <c r="M92" s="503" t="s">
        <v>489</v>
      </c>
      <c r="N92" s="242">
        <v>0</v>
      </c>
      <c r="O92" s="504"/>
      <c r="P92" s="505"/>
      <c r="Q92" s="81"/>
      <c r="R92" s="510"/>
      <c r="S92" s="510"/>
      <c r="T92" s="507" t="s">
        <v>489</v>
      </c>
      <c r="AM92">
        <v>0</v>
      </c>
      <c r="AN92">
        <v>0</v>
      </c>
      <c r="AO92">
        <v>0</v>
      </c>
      <c r="AP92">
        <v>0</v>
      </c>
    </row>
    <row r="93" spans="1:42" ht="18" hidden="1" outlineLevel="1" x14ac:dyDescent="0.35">
      <c r="A93" s="13" t="s">
        <v>184</v>
      </c>
      <c r="B93" s="35">
        <v>83</v>
      </c>
      <c r="C93" s="473"/>
      <c r="D93" s="474"/>
      <c r="E93" s="474"/>
      <c r="F93" s="475"/>
      <c r="G93" s="476">
        <v>0</v>
      </c>
      <c r="H93" s="477">
        <v>0.1</v>
      </c>
      <c r="I93" s="102">
        <v>0</v>
      </c>
      <c r="J93" s="475"/>
      <c r="K93" s="7"/>
      <c r="L93" s="491">
        <v>83</v>
      </c>
      <c r="M93" s="503" t="s">
        <v>489</v>
      </c>
      <c r="N93" s="242">
        <v>0</v>
      </c>
      <c r="O93" s="504"/>
      <c r="P93" s="505"/>
      <c r="Q93" s="81"/>
      <c r="R93" s="510"/>
      <c r="S93" s="510"/>
      <c r="T93" s="507" t="s">
        <v>489</v>
      </c>
      <c r="AM93">
        <v>0</v>
      </c>
      <c r="AN93">
        <v>0</v>
      </c>
      <c r="AO93">
        <v>0</v>
      </c>
      <c r="AP93">
        <v>0</v>
      </c>
    </row>
    <row r="94" spans="1:42" ht="18" hidden="1" outlineLevel="1" x14ac:dyDescent="0.35">
      <c r="A94" s="13" t="s">
        <v>184</v>
      </c>
      <c r="B94" s="35">
        <v>84</v>
      </c>
      <c r="C94" s="473"/>
      <c r="D94" s="474"/>
      <c r="E94" s="474"/>
      <c r="F94" s="475"/>
      <c r="G94" s="476">
        <v>0</v>
      </c>
      <c r="H94" s="477">
        <v>0.1</v>
      </c>
      <c r="I94" s="102">
        <v>0</v>
      </c>
      <c r="J94" s="475"/>
      <c r="K94" s="7"/>
      <c r="L94" s="491">
        <v>84</v>
      </c>
      <c r="M94" s="503" t="s">
        <v>489</v>
      </c>
      <c r="N94" s="242">
        <v>0</v>
      </c>
      <c r="O94" s="504"/>
      <c r="P94" s="505"/>
      <c r="Q94" s="81"/>
      <c r="R94" s="510"/>
      <c r="S94" s="510"/>
      <c r="T94" s="507" t="s">
        <v>489</v>
      </c>
      <c r="AM94">
        <v>0</v>
      </c>
      <c r="AN94">
        <v>0</v>
      </c>
      <c r="AO94">
        <v>0</v>
      </c>
      <c r="AP94">
        <v>0</v>
      </c>
    </row>
    <row r="95" spans="1:42" ht="18" hidden="1" outlineLevel="1" x14ac:dyDescent="0.35">
      <c r="A95" s="13" t="s">
        <v>184</v>
      </c>
      <c r="B95" s="35">
        <v>85</v>
      </c>
      <c r="C95" s="473"/>
      <c r="D95" s="474"/>
      <c r="E95" s="474"/>
      <c r="F95" s="475"/>
      <c r="G95" s="476">
        <v>0</v>
      </c>
      <c r="H95" s="477">
        <v>0.1</v>
      </c>
      <c r="I95" s="102">
        <v>0</v>
      </c>
      <c r="J95" s="475"/>
      <c r="K95" s="7"/>
      <c r="L95" s="491">
        <v>85</v>
      </c>
      <c r="M95" s="503" t="s">
        <v>489</v>
      </c>
      <c r="N95" s="242">
        <v>0</v>
      </c>
      <c r="O95" s="504"/>
      <c r="P95" s="505"/>
      <c r="Q95" s="81"/>
      <c r="R95" s="510"/>
      <c r="S95" s="510"/>
      <c r="T95" s="507" t="s">
        <v>489</v>
      </c>
      <c r="AM95">
        <v>0</v>
      </c>
      <c r="AN95">
        <v>0</v>
      </c>
      <c r="AO95">
        <v>0</v>
      </c>
      <c r="AP95">
        <v>0</v>
      </c>
    </row>
    <row r="96" spans="1:42" ht="18" hidden="1" outlineLevel="1" x14ac:dyDescent="0.35">
      <c r="A96" s="13" t="s">
        <v>184</v>
      </c>
      <c r="B96" s="35">
        <v>86</v>
      </c>
      <c r="C96" s="473"/>
      <c r="D96" s="474"/>
      <c r="E96" s="474"/>
      <c r="F96" s="475"/>
      <c r="G96" s="476">
        <v>0</v>
      </c>
      <c r="H96" s="477">
        <v>0.1</v>
      </c>
      <c r="I96" s="102">
        <v>0</v>
      </c>
      <c r="J96" s="475"/>
      <c r="K96" s="7"/>
      <c r="L96" s="491">
        <v>86</v>
      </c>
      <c r="M96" s="503" t="s">
        <v>489</v>
      </c>
      <c r="N96" s="242">
        <v>0</v>
      </c>
      <c r="O96" s="504"/>
      <c r="P96" s="505"/>
      <c r="Q96" s="81"/>
      <c r="R96" s="510"/>
      <c r="S96" s="510"/>
      <c r="T96" s="507" t="s">
        <v>489</v>
      </c>
      <c r="AM96">
        <v>0</v>
      </c>
      <c r="AN96">
        <v>0</v>
      </c>
      <c r="AO96">
        <v>0</v>
      </c>
      <c r="AP96">
        <v>0</v>
      </c>
    </row>
    <row r="97" spans="1:42" ht="18" hidden="1" outlineLevel="1" x14ac:dyDescent="0.35">
      <c r="A97" s="13" t="s">
        <v>184</v>
      </c>
      <c r="B97" s="35">
        <v>87</v>
      </c>
      <c r="C97" s="473"/>
      <c r="D97" s="474"/>
      <c r="E97" s="474"/>
      <c r="F97" s="475"/>
      <c r="G97" s="476">
        <v>0</v>
      </c>
      <c r="H97" s="477">
        <v>0.1</v>
      </c>
      <c r="I97" s="102">
        <v>0</v>
      </c>
      <c r="J97" s="475"/>
      <c r="K97" s="7"/>
      <c r="L97" s="491">
        <v>87</v>
      </c>
      <c r="M97" s="503" t="s">
        <v>489</v>
      </c>
      <c r="N97" s="242">
        <v>0</v>
      </c>
      <c r="O97" s="504"/>
      <c r="P97" s="505"/>
      <c r="Q97" s="81"/>
      <c r="R97" s="510"/>
      <c r="S97" s="510"/>
      <c r="T97" s="507" t="s">
        <v>489</v>
      </c>
      <c r="AM97">
        <v>0</v>
      </c>
      <c r="AN97">
        <v>0</v>
      </c>
      <c r="AO97">
        <v>0</v>
      </c>
      <c r="AP97">
        <v>0</v>
      </c>
    </row>
    <row r="98" spans="1:42" ht="18" hidden="1" outlineLevel="1" x14ac:dyDescent="0.35">
      <c r="A98" s="13" t="s">
        <v>184</v>
      </c>
      <c r="B98" s="35">
        <v>88</v>
      </c>
      <c r="C98" s="473"/>
      <c r="D98" s="474"/>
      <c r="E98" s="474"/>
      <c r="F98" s="475"/>
      <c r="G98" s="476">
        <v>0</v>
      </c>
      <c r="H98" s="477">
        <v>0.1</v>
      </c>
      <c r="I98" s="102">
        <v>0</v>
      </c>
      <c r="J98" s="475"/>
      <c r="K98" s="7"/>
      <c r="L98" s="491">
        <v>88</v>
      </c>
      <c r="M98" s="503" t="s">
        <v>489</v>
      </c>
      <c r="N98" s="242">
        <v>0</v>
      </c>
      <c r="O98" s="504"/>
      <c r="P98" s="505"/>
      <c r="Q98" s="81"/>
      <c r="R98" s="510"/>
      <c r="S98" s="510"/>
      <c r="T98" s="507" t="s">
        <v>489</v>
      </c>
      <c r="AM98">
        <v>0</v>
      </c>
      <c r="AN98">
        <v>0</v>
      </c>
      <c r="AO98">
        <v>0</v>
      </c>
      <c r="AP98">
        <v>0</v>
      </c>
    </row>
    <row r="99" spans="1:42" ht="18" hidden="1" outlineLevel="1" x14ac:dyDescent="0.35">
      <c r="A99" s="13" t="s">
        <v>184</v>
      </c>
      <c r="B99" s="35">
        <v>89</v>
      </c>
      <c r="C99" s="473"/>
      <c r="D99" s="474"/>
      <c r="E99" s="474"/>
      <c r="F99" s="475"/>
      <c r="G99" s="476">
        <v>0</v>
      </c>
      <c r="H99" s="477">
        <v>0.1</v>
      </c>
      <c r="I99" s="102">
        <v>0</v>
      </c>
      <c r="J99" s="475"/>
      <c r="K99" s="7"/>
      <c r="L99" s="491">
        <v>89</v>
      </c>
      <c r="M99" s="503" t="s">
        <v>489</v>
      </c>
      <c r="N99" s="242">
        <v>0</v>
      </c>
      <c r="O99" s="504"/>
      <c r="P99" s="505"/>
      <c r="Q99" s="81"/>
      <c r="R99" s="510"/>
      <c r="S99" s="510"/>
      <c r="T99" s="507" t="s">
        <v>489</v>
      </c>
      <c r="AM99">
        <v>0</v>
      </c>
      <c r="AN99">
        <v>0</v>
      </c>
      <c r="AO99">
        <v>0</v>
      </c>
      <c r="AP99">
        <v>0</v>
      </c>
    </row>
    <row r="100" spans="1:42" ht="18" hidden="1" outlineLevel="1" x14ac:dyDescent="0.35">
      <c r="A100" s="13" t="s">
        <v>184</v>
      </c>
      <c r="B100" s="35">
        <v>90</v>
      </c>
      <c r="C100" s="473"/>
      <c r="D100" s="474"/>
      <c r="E100" s="474"/>
      <c r="F100" s="475"/>
      <c r="G100" s="476">
        <v>0</v>
      </c>
      <c r="H100" s="477">
        <v>0.1</v>
      </c>
      <c r="I100" s="102">
        <v>0</v>
      </c>
      <c r="J100" s="475"/>
      <c r="K100" s="7"/>
      <c r="L100" s="491">
        <v>90</v>
      </c>
      <c r="M100" s="503" t="s">
        <v>489</v>
      </c>
      <c r="N100" s="242">
        <v>0</v>
      </c>
      <c r="O100" s="504"/>
      <c r="P100" s="505"/>
      <c r="Q100" s="81"/>
      <c r="R100" s="510"/>
      <c r="S100" s="510"/>
      <c r="T100" s="507" t="s">
        <v>489</v>
      </c>
      <c r="AM100">
        <v>0</v>
      </c>
      <c r="AN100">
        <v>0</v>
      </c>
      <c r="AO100">
        <v>0</v>
      </c>
      <c r="AP100">
        <v>0</v>
      </c>
    </row>
    <row r="101" spans="1:42" ht="18" hidden="1" outlineLevel="1" x14ac:dyDescent="0.35">
      <c r="A101" s="13" t="s">
        <v>184</v>
      </c>
      <c r="B101" s="35">
        <v>91</v>
      </c>
      <c r="C101" s="473"/>
      <c r="D101" s="474"/>
      <c r="E101" s="474"/>
      <c r="F101" s="475"/>
      <c r="G101" s="476">
        <v>0</v>
      </c>
      <c r="H101" s="477">
        <v>0.1</v>
      </c>
      <c r="I101" s="102">
        <v>0</v>
      </c>
      <c r="J101" s="475"/>
      <c r="K101" s="7"/>
      <c r="L101" s="491">
        <v>91</v>
      </c>
      <c r="M101" s="503" t="s">
        <v>489</v>
      </c>
      <c r="N101" s="242">
        <v>0</v>
      </c>
      <c r="O101" s="504"/>
      <c r="P101" s="505"/>
      <c r="Q101" s="81"/>
      <c r="R101" s="510"/>
      <c r="S101" s="510"/>
      <c r="T101" s="507" t="s">
        <v>489</v>
      </c>
      <c r="AM101">
        <v>0</v>
      </c>
      <c r="AN101">
        <v>0</v>
      </c>
      <c r="AO101">
        <v>0</v>
      </c>
      <c r="AP101">
        <v>0</v>
      </c>
    </row>
    <row r="102" spans="1:42" ht="18" hidden="1" outlineLevel="1" x14ac:dyDescent="0.35">
      <c r="A102" s="13" t="s">
        <v>184</v>
      </c>
      <c r="B102" s="35">
        <v>92</v>
      </c>
      <c r="C102" s="473"/>
      <c r="D102" s="474"/>
      <c r="E102" s="474"/>
      <c r="F102" s="475"/>
      <c r="G102" s="476">
        <v>0</v>
      </c>
      <c r="H102" s="477">
        <v>0.1</v>
      </c>
      <c r="I102" s="102">
        <v>0</v>
      </c>
      <c r="J102" s="475"/>
      <c r="K102" s="7"/>
      <c r="L102" s="491">
        <v>92</v>
      </c>
      <c r="M102" s="503" t="s">
        <v>489</v>
      </c>
      <c r="N102" s="242">
        <v>0</v>
      </c>
      <c r="O102" s="504"/>
      <c r="P102" s="505"/>
      <c r="Q102" s="81"/>
      <c r="R102" s="510"/>
      <c r="S102" s="510"/>
      <c r="T102" s="507" t="s">
        <v>489</v>
      </c>
      <c r="AM102">
        <v>0</v>
      </c>
      <c r="AN102">
        <v>0</v>
      </c>
      <c r="AO102">
        <v>0</v>
      </c>
      <c r="AP102">
        <v>0</v>
      </c>
    </row>
    <row r="103" spans="1:42" ht="18" hidden="1" outlineLevel="1" x14ac:dyDescent="0.35">
      <c r="A103" s="13" t="s">
        <v>184</v>
      </c>
      <c r="B103" s="35">
        <v>93</v>
      </c>
      <c r="C103" s="473"/>
      <c r="D103" s="474"/>
      <c r="E103" s="474"/>
      <c r="F103" s="475"/>
      <c r="G103" s="476">
        <v>0</v>
      </c>
      <c r="H103" s="477">
        <v>0.1</v>
      </c>
      <c r="I103" s="102">
        <v>0</v>
      </c>
      <c r="J103" s="475"/>
      <c r="K103" s="7"/>
      <c r="L103" s="491">
        <v>93</v>
      </c>
      <c r="M103" s="503" t="s">
        <v>489</v>
      </c>
      <c r="N103" s="242">
        <v>0</v>
      </c>
      <c r="O103" s="504"/>
      <c r="P103" s="505"/>
      <c r="Q103" s="81"/>
      <c r="R103" s="510"/>
      <c r="S103" s="510"/>
      <c r="T103" s="507" t="s">
        <v>489</v>
      </c>
      <c r="AM103">
        <v>0</v>
      </c>
      <c r="AN103">
        <v>0</v>
      </c>
      <c r="AO103">
        <v>0</v>
      </c>
      <c r="AP103">
        <v>0</v>
      </c>
    </row>
    <row r="104" spans="1:42" ht="18" hidden="1" outlineLevel="1" x14ac:dyDescent="0.35">
      <c r="A104" s="13" t="s">
        <v>184</v>
      </c>
      <c r="B104" s="35">
        <v>94</v>
      </c>
      <c r="C104" s="473"/>
      <c r="D104" s="474"/>
      <c r="E104" s="474"/>
      <c r="F104" s="475"/>
      <c r="G104" s="476">
        <v>0</v>
      </c>
      <c r="H104" s="477">
        <v>0.1</v>
      </c>
      <c r="I104" s="102">
        <v>0</v>
      </c>
      <c r="J104" s="475"/>
      <c r="K104" s="7"/>
      <c r="L104" s="491">
        <v>94</v>
      </c>
      <c r="M104" s="503" t="s">
        <v>489</v>
      </c>
      <c r="N104" s="242">
        <v>0</v>
      </c>
      <c r="O104" s="504"/>
      <c r="P104" s="505"/>
      <c r="Q104" s="81"/>
      <c r="R104" s="510"/>
      <c r="S104" s="510"/>
      <c r="T104" s="507" t="s">
        <v>489</v>
      </c>
      <c r="AM104">
        <v>0</v>
      </c>
      <c r="AN104">
        <v>0</v>
      </c>
      <c r="AO104">
        <v>0</v>
      </c>
      <c r="AP104">
        <v>0</v>
      </c>
    </row>
    <row r="105" spans="1:42" ht="18" hidden="1" outlineLevel="1" x14ac:dyDescent="0.35">
      <c r="A105" s="13" t="s">
        <v>184</v>
      </c>
      <c r="B105" s="35">
        <v>95</v>
      </c>
      <c r="C105" s="473"/>
      <c r="D105" s="474"/>
      <c r="E105" s="474"/>
      <c r="F105" s="475"/>
      <c r="G105" s="476">
        <v>0</v>
      </c>
      <c r="H105" s="477">
        <v>0.1</v>
      </c>
      <c r="I105" s="102">
        <v>0</v>
      </c>
      <c r="J105" s="475"/>
      <c r="K105" s="7"/>
      <c r="L105" s="491">
        <v>95</v>
      </c>
      <c r="M105" s="503" t="s">
        <v>489</v>
      </c>
      <c r="N105" s="242">
        <v>0</v>
      </c>
      <c r="O105" s="504"/>
      <c r="P105" s="505"/>
      <c r="Q105" s="81"/>
      <c r="R105" s="510"/>
      <c r="S105" s="510"/>
      <c r="T105" s="507" t="s">
        <v>489</v>
      </c>
      <c r="AM105">
        <v>0</v>
      </c>
      <c r="AN105">
        <v>0</v>
      </c>
      <c r="AO105">
        <v>0</v>
      </c>
      <c r="AP105">
        <v>0</v>
      </c>
    </row>
    <row r="106" spans="1:42" ht="18" hidden="1" outlineLevel="1" x14ac:dyDescent="0.35">
      <c r="A106" s="13" t="s">
        <v>184</v>
      </c>
      <c r="B106" s="35">
        <v>96</v>
      </c>
      <c r="C106" s="473"/>
      <c r="D106" s="474"/>
      <c r="E106" s="474"/>
      <c r="F106" s="475"/>
      <c r="G106" s="476">
        <v>0</v>
      </c>
      <c r="H106" s="477">
        <v>0.1</v>
      </c>
      <c r="I106" s="102">
        <v>0</v>
      </c>
      <c r="J106" s="475"/>
      <c r="K106" s="7"/>
      <c r="L106" s="491">
        <v>96</v>
      </c>
      <c r="M106" s="503" t="s">
        <v>489</v>
      </c>
      <c r="N106" s="242">
        <v>0</v>
      </c>
      <c r="O106" s="504"/>
      <c r="P106" s="505"/>
      <c r="Q106" s="81"/>
      <c r="R106" s="510"/>
      <c r="S106" s="510"/>
      <c r="T106" s="507" t="s">
        <v>489</v>
      </c>
      <c r="AM106">
        <v>0</v>
      </c>
      <c r="AN106">
        <v>0</v>
      </c>
      <c r="AO106">
        <v>0</v>
      </c>
      <c r="AP106">
        <v>0</v>
      </c>
    </row>
    <row r="107" spans="1:42" ht="18" hidden="1" outlineLevel="1" x14ac:dyDescent="0.35">
      <c r="A107" s="13" t="s">
        <v>184</v>
      </c>
      <c r="B107" s="35">
        <v>97</v>
      </c>
      <c r="C107" s="473"/>
      <c r="D107" s="474"/>
      <c r="E107" s="474"/>
      <c r="F107" s="475"/>
      <c r="G107" s="476">
        <v>0</v>
      </c>
      <c r="H107" s="477">
        <v>0.1</v>
      </c>
      <c r="I107" s="102">
        <v>0</v>
      </c>
      <c r="J107" s="475"/>
      <c r="K107" s="7"/>
      <c r="L107" s="491">
        <v>97</v>
      </c>
      <c r="M107" s="503" t="s">
        <v>489</v>
      </c>
      <c r="N107" s="242">
        <v>0</v>
      </c>
      <c r="O107" s="504"/>
      <c r="P107" s="505"/>
      <c r="Q107" s="81"/>
      <c r="R107" s="510"/>
      <c r="S107" s="510"/>
      <c r="T107" s="507" t="s">
        <v>489</v>
      </c>
      <c r="AM107">
        <v>0</v>
      </c>
      <c r="AN107">
        <v>0</v>
      </c>
      <c r="AO107">
        <v>0</v>
      </c>
      <c r="AP107">
        <v>0</v>
      </c>
    </row>
    <row r="108" spans="1:42" ht="18" hidden="1" outlineLevel="1" x14ac:dyDescent="0.35">
      <c r="A108" s="13" t="s">
        <v>184</v>
      </c>
      <c r="B108" s="35">
        <v>98</v>
      </c>
      <c r="C108" s="473"/>
      <c r="D108" s="474"/>
      <c r="E108" s="474"/>
      <c r="F108" s="475"/>
      <c r="G108" s="476">
        <v>0</v>
      </c>
      <c r="H108" s="477">
        <v>0.1</v>
      </c>
      <c r="I108" s="102">
        <v>0</v>
      </c>
      <c r="J108" s="475"/>
      <c r="K108" s="7"/>
      <c r="L108" s="491">
        <v>98</v>
      </c>
      <c r="M108" s="503" t="s">
        <v>489</v>
      </c>
      <c r="N108" s="242">
        <v>0</v>
      </c>
      <c r="O108" s="504"/>
      <c r="P108" s="505"/>
      <c r="Q108" s="81"/>
      <c r="R108" s="510"/>
      <c r="S108" s="510"/>
      <c r="T108" s="507" t="s">
        <v>489</v>
      </c>
      <c r="AM108">
        <v>0</v>
      </c>
      <c r="AN108">
        <v>0</v>
      </c>
      <c r="AO108">
        <v>0</v>
      </c>
      <c r="AP108">
        <v>0</v>
      </c>
    </row>
    <row r="109" spans="1:42" ht="18" hidden="1" outlineLevel="1" x14ac:dyDescent="0.35">
      <c r="A109" s="13" t="s">
        <v>184</v>
      </c>
      <c r="B109" s="35">
        <v>99</v>
      </c>
      <c r="C109" s="473"/>
      <c r="D109" s="474"/>
      <c r="E109" s="474"/>
      <c r="F109" s="475"/>
      <c r="G109" s="476">
        <v>0</v>
      </c>
      <c r="H109" s="477">
        <v>0.1</v>
      </c>
      <c r="I109" s="102">
        <v>0</v>
      </c>
      <c r="J109" s="475"/>
      <c r="K109" s="7"/>
      <c r="L109" s="491">
        <v>99</v>
      </c>
      <c r="M109" s="503" t="s">
        <v>489</v>
      </c>
      <c r="N109" s="242">
        <v>0</v>
      </c>
      <c r="O109" s="504"/>
      <c r="P109" s="505"/>
      <c r="Q109" s="81"/>
      <c r="R109" s="510"/>
      <c r="S109" s="510"/>
      <c r="T109" s="507" t="s">
        <v>489</v>
      </c>
      <c r="AM109">
        <v>0</v>
      </c>
      <c r="AN109">
        <v>0</v>
      </c>
      <c r="AO109">
        <v>0</v>
      </c>
      <c r="AP109">
        <v>0</v>
      </c>
    </row>
    <row r="110" spans="1:42" ht="18" hidden="1" outlineLevel="1" x14ac:dyDescent="0.35">
      <c r="A110" s="13" t="s">
        <v>184</v>
      </c>
      <c r="B110" s="35">
        <v>100</v>
      </c>
      <c r="C110" s="473"/>
      <c r="D110" s="474"/>
      <c r="E110" s="474"/>
      <c r="F110" s="475"/>
      <c r="G110" s="476">
        <v>0</v>
      </c>
      <c r="H110" s="477">
        <v>0.1</v>
      </c>
      <c r="I110" s="102">
        <v>0</v>
      </c>
      <c r="J110" s="475"/>
      <c r="K110" s="7"/>
      <c r="L110" s="491">
        <v>100</v>
      </c>
      <c r="M110" s="503" t="s">
        <v>489</v>
      </c>
      <c r="N110" s="242">
        <v>0</v>
      </c>
      <c r="O110" s="504"/>
      <c r="P110" s="505"/>
      <c r="Q110" s="81"/>
      <c r="R110" s="510"/>
      <c r="S110" s="510"/>
      <c r="T110" s="507" t="s">
        <v>489</v>
      </c>
      <c r="AM110">
        <v>0</v>
      </c>
      <c r="AN110">
        <v>0</v>
      </c>
      <c r="AO110">
        <v>0</v>
      </c>
      <c r="AP110">
        <v>0</v>
      </c>
    </row>
    <row r="111" spans="1:42" ht="15" customHeight="1" collapsed="1" x14ac:dyDescent="0.35">
      <c r="A111" s="103"/>
      <c r="B111" s="104" t="s">
        <v>241</v>
      </c>
      <c r="C111" s="275"/>
      <c r="D111" s="484"/>
      <c r="E111" s="484"/>
      <c r="F111" s="259"/>
      <c r="G111" s="259"/>
      <c r="H111" s="259"/>
      <c r="I111" s="259"/>
      <c r="J111" s="259"/>
      <c r="K111" s="105"/>
      <c r="L111" s="491"/>
      <c r="M111" s="503" t="s">
        <v>489</v>
      </c>
      <c r="N111" s="242"/>
      <c r="O111" s="504"/>
      <c r="P111" s="505"/>
      <c r="Q111" s="81"/>
      <c r="R111" s="510"/>
      <c r="S111" s="510"/>
      <c r="T111" s="507" t="s">
        <v>489</v>
      </c>
      <c r="AM111">
        <v>0</v>
      </c>
      <c r="AN111">
        <v>0</v>
      </c>
      <c r="AO111">
        <v>0</v>
      </c>
      <c r="AP111">
        <v>0</v>
      </c>
    </row>
    <row r="112" spans="1:42" ht="18" hidden="1" outlineLevel="1" x14ac:dyDescent="0.35">
      <c r="A112" s="13" t="s">
        <v>184</v>
      </c>
      <c r="B112" s="35">
        <v>101</v>
      </c>
      <c r="C112" s="473"/>
      <c r="D112" s="474"/>
      <c r="E112" s="474"/>
      <c r="F112" s="475"/>
      <c r="G112" s="476">
        <v>0</v>
      </c>
      <c r="H112" s="477">
        <v>0.1</v>
      </c>
      <c r="I112" s="102">
        <v>0</v>
      </c>
      <c r="J112" s="475"/>
      <c r="K112" s="7"/>
      <c r="L112" s="491">
        <v>101</v>
      </c>
      <c r="M112" s="503" t="s">
        <v>489</v>
      </c>
      <c r="N112" s="242">
        <v>0</v>
      </c>
      <c r="O112" s="504"/>
      <c r="P112" s="505"/>
      <c r="Q112" s="81"/>
      <c r="R112" s="510"/>
      <c r="S112" s="510"/>
      <c r="T112" s="507" t="s">
        <v>489</v>
      </c>
      <c r="AM112">
        <v>0</v>
      </c>
      <c r="AN112">
        <v>0</v>
      </c>
      <c r="AO112">
        <v>0</v>
      </c>
      <c r="AP112">
        <v>0</v>
      </c>
    </row>
    <row r="113" spans="1:42" ht="18" hidden="1" outlineLevel="1" x14ac:dyDescent="0.35">
      <c r="A113" s="13" t="s">
        <v>184</v>
      </c>
      <c r="B113" s="35">
        <v>102</v>
      </c>
      <c r="C113" s="473"/>
      <c r="D113" s="474"/>
      <c r="E113" s="474"/>
      <c r="F113" s="475"/>
      <c r="G113" s="476">
        <v>0</v>
      </c>
      <c r="H113" s="477">
        <v>0.1</v>
      </c>
      <c r="I113" s="102">
        <v>0</v>
      </c>
      <c r="J113" s="475"/>
      <c r="K113" s="7"/>
      <c r="L113" s="491">
        <v>102</v>
      </c>
      <c r="M113" s="503" t="s">
        <v>489</v>
      </c>
      <c r="N113" s="242">
        <v>0</v>
      </c>
      <c r="O113" s="504"/>
      <c r="P113" s="505"/>
      <c r="Q113" s="81"/>
      <c r="R113" s="510"/>
      <c r="S113" s="510"/>
      <c r="T113" s="507" t="s">
        <v>489</v>
      </c>
      <c r="AM113">
        <v>0</v>
      </c>
      <c r="AN113">
        <v>0</v>
      </c>
      <c r="AO113">
        <v>0</v>
      </c>
      <c r="AP113">
        <v>0</v>
      </c>
    </row>
    <row r="114" spans="1:42" ht="18" hidden="1" outlineLevel="1" x14ac:dyDescent="0.35">
      <c r="A114" s="13" t="s">
        <v>184</v>
      </c>
      <c r="B114" s="35">
        <v>103</v>
      </c>
      <c r="C114" s="473"/>
      <c r="D114" s="474"/>
      <c r="E114" s="474"/>
      <c r="F114" s="475"/>
      <c r="G114" s="476">
        <v>0</v>
      </c>
      <c r="H114" s="477">
        <v>0.1</v>
      </c>
      <c r="I114" s="102">
        <v>0</v>
      </c>
      <c r="J114" s="475"/>
      <c r="K114" s="7"/>
      <c r="L114" s="491">
        <v>103</v>
      </c>
      <c r="M114" s="503" t="s">
        <v>489</v>
      </c>
      <c r="N114" s="242">
        <v>0</v>
      </c>
      <c r="O114" s="504"/>
      <c r="P114" s="505"/>
      <c r="Q114" s="81"/>
      <c r="R114" s="510"/>
      <c r="S114" s="510"/>
      <c r="T114" s="507" t="s">
        <v>489</v>
      </c>
      <c r="AM114">
        <v>0</v>
      </c>
      <c r="AN114">
        <v>0</v>
      </c>
      <c r="AO114">
        <v>0</v>
      </c>
      <c r="AP114">
        <v>0</v>
      </c>
    </row>
    <row r="115" spans="1:42" ht="18" hidden="1" outlineLevel="1" x14ac:dyDescent="0.35">
      <c r="A115" s="13" t="s">
        <v>184</v>
      </c>
      <c r="B115" s="35">
        <v>104</v>
      </c>
      <c r="C115" s="473"/>
      <c r="D115" s="474"/>
      <c r="E115" s="474"/>
      <c r="F115" s="475"/>
      <c r="G115" s="476">
        <v>0</v>
      </c>
      <c r="H115" s="477">
        <v>0.1</v>
      </c>
      <c r="I115" s="102">
        <v>0</v>
      </c>
      <c r="J115" s="475"/>
      <c r="K115" s="7"/>
      <c r="L115" s="491">
        <v>104</v>
      </c>
      <c r="M115" s="503" t="s">
        <v>489</v>
      </c>
      <c r="N115" s="242">
        <v>0</v>
      </c>
      <c r="O115" s="504"/>
      <c r="P115" s="505"/>
      <c r="Q115" s="81"/>
      <c r="R115" s="510"/>
      <c r="S115" s="510"/>
      <c r="T115" s="507" t="s">
        <v>489</v>
      </c>
      <c r="AM115">
        <v>0</v>
      </c>
      <c r="AN115">
        <v>0</v>
      </c>
      <c r="AO115">
        <v>0</v>
      </c>
      <c r="AP115">
        <v>0</v>
      </c>
    </row>
    <row r="116" spans="1:42" ht="18" hidden="1" outlineLevel="1" x14ac:dyDescent="0.35">
      <c r="A116" s="13" t="s">
        <v>184</v>
      </c>
      <c r="B116" s="35">
        <v>105</v>
      </c>
      <c r="C116" s="473"/>
      <c r="D116" s="474"/>
      <c r="E116" s="474"/>
      <c r="F116" s="475"/>
      <c r="G116" s="476">
        <v>0</v>
      </c>
      <c r="H116" s="477">
        <v>0.1</v>
      </c>
      <c r="I116" s="102">
        <v>0</v>
      </c>
      <c r="J116" s="475"/>
      <c r="K116" s="7"/>
      <c r="L116" s="491">
        <v>105</v>
      </c>
      <c r="M116" s="503" t="s">
        <v>489</v>
      </c>
      <c r="N116" s="242">
        <v>0</v>
      </c>
      <c r="O116" s="504"/>
      <c r="P116" s="505"/>
      <c r="Q116" s="81"/>
      <c r="R116" s="510"/>
      <c r="S116" s="510"/>
      <c r="T116" s="507" t="s">
        <v>489</v>
      </c>
      <c r="AM116">
        <v>0</v>
      </c>
      <c r="AN116">
        <v>0</v>
      </c>
      <c r="AO116">
        <v>0</v>
      </c>
      <c r="AP116">
        <v>0</v>
      </c>
    </row>
    <row r="117" spans="1:42" ht="18" hidden="1" outlineLevel="1" x14ac:dyDescent="0.35">
      <c r="A117" s="13" t="s">
        <v>184</v>
      </c>
      <c r="B117" s="35">
        <v>106</v>
      </c>
      <c r="C117" s="473"/>
      <c r="D117" s="474"/>
      <c r="E117" s="474"/>
      <c r="F117" s="475"/>
      <c r="G117" s="476">
        <v>0</v>
      </c>
      <c r="H117" s="477">
        <v>0.1</v>
      </c>
      <c r="I117" s="102">
        <v>0</v>
      </c>
      <c r="J117" s="475"/>
      <c r="K117" s="7"/>
      <c r="L117" s="491">
        <v>106</v>
      </c>
      <c r="M117" s="503" t="s">
        <v>489</v>
      </c>
      <c r="N117" s="242">
        <v>0</v>
      </c>
      <c r="O117" s="504"/>
      <c r="P117" s="505"/>
      <c r="Q117" s="81"/>
      <c r="R117" s="510"/>
      <c r="S117" s="510"/>
      <c r="T117" s="507" t="s">
        <v>489</v>
      </c>
      <c r="AM117">
        <v>0</v>
      </c>
      <c r="AN117">
        <v>0</v>
      </c>
      <c r="AO117">
        <v>0</v>
      </c>
      <c r="AP117">
        <v>0</v>
      </c>
    </row>
    <row r="118" spans="1:42" ht="18" hidden="1" outlineLevel="1" x14ac:dyDescent="0.35">
      <c r="A118" s="13" t="s">
        <v>184</v>
      </c>
      <c r="B118" s="35">
        <v>107</v>
      </c>
      <c r="C118" s="473"/>
      <c r="D118" s="474"/>
      <c r="E118" s="474"/>
      <c r="F118" s="475"/>
      <c r="G118" s="476">
        <v>0</v>
      </c>
      <c r="H118" s="477">
        <v>0.1</v>
      </c>
      <c r="I118" s="102">
        <v>0</v>
      </c>
      <c r="J118" s="475"/>
      <c r="K118" s="7"/>
      <c r="L118" s="491">
        <v>107</v>
      </c>
      <c r="M118" s="503" t="s">
        <v>489</v>
      </c>
      <c r="N118" s="242">
        <v>0</v>
      </c>
      <c r="O118" s="504"/>
      <c r="P118" s="505"/>
      <c r="Q118" s="81"/>
      <c r="R118" s="510"/>
      <c r="S118" s="510"/>
      <c r="T118" s="507" t="s">
        <v>489</v>
      </c>
      <c r="AM118">
        <v>0</v>
      </c>
      <c r="AN118">
        <v>0</v>
      </c>
      <c r="AO118">
        <v>0</v>
      </c>
      <c r="AP118">
        <v>0</v>
      </c>
    </row>
    <row r="119" spans="1:42" ht="18" hidden="1" outlineLevel="1" x14ac:dyDescent="0.35">
      <c r="A119" s="13" t="s">
        <v>184</v>
      </c>
      <c r="B119" s="35">
        <v>108</v>
      </c>
      <c r="C119" s="473"/>
      <c r="D119" s="474"/>
      <c r="E119" s="474"/>
      <c r="F119" s="475"/>
      <c r="G119" s="476">
        <v>0</v>
      </c>
      <c r="H119" s="477">
        <v>0.1</v>
      </c>
      <c r="I119" s="102">
        <v>0</v>
      </c>
      <c r="J119" s="475"/>
      <c r="K119" s="7"/>
      <c r="L119" s="491">
        <v>108</v>
      </c>
      <c r="M119" s="503" t="s">
        <v>489</v>
      </c>
      <c r="N119" s="242">
        <v>0</v>
      </c>
      <c r="O119" s="504"/>
      <c r="P119" s="505"/>
      <c r="Q119" s="81"/>
      <c r="R119" s="510"/>
      <c r="S119" s="510"/>
      <c r="T119" s="507" t="s">
        <v>489</v>
      </c>
      <c r="AM119">
        <v>0</v>
      </c>
      <c r="AN119">
        <v>0</v>
      </c>
      <c r="AO119">
        <v>0</v>
      </c>
      <c r="AP119">
        <v>0</v>
      </c>
    </row>
    <row r="120" spans="1:42" ht="18" hidden="1" outlineLevel="1" x14ac:dyDescent="0.35">
      <c r="A120" s="13" t="s">
        <v>184</v>
      </c>
      <c r="B120" s="35">
        <v>109</v>
      </c>
      <c r="C120" s="473"/>
      <c r="D120" s="474"/>
      <c r="E120" s="474"/>
      <c r="F120" s="475"/>
      <c r="G120" s="476">
        <v>0</v>
      </c>
      <c r="H120" s="477">
        <v>0.1</v>
      </c>
      <c r="I120" s="102">
        <v>0</v>
      </c>
      <c r="J120" s="475"/>
      <c r="K120" s="7"/>
      <c r="L120" s="491">
        <v>109</v>
      </c>
      <c r="M120" s="503" t="s">
        <v>489</v>
      </c>
      <c r="N120" s="242">
        <v>0</v>
      </c>
      <c r="O120" s="504"/>
      <c r="P120" s="505"/>
      <c r="Q120" s="81"/>
      <c r="R120" s="510"/>
      <c r="S120" s="510"/>
      <c r="T120" s="507" t="s">
        <v>489</v>
      </c>
      <c r="AM120">
        <v>0</v>
      </c>
      <c r="AN120">
        <v>0</v>
      </c>
      <c r="AO120">
        <v>0</v>
      </c>
      <c r="AP120">
        <v>0</v>
      </c>
    </row>
    <row r="121" spans="1:42" ht="18" hidden="1" outlineLevel="1" x14ac:dyDescent="0.35">
      <c r="A121" s="13" t="s">
        <v>184</v>
      </c>
      <c r="B121" s="35">
        <v>110</v>
      </c>
      <c r="C121" s="473"/>
      <c r="D121" s="474"/>
      <c r="E121" s="474"/>
      <c r="F121" s="475"/>
      <c r="G121" s="476">
        <v>0</v>
      </c>
      <c r="H121" s="477">
        <v>0.1</v>
      </c>
      <c r="I121" s="102">
        <v>0</v>
      </c>
      <c r="J121" s="475"/>
      <c r="K121" s="7"/>
      <c r="L121" s="491">
        <v>110</v>
      </c>
      <c r="M121" s="503" t="s">
        <v>489</v>
      </c>
      <c r="N121" s="242">
        <v>0</v>
      </c>
      <c r="O121" s="504"/>
      <c r="P121" s="505"/>
      <c r="Q121" s="81"/>
      <c r="R121" s="510"/>
      <c r="S121" s="510"/>
      <c r="T121" s="507" t="s">
        <v>489</v>
      </c>
      <c r="AM121">
        <v>0</v>
      </c>
      <c r="AN121">
        <v>0</v>
      </c>
      <c r="AO121">
        <v>0</v>
      </c>
      <c r="AP121">
        <v>0</v>
      </c>
    </row>
    <row r="122" spans="1:42" ht="18" hidden="1" outlineLevel="1" x14ac:dyDescent="0.35">
      <c r="A122" s="13" t="s">
        <v>184</v>
      </c>
      <c r="B122" s="35">
        <v>111</v>
      </c>
      <c r="C122" s="473"/>
      <c r="D122" s="474"/>
      <c r="E122" s="474"/>
      <c r="F122" s="475"/>
      <c r="G122" s="476">
        <v>0</v>
      </c>
      <c r="H122" s="477">
        <v>0.1</v>
      </c>
      <c r="I122" s="102">
        <v>0</v>
      </c>
      <c r="J122" s="475"/>
      <c r="K122" s="7"/>
      <c r="L122" s="491">
        <v>111</v>
      </c>
      <c r="M122" s="503" t="s">
        <v>489</v>
      </c>
      <c r="N122" s="242">
        <v>0</v>
      </c>
      <c r="O122" s="504"/>
      <c r="P122" s="505"/>
      <c r="Q122" s="81"/>
      <c r="R122" s="510"/>
      <c r="S122" s="510"/>
      <c r="T122" s="507" t="s">
        <v>489</v>
      </c>
      <c r="AM122">
        <v>0</v>
      </c>
      <c r="AN122">
        <v>0</v>
      </c>
      <c r="AO122">
        <v>0</v>
      </c>
      <c r="AP122">
        <v>0</v>
      </c>
    </row>
    <row r="123" spans="1:42" ht="18" hidden="1" outlineLevel="1" x14ac:dyDescent="0.35">
      <c r="A123" s="13" t="s">
        <v>184</v>
      </c>
      <c r="B123" s="35">
        <v>112</v>
      </c>
      <c r="C123" s="473"/>
      <c r="D123" s="474"/>
      <c r="E123" s="474"/>
      <c r="F123" s="475"/>
      <c r="G123" s="476">
        <v>0</v>
      </c>
      <c r="H123" s="477">
        <v>0.1</v>
      </c>
      <c r="I123" s="102">
        <v>0</v>
      </c>
      <c r="J123" s="475"/>
      <c r="K123" s="7"/>
      <c r="L123" s="491">
        <v>112</v>
      </c>
      <c r="M123" s="503" t="s">
        <v>489</v>
      </c>
      <c r="N123" s="242">
        <v>0</v>
      </c>
      <c r="O123" s="504"/>
      <c r="P123" s="505"/>
      <c r="Q123" s="81"/>
      <c r="R123" s="510"/>
      <c r="S123" s="510"/>
      <c r="T123" s="507" t="s">
        <v>489</v>
      </c>
      <c r="AM123">
        <v>0</v>
      </c>
      <c r="AN123">
        <v>0</v>
      </c>
      <c r="AO123">
        <v>0</v>
      </c>
      <c r="AP123">
        <v>0</v>
      </c>
    </row>
    <row r="124" spans="1:42" ht="18" hidden="1" outlineLevel="1" x14ac:dyDescent="0.35">
      <c r="A124" s="13" t="s">
        <v>184</v>
      </c>
      <c r="B124" s="35">
        <v>113</v>
      </c>
      <c r="C124" s="473"/>
      <c r="D124" s="474"/>
      <c r="E124" s="474"/>
      <c r="F124" s="475"/>
      <c r="G124" s="476">
        <v>0</v>
      </c>
      <c r="H124" s="477">
        <v>0.1</v>
      </c>
      <c r="I124" s="102">
        <v>0</v>
      </c>
      <c r="J124" s="475"/>
      <c r="K124" s="7"/>
      <c r="L124" s="491">
        <v>113</v>
      </c>
      <c r="M124" s="503" t="s">
        <v>489</v>
      </c>
      <c r="N124" s="242">
        <v>0</v>
      </c>
      <c r="O124" s="504"/>
      <c r="P124" s="505"/>
      <c r="Q124" s="81"/>
      <c r="R124" s="510"/>
      <c r="S124" s="510"/>
      <c r="T124" s="507" t="s">
        <v>489</v>
      </c>
      <c r="AM124">
        <v>0</v>
      </c>
      <c r="AN124">
        <v>0</v>
      </c>
      <c r="AO124">
        <v>0</v>
      </c>
      <c r="AP124">
        <v>0</v>
      </c>
    </row>
    <row r="125" spans="1:42" ht="18" hidden="1" outlineLevel="1" x14ac:dyDescent="0.35">
      <c r="A125" s="13" t="s">
        <v>184</v>
      </c>
      <c r="B125" s="35">
        <v>114</v>
      </c>
      <c r="C125" s="473"/>
      <c r="D125" s="474"/>
      <c r="E125" s="474"/>
      <c r="F125" s="475"/>
      <c r="G125" s="476">
        <v>0</v>
      </c>
      <c r="H125" s="477">
        <v>0.1</v>
      </c>
      <c r="I125" s="102">
        <v>0</v>
      </c>
      <c r="J125" s="475"/>
      <c r="K125" s="7"/>
      <c r="L125" s="491">
        <v>114</v>
      </c>
      <c r="M125" s="503" t="s">
        <v>489</v>
      </c>
      <c r="N125" s="242">
        <v>0</v>
      </c>
      <c r="O125" s="504"/>
      <c r="P125" s="505"/>
      <c r="Q125" s="81"/>
      <c r="R125" s="510"/>
      <c r="S125" s="510"/>
      <c r="T125" s="507" t="s">
        <v>489</v>
      </c>
      <c r="AM125">
        <v>0</v>
      </c>
      <c r="AN125">
        <v>0</v>
      </c>
      <c r="AO125">
        <v>0</v>
      </c>
      <c r="AP125">
        <v>0</v>
      </c>
    </row>
    <row r="126" spans="1:42" ht="18" hidden="1" outlineLevel="1" x14ac:dyDescent="0.35">
      <c r="A126" s="13" t="s">
        <v>184</v>
      </c>
      <c r="B126" s="35">
        <v>115</v>
      </c>
      <c r="C126" s="473"/>
      <c r="D126" s="474"/>
      <c r="E126" s="474"/>
      <c r="F126" s="475"/>
      <c r="G126" s="476">
        <v>0</v>
      </c>
      <c r="H126" s="477">
        <v>0.1</v>
      </c>
      <c r="I126" s="102">
        <v>0</v>
      </c>
      <c r="J126" s="475"/>
      <c r="K126" s="7"/>
      <c r="L126" s="491">
        <v>115</v>
      </c>
      <c r="M126" s="503" t="s">
        <v>489</v>
      </c>
      <c r="N126" s="242">
        <v>0</v>
      </c>
      <c r="O126" s="504"/>
      <c r="P126" s="505"/>
      <c r="Q126" s="81"/>
      <c r="R126" s="510"/>
      <c r="S126" s="510"/>
      <c r="T126" s="507" t="s">
        <v>489</v>
      </c>
      <c r="AM126">
        <v>0</v>
      </c>
      <c r="AN126">
        <v>0</v>
      </c>
      <c r="AO126">
        <v>0</v>
      </c>
      <c r="AP126">
        <v>0</v>
      </c>
    </row>
    <row r="127" spans="1:42" ht="18" hidden="1" outlineLevel="1" x14ac:dyDescent="0.35">
      <c r="A127" s="13" t="s">
        <v>184</v>
      </c>
      <c r="B127" s="35">
        <v>116</v>
      </c>
      <c r="C127" s="473"/>
      <c r="D127" s="474"/>
      <c r="E127" s="474"/>
      <c r="F127" s="475"/>
      <c r="G127" s="476">
        <v>0</v>
      </c>
      <c r="H127" s="477">
        <v>0.1</v>
      </c>
      <c r="I127" s="102">
        <v>0</v>
      </c>
      <c r="J127" s="475"/>
      <c r="K127" s="7"/>
      <c r="L127" s="491">
        <v>116</v>
      </c>
      <c r="M127" s="503" t="s">
        <v>489</v>
      </c>
      <c r="N127" s="242">
        <v>0</v>
      </c>
      <c r="O127" s="504"/>
      <c r="P127" s="505"/>
      <c r="Q127" s="81"/>
      <c r="R127" s="510"/>
      <c r="S127" s="510"/>
      <c r="T127" s="507" t="s">
        <v>489</v>
      </c>
      <c r="AM127">
        <v>0</v>
      </c>
      <c r="AN127">
        <v>0</v>
      </c>
      <c r="AO127">
        <v>0</v>
      </c>
      <c r="AP127">
        <v>0</v>
      </c>
    </row>
    <row r="128" spans="1:42" ht="18" hidden="1" outlineLevel="1" x14ac:dyDescent="0.35">
      <c r="A128" s="13" t="s">
        <v>184</v>
      </c>
      <c r="B128" s="35">
        <v>117</v>
      </c>
      <c r="C128" s="473"/>
      <c r="D128" s="474"/>
      <c r="E128" s="474"/>
      <c r="F128" s="475"/>
      <c r="G128" s="476">
        <v>0</v>
      </c>
      <c r="H128" s="477">
        <v>0.1</v>
      </c>
      <c r="I128" s="102">
        <v>0</v>
      </c>
      <c r="J128" s="475"/>
      <c r="K128" s="7"/>
      <c r="L128" s="491">
        <v>117</v>
      </c>
      <c r="M128" s="503" t="s">
        <v>489</v>
      </c>
      <c r="N128" s="242">
        <v>0</v>
      </c>
      <c r="O128" s="504"/>
      <c r="P128" s="505"/>
      <c r="Q128" s="81"/>
      <c r="R128" s="510"/>
      <c r="S128" s="510"/>
      <c r="T128" s="507" t="s">
        <v>489</v>
      </c>
      <c r="AM128">
        <v>0</v>
      </c>
      <c r="AN128">
        <v>0</v>
      </c>
      <c r="AO128">
        <v>0</v>
      </c>
      <c r="AP128">
        <v>0</v>
      </c>
    </row>
    <row r="129" spans="1:42" ht="18" hidden="1" outlineLevel="1" x14ac:dyDescent="0.35">
      <c r="A129" s="13" t="s">
        <v>184</v>
      </c>
      <c r="B129" s="35">
        <v>118</v>
      </c>
      <c r="C129" s="473"/>
      <c r="D129" s="474"/>
      <c r="E129" s="474"/>
      <c r="F129" s="475"/>
      <c r="G129" s="476">
        <v>0</v>
      </c>
      <c r="H129" s="477">
        <v>0.1</v>
      </c>
      <c r="I129" s="102">
        <v>0</v>
      </c>
      <c r="J129" s="475"/>
      <c r="K129" s="7"/>
      <c r="L129" s="491">
        <v>118</v>
      </c>
      <c r="M129" s="503" t="s">
        <v>489</v>
      </c>
      <c r="N129" s="242">
        <v>0</v>
      </c>
      <c r="O129" s="504"/>
      <c r="P129" s="505"/>
      <c r="Q129" s="81"/>
      <c r="R129" s="510"/>
      <c r="S129" s="510"/>
      <c r="T129" s="507" t="s">
        <v>489</v>
      </c>
      <c r="AM129">
        <v>0</v>
      </c>
      <c r="AN129">
        <v>0</v>
      </c>
      <c r="AO129">
        <v>0</v>
      </c>
      <c r="AP129">
        <v>0</v>
      </c>
    </row>
    <row r="130" spans="1:42" ht="18" hidden="1" outlineLevel="1" x14ac:dyDescent="0.35">
      <c r="A130" s="13" t="s">
        <v>184</v>
      </c>
      <c r="B130" s="35">
        <v>119</v>
      </c>
      <c r="C130" s="473"/>
      <c r="D130" s="474"/>
      <c r="E130" s="474"/>
      <c r="F130" s="475"/>
      <c r="G130" s="476">
        <v>0</v>
      </c>
      <c r="H130" s="477">
        <v>0.1</v>
      </c>
      <c r="I130" s="102">
        <v>0</v>
      </c>
      <c r="J130" s="475"/>
      <c r="K130" s="7"/>
      <c r="L130" s="491">
        <v>119</v>
      </c>
      <c r="M130" s="503" t="s">
        <v>489</v>
      </c>
      <c r="N130" s="242">
        <v>0</v>
      </c>
      <c r="O130" s="504"/>
      <c r="P130" s="505"/>
      <c r="Q130" s="81"/>
      <c r="R130" s="510"/>
      <c r="S130" s="510"/>
      <c r="T130" s="507" t="s">
        <v>489</v>
      </c>
      <c r="AM130">
        <v>0</v>
      </c>
      <c r="AN130">
        <v>0</v>
      </c>
      <c r="AO130">
        <v>0</v>
      </c>
      <c r="AP130">
        <v>0</v>
      </c>
    </row>
    <row r="131" spans="1:42" ht="18" hidden="1" outlineLevel="1" x14ac:dyDescent="0.35">
      <c r="A131" s="13" t="s">
        <v>184</v>
      </c>
      <c r="B131" s="35">
        <v>120</v>
      </c>
      <c r="C131" s="473"/>
      <c r="D131" s="474"/>
      <c r="E131" s="474"/>
      <c r="F131" s="475"/>
      <c r="G131" s="476">
        <v>0</v>
      </c>
      <c r="H131" s="477">
        <v>0.1</v>
      </c>
      <c r="I131" s="102">
        <v>0</v>
      </c>
      <c r="J131" s="475"/>
      <c r="K131" s="7"/>
      <c r="L131" s="491">
        <v>120</v>
      </c>
      <c r="M131" s="503" t="s">
        <v>489</v>
      </c>
      <c r="N131" s="242">
        <v>0</v>
      </c>
      <c r="O131" s="504"/>
      <c r="P131" s="505"/>
      <c r="Q131" s="81"/>
      <c r="R131" s="510"/>
      <c r="S131" s="510"/>
      <c r="T131" s="507" t="s">
        <v>489</v>
      </c>
      <c r="AM131">
        <v>0</v>
      </c>
      <c r="AN131">
        <v>0</v>
      </c>
      <c r="AO131">
        <v>0</v>
      </c>
      <c r="AP131">
        <v>0</v>
      </c>
    </row>
    <row r="132" spans="1:42" ht="18" hidden="1" outlineLevel="1" x14ac:dyDescent="0.35">
      <c r="A132" s="13" t="s">
        <v>184</v>
      </c>
      <c r="B132" s="35">
        <v>121</v>
      </c>
      <c r="C132" s="473"/>
      <c r="D132" s="474"/>
      <c r="E132" s="474"/>
      <c r="F132" s="475"/>
      <c r="G132" s="476">
        <v>0</v>
      </c>
      <c r="H132" s="477">
        <v>0.1</v>
      </c>
      <c r="I132" s="102">
        <v>0</v>
      </c>
      <c r="J132" s="475"/>
      <c r="K132" s="7"/>
      <c r="L132" s="491">
        <v>121</v>
      </c>
      <c r="M132" s="503" t="s">
        <v>489</v>
      </c>
      <c r="N132" s="242">
        <v>0</v>
      </c>
      <c r="O132" s="504"/>
      <c r="P132" s="505"/>
      <c r="Q132" s="81"/>
      <c r="R132" s="510"/>
      <c r="S132" s="510"/>
      <c r="T132" s="507" t="s">
        <v>489</v>
      </c>
      <c r="AM132">
        <v>0</v>
      </c>
      <c r="AN132">
        <v>0</v>
      </c>
      <c r="AO132">
        <v>0</v>
      </c>
      <c r="AP132">
        <v>0</v>
      </c>
    </row>
    <row r="133" spans="1:42" ht="18" hidden="1" outlineLevel="1" x14ac:dyDescent="0.35">
      <c r="A133" s="13" t="s">
        <v>184</v>
      </c>
      <c r="B133" s="35">
        <v>122</v>
      </c>
      <c r="C133" s="473"/>
      <c r="D133" s="474"/>
      <c r="E133" s="474"/>
      <c r="F133" s="475"/>
      <c r="G133" s="476">
        <v>0</v>
      </c>
      <c r="H133" s="477">
        <v>0.1</v>
      </c>
      <c r="I133" s="102">
        <v>0</v>
      </c>
      <c r="J133" s="475"/>
      <c r="K133" s="7"/>
      <c r="L133" s="491">
        <v>122</v>
      </c>
      <c r="M133" s="503" t="s">
        <v>489</v>
      </c>
      <c r="N133" s="242">
        <v>0</v>
      </c>
      <c r="O133" s="504"/>
      <c r="P133" s="505"/>
      <c r="Q133" s="81"/>
      <c r="R133" s="510"/>
      <c r="S133" s="510"/>
      <c r="T133" s="507" t="s">
        <v>489</v>
      </c>
      <c r="AM133">
        <v>0</v>
      </c>
      <c r="AN133">
        <v>0</v>
      </c>
      <c r="AO133">
        <v>0</v>
      </c>
      <c r="AP133">
        <v>0</v>
      </c>
    </row>
    <row r="134" spans="1:42" ht="18" hidden="1" outlineLevel="1" x14ac:dyDescent="0.35">
      <c r="A134" s="13" t="s">
        <v>184</v>
      </c>
      <c r="B134" s="35">
        <v>123</v>
      </c>
      <c r="C134" s="473"/>
      <c r="D134" s="474"/>
      <c r="E134" s="474"/>
      <c r="F134" s="475"/>
      <c r="G134" s="476">
        <v>0</v>
      </c>
      <c r="H134" s="477">
        <v>0.1</v>
      </c>
      <c r="I134" s="102">
        <v>0</v>
      </c>
      <c r="J134" s="475"/>
      <c r="K134" s="7"/>
      <c r="L134" s="491">
        <v>123</v>
      </c>
      <c r="M134" s="503" t="s">
        <v>489</v>
      </c>
      <c r="N134" s="242">
        <v>0</v>
      </c>
      <c r="O134" s="504"/>
      <c r="P134" s="505"/>
      <c r="Q134" s="81"/>
      <c r="R134" s="510"/>
      <c r="S134" s="510"/>
      <c r="T134" s="507" t="s">
        <v>489</v>
      </c>
      <c r="AM134">
        <v>0</v>
      </c>
      <c r="AN134">
        <v>0</v>
      </c>
      <c r="AO134">
        <v>0</v>
      </c>
      <c r="AP134">
        <v>0</v>
      </c>
    </row>
    <row r="135" spans="1:42" ht="18" hidden="1" outlineLevel="1" x14ac:dyDescent="0.35">
      <c r="A135" s="13" t="s">
        <v>184</v>
      </c>
      <c r="B135" s="35">
        <v>124</v>
      </c>
      <c r="C135" s="473"/>
      <c r="D135" s="474"/>
      <c r="E135" s="474"/>
      <c r="F135" s="475"/>
      <c r="G135" s="476">
        <v>0</v>
      </c>
      <c r="H135" s="477">
        <v>0.1</v>
      </c>
      <c r="I135" s="102">
        <v>0</v>
      </c>
      <c r="J135" s="475"/>
      <c r="K135" s="7"/>
      <c r="L135" s="491">
        <v>124</v>
      </c>
      <c r="M135" s="503" t="s">
        <v>489</v>
      </c>
      <c r="N135" s="242">
        <v>0</v>
      </c>
      <c r="O135" s="504"/>
      <c r="P135" s="505"/>
      <c r="Q135" s="81"/>
      <c r="R135" s="510"/>
      <c r="S135" s="510"/>
      <c r="T135" s="507" t="s">
        <v>489</v>
      </c>
      <c r="AM135">
        <v>0</v>
      </c>
      <c r="AN135">
        <v>0</v>
      </c>
      <c r="AO135">
        <v>0</v>
      </c>
      <c r="AP135">
        <v>0</v>
      </c>
    </row>
    <row r="136" spans="1:42" ht="18" hidden="1" outlineLevel="1" x14ac:dyDescent="0.35">
      <c r="A136" s="13" t="s">
        <v>184</v>
      </c>
      <c r="B136" s="35">
        <v>125</v>
      </c>
      <c r="C136" s="473"/>
      <c r="D136" s="474"/>
      <c r="E136" s="474"/>
      <c r="F136" s="475"/>
      <c r="G136" s="476">
        <v>0</v>
      </c>
      <c r="H136" s="477">
        <v>0.1</v>
      </c>
      <c r="I136" s="102">
        <v>0</v>
      </c>
      <c r="J136" s="475"/>
      <c r="K136" s="7"/>
      <c r="L136" s="491">
        <v>125</v>
      </c>
      <c r="M136" s="503" t="s">
        <v>489</v>
      </c>
      <c r="N136" s="242">
        <v>0</v>
      </c>
      <c r="O136" s="504"/>
      <c r="P136" s="505"/>
      <c r="Q136" s="81"/>
      <c r="R136" s="510"/>
      <c r="S136" s="510"/>
      <c r="T136" s="507" t="s">
        <v>489</v>
      </c>
      <c r="AM136">
        <v>0</v>
      </c>
      <c r="AN136">
        <v>0</v>
      </c>
      <c r="AO136">
        <v>0</v>
      </c>
      <c r="AP136">
        <v>0</v>
      </c>
    </row>
    <row r="137" spans="1:42" ht="18" hidden="1" outlineLevel="1" x14ac:dyDescent="0.35">
      <c r="A137" s="13" t="s">
        <v>184</v>
      </c>
      <c r="B137" s="35">
        <v>126</v>
      </c>
      <c r="C137" s="473"/>
      <c r="D137" s="474"/>
      <c r="E137" s="474"/>
      <c r="F137" s="475"/>
      <c r="G137" s="476">
        <v>0</v>
      </c>
      <c r="H137" s="477">
        <v>0.1</v>
      </c>
      <c r="I137" s="102">
        <v>0</v>
      </c>
      <c r="J137" s="475"/>
      <c r="K137" s="7"/>
      <c r="L137" s="491">
        <v>126</v>
      </c>
      <c r="M137" s="503" t="s">
        <v>489</v>
      </c>
      <c r="N137" s="242">
        <v>0</v>
      </c>
      <c r="O137" s="504"/>
      <c r="P137" s="505"/>
      <c r="Q137" s="81"/>
      <c r="R137" s="510"/>
      <c r="S137" s="510"/>
      <c r="T137" s="507" t="s">
        <v>489</v>
      </c>
      <c r="AM137">
        <v>0</v>
      </c>
      <c r="AN137">
        <v>0</v>
      </c>
      <c r="AO137">
        <v>0</v>
      </c>
      <c r="AP137">
        <v>0</v>
      </c>
    </row>
    <row r="138" spans="1:42" ht="18" hidden="1" outlineLevel="1" x14ac:dyDescent="0.35">
      <c r="A138" s="13" t="s">
        <v>184</v>
      </c>
      <c r="B138" s="35">
        <v>127</v>
      </c>
      <c r="C138" s="473"/>
      <c r="D138" s="474"/>
      <c r="E138" s="474"/>
      <c r="F138" s="475"/>
      <c r="G138" s="476">
        <v>0</v>
      </c>
      <c r="H138" s="477">
        <v>0.1</v>
      </c>
      <c r="I138" s="102">
        <v>0</v>
      </c>
      <c r="J138" s="475"/>
      <c r="K138" s="7"/>
      <c r="L138" s="491">
        <v>127</v>
      </c>
      <c r="M138" s="503" t="s">
        <v>489</v>
      </c>
      <c r="N138" s="242">
        <v>0</v>
      </c>
      <c r="O138" s="504"/>
      <c r="P138" s="505"/>
      <c r="Q138" s="81"/>
      <c r="R138" s="510"/>
      <c r="S138" s="510"/>
      <c r="T138" s="507" t="s">
        <v>489</v>
      </c>
      <c r="AM138">
        <v>0</v>
      </c>
      <c r="AN138">
        <v>0</v>
      </c>
      <c r="AO138">
        <v>0</v>
      </c>
      <c r="AP138">
        <v>0</v>
      </c>
    </row>
    <row r="139" spans="1:42" ht="18" hidden="1" outlineLevel="1" x14ac:dyDescent="0.35">
      <c r="A139" s="13" t="s">
        <v>184</v>
      </c>
      <c r="B139" s="35">
        <v>128</v>
      </c>
      <c r="C139" s="473"/>
      <c r="D139" s="474"/>
      <c r="E139" s="474"/>
      <c r="F139" s="475"/>
      <c r="G139" s="476">
        <v>0</v>
      </c>
      <c r="H139" s="477">
        <v>0.1</v>
      </c>
      <c r="I139" s="102">
        <v>0</v>
      </c>
      <c r="J139" s="475"/>
      <c r="K139" s="7"/>
      <c r="L139" s="491">
        <v>128</v>
      </c>
      <c r="M139" s="503" t="s">
        <v>489</v>
      </c>
      <c r="N139" s="242">
        <v>0</v>
      </c>
      <c r="O139" s="504"/>
      <c r="P139" s="505"/>
      <c r="Q139" s="81"/>
      <c r="R139" s="510"/>
      <c r="S139" s="510"/>
      <c r="T139" s="507" t="s">
        <v>489</v>
      </c>
      <c r="AM139">
        <v>0</v>
      </c>
      <c r="AN139">
        <v>0</v>
      </c>
      <c r="AO139">
        <v>0</v>
      </c>
      <c r="AP139">
        <v>0</v>
      </c>
    </row>
    <row r="140" spans="1:42" ht="18" hidden="1" outlineLevel="1" x14ac:dyDescent="0.35">
      <c r="A140" s="13" t="s">
        <v>184</v>
      </c>
      <c r="B140" s="35">
        <v>129</v>
      </c>
      <c r="C140" s="473"/>
      <c r="D140" s="474"/>
      <c r="E140" s="474"/>
      <c r="F140" s="475"/>
      <c r="G140" s="476">
        <v>0</v>
      </c>
      <c r="H140" s="477">
        <v>0.1</v>
      </c>
      <c r="I140" s="102">
        <v>0</v>
      </c>
      <c r="J140" s="475"/>
      <c r="K140" s="7"/>
      <c r="L140" s="491">
        <v>129</v>
      </c>
      <c r="M140" s="503" t="s">
        <v>489</v>
      </c>
      <c r="N140" s="242">
        <v>0</v>
      </c>
      <c r="O140" s="504"/>
      <c r="P140" s="505"/>
      <c r="Q140" s="81"/>
      <c r="R140" s="510"/>
      <c r="S140" s="510"/>
      <c r="T140" s="507" t="s">
        <v>489</v>
      </c>
      <c r="AM140">
        <v>0</v>
      </c>
      <c r="AN140">
        <v>0</v>
      </c>
      <c r="AO140">
        <v>0</v>
      </c>
      <c r="AP140">
        <v>0</v>
      </c>
    </row>
    <row r="141" spans="1:42" ht="18" hidden="1" outlineLevel="1" x14ac:dyDescent="0.35">
      <c r="A141" s="13" t="s">
        <v>184</v>
      </c>
      <c r="B141" s="35">
        <v>130</v>
      </c>
      <c r="C141" s="473"/>
      <c r="D141" s="474"/>
      <c r="E141" s="474"/>
      <c r="F141" s="475"/>
      <c r="G141" s="476">
        <v>0</v>
      </c>
      <c r="H141" s="477">
        <v>0.1</v>
      </c>
      <c r="I141" s="102">
        <v>0</v>
      </c>
      <c r="J141" s="475"/>
      <c r="K141" s="7"/>
      <c r="L141" s="491">
        <v>130</v>
      </c>
      <c r="M141" s="503" t="s">
        <v>489</v>
      </c>
      <c r="N141" s="242">
        <v>0</v>
      </c>
      <c r="O141" s="504"/>
      <c r="P141" s="505"/>
      <c r="Q141" s="81"/>
      <c r="R141" s="510"/>
      <c r="S141" s="510"/>
      <c r="T141" s="507" t="s">
        <v>489</v>
      </c>
      <c r="AM141">
        <v>0</v>
      </c>
      <c r="AN141">
        <v>0</v>
      </c>
      <c r="AO141">
        <v>0</v>
      </c>
      <c r="AP141">
        <v>0</v>
      </c>
    </row>
    <row r="142" spans="1:42" ht="18" hidden="1" outlineLevel="1" x14ac:dyDescent="0.35">
      <c r="A142" s="13" t="s">
        <v>184</v>
      </c>
      <c r="B142" s="35">
        <v>131</v>
      </c>
      <c r="C142" s="473"/>
      <c r="D142" s="474"/>
      <c r="E142" s="474"/>
      <c r="F142" s="475"/>
      <c r="G142" s="476">
        <v>0</v>
      </c>
      <c r="H142" s="477">
        <v>0.1</v>
      </c>
      <c r="I142" s="102">
        <v>0</v>
      </c>
      <c r="J142" s="475"/>
      <c r="K142" s="7"/>
      <c r="L142" s="491">
        <v>131</v>
      </c>
      <c r="M142" s="503" t="s">
        <v>489</v>
      </c>
      <c r="N142" s="242">
        <v>0</v>
      </c>
      <c r="O142" s="504"/>
      <c r="P142" s="505"/>
      <c r="Q142" s="81"/>
      <c r="R142" s="510"/>
      <c r="S142" s="510"/>
      <c r="T142" s="507" t="s">
        <v>489</v>
      </c>
      <c r="AM142">
        <v>0</v>
      </c>
      <c r="AN142">
        <v>0</v>
      </c>
      <c r="AO142">
        <v>0</v>
      </c>
      <c r="AP142">
        <v>0</v>
      </c>
    </row>
    <row r="143" spans="1:42" ht="18" hidden="1" outlineLevel="1" x14ac:dyDescent="0.35">
      <c r="A143" s="13" t="s">
        <v>184</v>
      </c>
      <c r="B143" s="35">
        <v>132</v>
      </c>
      <c r="C143" s="473"/>
      <c r="D143" s="474"/>
      <c r="E143" s="474"/>
      <c r="F143" s="475"/>
      <c r="G143" s="476">
        <v>0</v>
      </c>
      <c r="H143" s="477">
        <v>0.1</v>
      </c>
      <c r="I143" s="102">
        <v>0</v>
      </c>
      <c r="J143" s="475"/>
      <c r="K143" s="7"/>
      <c r="L143" s="491">
        <v>132</v>
      </c>
      <c r="M143" s="503" t="s">
        <v>489</v>
      </c>
      <c r="N143" s="242">
        <v>0</v>
      </c>
      <c r="O143" s="504"/>
      <c r="P143" s="505"/>
      <c r="Q143" s="81"/>
      <c r="R143" s="510"/>
      <c r="S143" s="510"/>
      <c r="T143" s="507" t="s">
        <v>489</v>
      </c>
      <c r="AM143">
        <v>0</v>
      </c>
      <c r="AN143">
        <v>0</v>
      </c>
      <c r="AO143">
        <v>0</v>
      </c>
      <c r="AP143">
        <v>0</v>
      </c>
    </row>
    <row r="144" spans="1:42" ht="18" hidden="1" outlineLevel="1" x14ac:dyDescent="0.35">
      <c r="A144" s="13" t="s">
        <v>184</v>
      </c>
      <c r="B144" s="35">
        <v>133</v>
      </c>
      <c r="C144" s="473"/>
      <c r="D144" s="474"/>
      <c r="E144" s="474"/>
      <c r="F144" s="475"/>
      <c r="G144" s="476">
        <v>0</v>
      </c>
      <c r="H144" s="477">
        <v>0.1</v>
      </c>
      <c r="I144" s="102">
        <v>0</v>
      </c>
      <c r="J144" s="475"/>
      <c r="K144" s="7"/>
      <c r="L144" s="491">
        <v>133</v>
      </c>
      <c r="M144" s="503" t="s">
        <v>489</v>
      </c>
      <c r="N144" s="242">
        <v>0</v>
      </c>
      <c r="O144" s="504"/>
      <c r="P144" s="505"/>
      <c r="Q144" s="81"/>
      <c r="R144" s="510"/>
      <c r="S144" s="510"/>
      <c r="T144" s="507" t="s">
        <v>489</v>
      </c>
      <c r="AM144">
        <v>0</v>
      </c>
      <c r="AN144">
        <v>0</v>
      </c>
      <c r="AO144">
        <v>0</v>
      </c>
      <c r="AP144">
        <v>0</v>
      </c>
    </row>
    <row r="145" spans="1:42" ht="18" hidden="1" outlineLevel="1" x14ac:dyDescent="0.35">
      <c r="A145" s="13" t="s">
        <v>184</v>
      </c>
      <c r="B145" s="35">
        <v>134</v>
      </c>
      <c r="C145" s="473"/>
      <c r="D145" s="474"/>
      <c r="E145" s="474"/>
      <c r="F145" s="475"/>
      <c r="G145" s="476">
        <v>0</v>
      </c>
      <c r="H145" s="477">
        <v>0.1</v>
      </c>
      <c r="I145" s="102">
        <v>0</v>
      </c>
      <c r="J145" s="475"/>
      <c r="K145" s="7"/>
      <c r="L145" s="491">
        <v>134</v>
      </c>
      <c r="M145" s="503" t="s">
        <v>489</v>
      </c>
      <c r="N145" s="242">
        <v>0</v>
      </c>
      <c r="O145" s="504"/>
      <c r="P145" s="505"/>
      <c r="Q145" s="81"/>
      <c r="R145" s="510"/>
      <c r="S145" s="510"/>
      <c r="T145" s="507" t="s">
        <v>489</v>
      </c>
      <c r="AM145">
        <v>0</v>
      </c>
      <c r="AN145">
        <v>0</v>
      </c>
      <c r="AO145">
        <v>0</v>
      </c>
      <c r="AP145">
        <v>0</v>
      </c>
    </row>
    <row r="146" spans="1:42" ht="18" hidden="1" outlineLevel="1" x14ac:dyDescent="0.35">
      <c r="A146" s="13" t="s">
        <v>184</v>
      </c>
      <c r="B146" s="35">
        <v>135</v>
      </c>
      <c r="C146" s="473"/>
      <c r="D146" s="474"/>
      <c r="E146" s="474"/>
      <c r="F146" s="475"/>
      <c r="G146" s="476">
        <v>0</v>
      </c>
      <c r="H146" s="477">
        <v>0.1</v>
      </c>
      <c r="I146" s="102">
        <v>0</v>
      </c>
      <c r="J146" s="475"/>
      <c r="K146" s="7"/>
      <c r="L146" s="491">
        <v>135</v>
      </c>
      <c r="M146" s="503" t="s">
        <v>489</v>
      </c>
      <c r="N146" s="242">
        <v>0</v>
      </c>
      <c r="O146" s="504"/>
      <c r="P146" s="505"/>
      <c r="Q146" s="81"/>
      <c r="R146" s="510"/>
      <c r="S146" s="510"/>
      <c r="T146" s="507" t="s">
        <v>489</v>
      </c>
      <c r="AM146">
        <v>0</v>
      </c>
      <c r="AN146">
        <v>0</v>
      </c>
      <c r="AO146">
        <v>0</v>
      </c>
      <c r="AP146">
        <v>0</v>
      </c>
    </row>
    <row r="147" spans="1:42" ht="18" hidden="1" outlineLevel="1" x14ac:dyDescent="0.35">
      <c r="A147" s="13" t="s">
        <v>184</v>
      </c>
      <c r="B147" s="35">
        <v>136</v>
      </c>
      <c r="C147" s="473"/>
      <c r="D147" s="474"/>
      <c r="E147" s="474"/>
      <c r="F147" s="475"/>
      <c r="G147" s="476">
        <v>0</v>
      </c>
      <c r="H147" s="477">
        <v>0.1</v>
      </c>
      <c r="I147" s="102">
        <v>0</v>
      </c>
      <c r="J147" s="475"/>
      <c r="K147" s="7"/>
      <c r="L147" s="491">
        <v>136</v>
      </c>
      <c r="M147" s="503" t="s">
        <v>489</v>
      </c>
      <c r="N147" s="242">
        <v>0</v>
      </c>
      <c r="O147" s="504"/>
      <c r="P147" s="505"/>
      <c r="Q147" s="81"/>
      <c r="R147" s="510"/>
      <c r="S147" s="510"/>
      <c r="T147" s="507" t="s">
        <v>489</v>
      </c>
      <c r="AM147">
        <v>0</v>
      </c>
      <c r="AN147">
        <v>0</v>
      </c>
      <c r="AO147">
        <v>0</v>
      </c>
      <c r="AP147">
        <v>0</v>
      </c>
    </row>
    <row r="148" spans="1:42" ht="18" hidden="1" outlineLevel="1" x14ac:dyDescent="0.35">
      <c r="A148" s="13" t="s">
        <v>184</v>
      </c>
      <c r="B148" s="35">
        <v>137</v>
      </c>
      <c r="C148" s="473"/>
      <c r="D148" s="474"/>
      <c r="E148" s="474"/>
      <c r="F148" s="475"/>
      <c r="G148" s="476">
        <v>0</v>
      </c>
      <c r="H148" s="477">
        <v>0.1</v>
      </c>
      <c r="I148" s="102">
        <v>0</v>
      </c>
      <c r="J148" s="475"/>
      <c r="K148" s="7"/>
      <c r="L148" s="491">
        <v>137</v>
      </c>
      <c r="M148" s="503" t="s">
        <v>489</v>
      </c>
      <c r="N148" s="242">
        <v>0</v>
      </c>
      <c r="O148" s="504"/>
      <c r="P148" s="505"/>
      <c r="Q148" s="81"/>
      <c r="R148" s="510"/>
      <c r="S148" s="510"/>
      <c r="T148" s="507" t="s">
        <v>489</v>
      </c>
      <c r="AM148">
        <v>0</v>
      </c>
      <c r="AN148">
        <v>0</v>
      </c>
      <c r="AO148">
        <v>0</v>
      </c>
      <c r="AP148">
        <v>0</v>
      </c>
    </row>
    <row r="149" spans="1:42" ht="18" hidden="1" outlineLevel="1" x14ac:dyDescent="0.35">
      <c r="A149" s="13" t="s">
        <v>184</v>
      </c>
      <c r="B149" s="35">
        <v>138</v>
      </c>
      <c r="C149" s="473"/>
      <c r="D149" s="474"/>
      <c r="E149" s="474"/>
      <c r="F149" s="475"/>
      <c r="G149" s="476">
        <v>0</v>
      </c>
      <c r="H149" s="477">
        <v>0.1</v>
      </c>
      <c r="I149" s="102">
        <v>0</v>
      </c>
      <c r="J149" s="475"/>
      <c r="K149" s="7"/>
      <c r="L149" s="491">
        <v>138</v>
      </c>
      <c r="M149" s="503" t="s">
        <v>489</v>
      </c>
      <c r="N149" s="242">
        <v>0</v>
      </c>
      <c r="O149" s="504"/>
      <c r="P149" s="505"/>
      <c r="Q149" s="81"/>
      <c r="R149" s="510"/>
      <c r="S149" s="510"/>
      <c r="T149" s="507" t="s">
        <v>489</v>
      </c>
      <c r="AM149">
        <v>0</v>
      </c>
      <c r="AN149">
        <v>0</v>
      </c>
      <c r="AO149">
        <v>0</v>
      </c>
      <c r="AP149">
        <v>0</v>
      </c>
    </row>
    <row r="150" spans="1:42" ht="18" hidden="1" outlineLevel="1" x14ac:dyDescent="0.35">
      <c r="A150" s="13" t="s">
        <v>184</v>
      </c>
      <c r="B150" s="35">
        <v>139</v>
      </c>
      <c r="C150" s="473"/>
      <c r="D150" s="474"/>
      <c r="E150" s="474"/>
      <c r="F150" s="475"/>
      <c r="G150" s="476">
        <v>0</v>
      </c>
      <c r="H150" s="477">
        <v>0.1</v>
      </c>
      <c r="I150" s="102">
        <v>0</v>
      </c>
      <c r="J150" s="475"/>
      <c r="K150" s="7"/>
      <c r="L150" s="491">
        <v>139</v>
      </c>
      <c r="M150" s="503" t="s">
        <v>489</v>
      </c>
      <c r="N150" s="242">
        <v>0</v>
      </c>
      <c r="O150" s="504"/>
      <c r="P150" s="505"/>
      <c r="Q150" s="81"/>
      <c r="R150" s="510"/>
      <c r="S150" s="510"/>
      <c r="T150" s="507" t="s">
        <v>489</v>
      </c>
      <c r="AM150">
        <v>0</v>
      </c>
      <c r="AN150">
        <v>0</v>
      </c>
      <c r="AO150">
        <v>0</v>
      </c>
      <c r="AP150">
        <v>0</v>
      </c>
    </row>
    <row r="151" spans="1:42" ht="18" hidden="1" outlineLevel="1" x14ac:dyDescent="0.35">
      <c r="A151" s="13" t="s">
        <v>184</v>
      </c>
      <c r="B151" s="35">
        <v>140</v>
      </c>
      <c r="C151" s="473"/>
      <c r="D151" s="474"/>
      <c r="E151" s="474"/>
      <c r="F151" s="475"/>
      <c r="G151" s="476">
        <v>0</v>
      </c>
      <c r="H151" s="477">
        <v>0.1</v>
      </c>
      <c r="I151" s="102">
        <v>0</v>
      </c>
      <c r="J151" s="475"/>
      <c r="K151" s="7"/>
      <c r="L151" s="491">
        <v>140</v>
      </c>
      <c r="M151" s="503" t="s">
        <v>489</v>
      </c>
      <c r="N151" s="242">
        <v>0</v>
      </c>
      <c r="O151" s="504"/>
      <c r="P151" s="505"/>
      <c r="Q151" s="81"/>
      <c r="R151" s="510"/>
      <c r="S151" s="510"/>
      <c r="T151" s="507" t="s">
        <v>489</v>
      </c>
      <c r="AM151">
        <v>0</v>
      </c>
      <c r="AN151">
        <v>0</v>
      </c>
      <c r="AO151">
        <v>0</v>
      </c>
      <c r="AP151">
        <v>0</v>
      </c>
    </row>
    <row r="152" spans="1:42" ht="18" hidden="1" outlineLevel="1" x14ac:dyDescent="0.35">
      <c r="A152" s="13" t="s">
        <v>184</v>
      </c>
      <c r="B152" s="35">
        <v>141</v>
      </c>
      <c r="C152" s="473"/>
      <c r="D152" s="474"/>
      <c r="E152" s="474"/>
      <c r="F152" s="475"/>
      <c r="G152" s="476">
        <v>0</v>
      </c>
      <c r="H152" s="477">
        <v>0.1</v>
      </c>
      <c r="I152" s="102">
        <v>0</v>
      </c>
      <c r="J152" s="475"/>
      <c r="K152" s="7"/>
      <c r="L152" s="491">
        <v>141</v>
      </c>
      <c r="M152" s="503" t="s">
        <v>489</v>
      </c>
      <c r="N152" s="242">
        <v>0</v>
      </c>
      <c r="O152" s="504"/>
      <c r="P152" s="505"/>
      <c r="Q152" s="81"/>
      <c r="R152" s="510"/>
      <c r="S152" s="510"/>
      <c r="T152" s="507" t="s">
        <v>489</v>
      </c>
      <c r="AM152">
        <v>0</v>
      </c>
      <c r="AN152">
        <v>0</v>
      </c>
      <c r="AO152">
        <v>0</v>
      </c>
      <c r="AP152">
        <v>0</v>
      </c>
    </row>
    <row r="153" spans="1:42" ht="18" hidden="1" outlineLevel="1" x14ac:dyDescent="0.35">
      <c r="A153" s="13" t="s">
        <v>184</v>
      </c>
      <c r="B153" s="35">
        <v>142</v>
      </c>
      <c r="C153" s="473"/>
      <c r="D153" s="474"/>
      <c r="E153" s="474"/>
      <c r="F153" s="475"/>
      <c r="G153" s="476">
        <v>0</v>
      </c>
      <c r="H153" s="477">
        <v>0.1</v>
      </c>
      <c r="I153" s="102">
        <v>0</v>
      </c>
      <c r="J153" s="475"/>
      <c r="K153" s="7"/>
      <c r="L153" s="491">
        <v>142</v>
      </c>
      <c r="M153" s="503" t="s">
        <v>489</v>
      </c>
      <c r="N153" s="242">
        <v>0</v>
      </c>
      <c r="O153" s="504"/>
      <c r="P153" s="505"/>
      <c r="Q153" s="81"/>
      <c r="R153" s="510"/>
      <c r="S153" s="510"/>
      <c r="T153" s="507" t="s">
        <v>489</v>
      </c>
      <c r="AM153">
        <v>0</v>
      </c>
      <c r="AN153">
        <v>0</v>
      </c>
      <c r="AO153">
        <v>0</v>
      </c>
      <c r="AP153">
        <v>0</v>
      </c>
    </row>
    <row r="154" spans="1:42" ht="18" hidden="1" outlineLevel="1" x14ac:dyDescent="0.35">
      <c r="A154" s="13" t="s">
        <v>184</v>
      </c>
      <c r="B154" s="35">
        <v>143</v>
      </c>
      <c r="C154" s="473"/>
      <c r="D154" s="474"/>
      <c r="E154" s="474"/>
      <c r="F154" s="475"/>
      <c r="G154" s="476">
        <v>0</v>
      </c>
      <c r="H154" s="477">
        <v>0.1</v>
      </c>
      <c r="I154" s="102">
        <v>0</v>
      </c>
      <c r="J154" s="475"/>
      <c r="K154" s="7"/>
      <c r="L154" s="491">
        <v>143</v>
      </c>
      <c r="M154" s="503" t="s">
        <v>489</v>
      </c>
      <c r="N154" s="242">
        <v>0</v>
      </c>
      <c r="O154" s="504"/>
      <c r="P154" s="505"/>
      <c r="Q154" s="81"/>
      <c r="R154" s="510"/>
      <c r="S154" s="510"/>
      <c r="T154" s="507" t="s">
        <v>489</v>
      </c>
      <c r="AM154">
        <v>0</v>
      </c>
      <c r="AN154">
        <v>0</v>
      </c>
      <c r="AO154">
        <v>0</v>
      </c>
      <c r="AP154">
        <v>0</v>
      </c>
    </row>
    <row r="155" spans="1:42" ht="18" hidden="1" outlineLevel="1" x14ac:dyDescent="0.35">
      <c r="A155" s="13" t="s">
        <v>184</v>
      </c>
      <c r="B155" s="35">
        <v>144</v>
      </c>
      <c r="C155" s="473"/>
      <c r="D155" s="474"/>
      <c r="E155" s="474"/>
      <c r="F155" s="475"/>
      <c r="G155" s="476">
        <v>0</v>
      </c>
      <c r="H155" s="477">
        <v>0.1</v>
      </c>
      <c r="I155" s="102">
        <v>0</v>
      </c>
      <c r="J155" s="475"/>
      <c r="K155" s="7"/>
      <c r="L155" s="491">
        <v>144</v>
      </c>
      <c r="M155" s="503" t="s">
        <v>489</v>
      </c>
      <c r="N155" s="242">
        <v>0</v>
      </c>
      <c r="O155" s="504"/>
      <c r="P155" s="505"/>
      <c r="Q155" s="81"/>
      <c r="R155" s="510"/>
      <c r="S155" s="510"/>
      <c r="T155" s="507" t="s">
        <v>489</v>
      </c>
      <c r="AM155">
        <v>0</v>
      </c>
      <c r="AN155">
        <v>0</v>
      </c>
      <c r="AO155">
        <v>0</v>
      </c>
      <c r="AP155">
        <v>0</v>
      </c>
    </row>
    <row r="156" spans="1:42" ht="18" hidden="1" outlineLevel="1" x14ac:dyDescent="0.35">
      <c r="A156" s="13" t="s">
        <v>184</v>
      </c>
      <c r="B156" s="35">
        <v>145</v>
      </c>
      <c r="C156" s="473"/>
      <c r="D156" s="474"/>
      <c r="E156" s="474"/>
      <c r="F156" s="475"/>
      <c r="G156" s="476">
        <v>0</v>
      </c>
      <c r="H156" s="477">
        <v>0.1</v>
      </c>
      <c r="I156" s="102">
        <v>0</v>
      </c>
      <c r="J156" s="475"/>
      <c r="K156" s="7"/>
      <c r="L156" s="491">
        <v>145</v>
      </c>
      <c r="M156" s="503" t="s">
        <v>489</v>
      </c>
      <c r="N156" s="242">
        <v>0</v>
      </c>
      <c r="O156" s="504"/>
      <c r="P156" s="505"/>
      <c r="Q156" s="81"/>
      <c r="R156" s="510"/>
      <c r="S156" s="510"/>
      <c r="T156" s="507" t="s">
        <v>489</v>
      </c>
      <c r="AM156">
        <v>0</v>
      </c>
      <c r="AN156">
        <v>0</v>
      </c>
      <c r="AO156">
        <v>0</v>
      </c>
      <c r="AP156">
        <v>0</v>
      </c>
    </row>
    <row r="157" spans="1:42" ht="18" hidden="1" outlineLevel="1" x14ac:dyDescent="0.35">
      <c r="A157" s="13" t="s">
        <v>184</v>
      </c>
      <c r="B157" s="35">
        <v>146</v>
      </c>
      <c r="C157" s="473"/>
      <c r="D157" s="474"/>
      <c r="E157" s="474"/>
      <c r="F157" s="475"/>
      <c r="G157" s="476">
        <v>0</v>
      </c>
      <c r="H157" s="477">
        <v>0.1</v>
      </c>
      <c r="I157" s="102">
        <v>0</v>
      </c>
      <c r="J157" s="475"/>
      <c r="K157" s="7"/>
      <c r="L157" s="491">
        <v>146</v>
      </c>
      <c r="M157" s="503" t="s">
        <v>489</v>
      </c>
      <c r="N157" s="242">
        <v>0</v>
      </c>
      <c r="O157" s="504"/>
      <c r="P157" s="505"/>
      <c r="Q157" s="81"/>
      <c r="R157" s="510"/>
      <c r="S157" s="510"/>
      <c r="T157" s="507" t="s">
        <v>489</v>
      </c>
      <c r="AM157">
        <v>0</v>
      </c>
      <c r="AN157">
        <v>0</v>
      </c>
      <c r="AO157">
        <v>0</v>
      </c>
      <c r="AP157">
        <v>0</v>
      </c>
    </row>
    <row r="158" spans="1:42" ht="18" hidden="1" outlineLevel="1" x14ac:dyDescent="0.35">
      <c r="A158" s="13" t="s">
        <v>184</v>
      </c>
      <c r="B158" s="35">
        <v>147</v>
      </c>
      <c r="C158" s="473"/>
      <c r="D158" s="474"/>
      <c r="E158" s="474"/>
      <c r="F158" s="475"/>
      <c r="G158" s="476">
        <v>0</v>
      </c>
      <c r="H158" s="477">
        <v>0.1</v>
      </c>
      <c r="I158" s="102">
        <v>0</v>
      </c>
      <c r="J158" s="475"/>
      <c r="K158" s="7"/>
      <c r="L158" s="491">
        <v>147</v>
      </c>
      <c r="M158" s="503" t="s">
        <v>489</v>
      </c>
      <c r="N158" s="242">
        <v>0</v>
      </c>
      <c r="O158" s="504"/>
      <c r="P158" s="505"/>
      <c r="Q158" s="81"/>
      <c r="R158" s="510"/>
      <c r="S158" s="510"/>
      <c r="T158" s="507" t="s">
        <v>489</v>
      </c>
      <c r="AM158">
        <v>0</v>
      </c>
      <c r="AN158">
        <v>0</v>
      </c>
      <c r="AO158">
        <v>0</v>
      </c>
      <c r="AP158">
        <v>0</v>
      </c>
    </row>
    <row r="159" spans="1:42" ht="18" hidden="1" outlineLevel="1" x14ac:dyDescent="0.35">
      <c r="A159" s="13" t="s">
        <v>184</v>
      </c>
      <c r="B159" s="35">
        <v>148</v>
      </c>
      <c r="C159" s="473"/>
      <c r="D159" s="474"/>
      <c r="E159" s="474"/>
      <c r="F159" s="475"/>
      <c r="G159" s="476">
        <v>0</v>
      </c>
      <c r="H159" s="477">
        <v>0.1</v>
      </c>
      <c r="I159" s="102">
        <v>0</v>
      </c>
      <c r="J159" s="475"/>
      <c r="K159" s="7"/>
      <c r="L159" s="491">
        <v>148</v>
      </c>
      <c r="M159" s="503" t="s">
        <v>489</v>
      </c>
      <c r="N159" s="242">
        <v>0</v>
      </c>
      <c r="O159" s="504"/>
      <c r="P159" s="505"/>
      <c r="Q159" s="81"/>
      <c r="R159" s="510"/>
      <c r="S159" s="510"/>
      <c r="T159" s="507" t="s">
        <v>489</v>
      </c>
      <c r="AM159">
        <v>0</v>
      </c>
      <c r="AN159">
        <v>0</v>
      </c>
      <c r="AO159">
        <v>0</v>
      </c>
      <c r="AP159">
        <v>0</v>
      </c>
    </row>
    <row r="160" spans="1:42" ht="18" hidden="1" outlineLevel="1" x14ac:dyDescent="0.35">
      <c r="A160" s="13" t="s">
        <v>184</v>
      </c>
      <c r="B160" s="35">
        <v>149</v>
      </c>
      <c r="C160" s="473"/>
      <c r="D160" s="474"/>
      <c r="E160" s="474"/>
      <c r="F160" s="475"/>
      <c r="G160" s="476">
        <v>0</v>
      </c>
      <c r="H160" s="477">
        <v>0.1</v>
      </c>
      <c r="I160" s="102">
        <v>0</v>
      </c>
      <c r="J160" s="475"/>
      <c r="K160" s="7"/>
      <c r="L160" s="491">
        <v>149</v>
      </c>
      <c r="M160" s="503" t="s">
        <v>489</v>
      </c>
      <c r="N160" s="242">
        <v>0</v>
      </c>
      <c r="O160" s="504"/>
      <c r="P160" s="505"/>
      <c r="Q160" s="81"/>
      <c r="R160" s="510"/>
      <c r="S160" s="510"/>
      <c r="T160" s="507" t="s">
        <v>489</v>
      </c>
      <c r="AM160">
        <v>0</v>
      </c>
      <c r="AN160">
        <v>0</v>
      </c>
      <c r="AO160">
        <v>0</v>
      </c>
      <c r="AP160">
        <v>0</v>
      </c>
    </row>
    <row r="161" spans="1:42" ht="18" hidden="1" outlineLevel="1" x14ac:dyDescent="0.35">
      <c r="A161" s="13" t="s">
        <v>184</v>
      </c>
      <c r="B161" s="35">
        <v>150</v>
      </c>
      <c r="C161" s="473"/>
      <c r="D161" s="474"/>
      <c r="E161" s="474"/>
      <c r="F161" s="475"/>
      <c r="G161" s="476">
        <v>0</v>
      </c>
      <c r="H161" s="477">
        <v>0.1</v>
      </c>
      <c r="I161" s="102">
        <v>0</v>
      </c>
      <c r="J161" s="475"/>
      <c r="K161" s="7"/>
      <c r="L161" s="491">
        <v>150</v>
      </c>
      <c r="M161" s="503" t="s">
        <v>489</v>
      </c>
      <c r="N161" s="242">
        <v>0</v>
      </c>
      <c r="O161" s="504"/>
      <c r="P161" s="505"/>
      <c r="Q161" s="81"/>
      <c r="R161" s="510"/>
      <c r="S161" s="510"/>
      <c r="T161" s="507" t="s">
        <v>489</v>
      </c>
      <c r="AM161">
        <v>0</v>
      </c>
      <c r="AN161">
        <v>0</v>
      </c>
      <c r="AO161">
        <v>0</v>
      </c>
      <c r="AP161">
        <v>0</v>
      </c>
    </row>
    <row r="162" spans="1:42" ht="18" hidden="1" outlineLevel="1" x14ac:dyDescent="0.35">
      <c r="A162" s="13" t="s">
        <v>184</v>
      </c>
      <c r="B162" s="35">
        <v>151</v>
      </c>
      <c r="C162" s="473"/>
      <c r="D162" s="474"/>
      <c r="E162" s="474"/>
      <c r="F162" s="475"/>
      <c r="G162" s="476">
        <v>0</v>
      </c>
      <c r="H162" s="477">
        <v>0.1</v>
      </c>
      <c r="I162" s="102">
        <v>0</v>
      </c>
      <c r="J162" s="475"/>
      <c r="K162" s="7"/>
      <c r="L162" s="491">
        <v>151</v>
      </c>
      <c r="M162" s="503" t="s">
        <v>489</v>
      </c>
      <c r="N162" s="242">
        <v>0</v>
      </c>
      <c r="O162" s="504"/>
      <c r="P162" s="505"/>
      <c r="Q162" s="81"/>
      <c r="R162" s="510"/>
      <c r="S162" s="510"/>
      <c r="T162" s="507" t="s">
        <v>489</v>
      </c>
      <c r="AM162">
        <v>0</v>
      </c>
      <c r="AN162">
        <v>0</v>
      </c>
      <c r="AO162">
        <v>0</v>
      </c>
      <c r="AP162">
        <v>0</v>
      </c>
    </row>
    <row r="163" spans="1:42" ht="18" hidden="1" outlineLevel="1" x14ac:dyDescent="0.35">
      <c r="A163" s="13" t="s">
        <v>184</v>
      </c>
      <c r="B163" s="35">
        <v>152</v>
      </c>
      <c r="C163" s="473"/>
      <c r="D163" s="474"/>
      <c r="E163" s="474"/>
      <c r="F163" s="475"/>
      <c r="G163" s="476">
        <v>0</v>
      </c>
      <c r="H163" s="477">
        <v>0.1</v>
      </c>
      <c r="I163" s="102">
        <v>0</v>
      </c>
      <c r="J163" s="475"/>
      <c r="K163" s="7"/>
      <c r="L163" s="491">
        <v>152</v>
      </c>
      <c r="M163" s="503" t="s">
        <v>489</v>
      </c>
      <c r="N163" s="242">
        <v>0</v>
      </c>
      <c r="O163" s="504"/>
      <c r="P163" s="505"/>
      <c r="Q163" s="81"/>
      <c r="R163" s="510"/>
      <c r="S163" s="510"/>
      <c r="T163" s="507" t="s">
        <v>489</v>
      </c>
      <c r="AM163">
        <v>0</v>
      </c>
      <c r="AN163">
        <v>0</v>
      </c>
      <c r="AO163">
        <v>0</v>
      </c>
      <c r="AP163">
        <v>0</v>
      </c>
    </row>
    <row r="164" spans="1:42" ht="18" hidden="1" outlineLevel="1" x14ac:dyDescent="0.35">
      <c r="A164" s="13" t="s">
        <v>184</v>
      </c>
      <c r="B164" s="35">
        <v>153</v>
      </c>
      <c r="C164" s="473"/>
      <c r="D164" s="474"/>
      <c r="E164" s="474"/>
      <c r="F164" s="475"/>
      <c r="G164" s="476">
        <v>0</v>
      </c>
      <c r="H164" s="477">
        <v>0.1</v>
      </c>
      <c r="I164" s="102">
        <v>0</v>
      </c>
      <c r="J164" s="475"/>
      <c r="K164" s="7"/>
      <c r="L164" s="491">
        <v>153</v>
      </c>
      <c r="M164" s="503" t="s">
        <v>489</v>
      </c>
      <c r="N164" s="242">
        <v>0</v>
      </c>
      <c r="O164" s="504"/>
      <c r="P164" s="505"/>
      <c r="Q164" s="81"/>
      <c r="R164" s="510"/>
      <c r="S164" s="510"/>
      <c r="T164" s="507" t="s">
        <v>489</v>
      </c>
      <c r="AM164">
        <v>0</v>
      </c>
      <c r="AN164">
        <v>0</v>
      </c>
      <c r="AO164">
        <v>0</v>
      </c>
      <c r="AP164">
        <v>0</v>
      </c>
    </row>
    <row r="165" spans="1:42" ht="18" hidden="1" outlineLevel="1" x14ac:dyDescent="0.35">
      <c r="A165" s="13" t="s">
        <v>184</v>
      </c>
      <c r="B165" s="35">
        <v>154</v>
      </c>
      <c r="C165" s="473"/>
      <c r="D165" s="474"/>
      <c r="E165" s="474"/>
      <c r="F165" s="475"/>
      <c r="G165" s="476">
        <v>0</v>
      </c>
      <c r="H165" s="477">
        <v>0.1</v>
      </c>
      <c r="I165" s="102">
        <v>0</v>
      </c>
      <c r="J165" s="475"/>
      <c r="K165" s="7"/>
      <c r="L165" s="491">
        <v>154</v>
      </c>
      <c r="M165" s="503" t="s">
        <v>489</v>
      </c>
      <c r="N165" s="242">
        <v>0</v>
      </c>
      <c r="O165" s="504"/>
      <c r="P165" s="505"/>
      <c r="Q165" s="81"/>
      <c r="R165" s="510"/>
      <c r="S165" s="510"/>
      <c r="T165" s="507" t="s">
        <v>489</v>
      </c>
      <c r="AM165">
        <v>0</v>
      </c>
      <c r="AN165">
        <v>0</v>
      </c>
      <c r="AO165">
        <v>0</v>
      </c>
      <c r="AP165">
        <v>0</v>
      </c>
    </row>
    <row r="166" spans="1:42" ht="18" hidden="1" outlineLevel="1" x14ac:dyDescent="0.35">
      <c r="A166" s="13" t="s">
        <v>184</v>
      </c>
      <c r="B166" s="35">
        <v>155</v>
      </c>
      <c r="C166" s="473"/>
      <c r="D166" s="474"/>
      <c r="E166" s="474"/>
      <c r="F166" s="475"/>
      <c r="G166" s="476">
        <v>0</v>
      </c>
      <c r="H166" s="477">
        <v>0.1</v>
      </c>
      <c r="I166" s="102">
        <v>0</v>
      </c>
      <c r="J166" s="475"/>
      <c r="K166" s="7"/>
      <c r="L166" s="491">
        <v>155</v>
      </c>
      <c r="M166" s="503" t="s">
        <v>489</v>
      </c>
      <c r="N166" s="242">
        <v>0</v>
      </c>
      <c r="O166" s="504"/>
      <c r="P166" s="505"/>
      <c r="Q166" s="81"/>
      <c r="R166" s="510"/>
      <c r="S166" s="510"/>
      <c r="T166" s="507" t="s">
        <v>489</v>
      </c>
      <c r="AM166">
        <v>0</v>
      </c>
      <c r="AN166">
        <v>0</v>
      </c>
      <c r="AO166">
        <v>0</v>
      </c>
      <c r="AP166">
        <v>0</v>
      </c>
    </row>
    <row r="167" spans="1:42" ht="18" hidden="1" outlineLevel="1" x14ac:dyDescent="0.35">
      <c r="A167" s="13" t="s">
        <v>184</v>
      </c>
      <c r="B167" s="35">
        <v>156</v>
      </c>
      <c r="C167" s="473"/>
      <c r="D167" s="474"/>
      <c r="E167" s="474"/>
      <c r="F167" s="475"/>
      <c r="G167" s="476">
        <v>0</v>
      </c>
      <c r="H167" s="477">
        <v>0.1</v>
      </c>
      <c r="I167" s="102">
        <v>0</v>
      </c>
      <c r="J167" s="475"/>
      <c r="K167" s="7"/>
      <c r="L167" s="491">
        <v>156</v>
      </c>
      <c r="M167" s="503" t="s">
        <v>489</v>
      </c>
      <c r="N167" s="242">
        <v>0</v>
      </c>
      <c r="O167" s="504"/>
      <c r="P167" s="505"/>
      <c r="Q167" s="81"/>
      <c r="R167" s="510"/>
      <c r="S167" s="510"/>
      <c r="T167" s="507" t="s">
        <v>489</v>
      </c>
      <c r="AM167">
        <v>0</v>
      </c>
      <c r="AN167">
        <v>0</v>
      </c>
      <c r="AO167">
        <v>0</v>
      </c>
      <c r="AP167">
        <v>0</v>
      </c>
    </row>
    <row r="168" spans="1:42" ht="18" hidden="1" outlineLevel="1" x14ac:dyDescent="0.35">
      <c r="A168" s="13" t="s">
        <v>184</v>
      </c>
      <c r="B168" s="35">
        <v>157</v>
      </c>
      <c r="C168" s="473"/>
      <c r="D168" s="474"/>
      <c r="E168" s="474"/>
      <c r="F168" s="475"/>
      <c r="G168" s="476">
        <v>0</v>
      </c>
      <c r="H168" s="477">
        <v>0.1</v>
      </c>
      <c r="I168" s="102">
        <v>0</v>
      </c>
      <c r="J168" s="475"/>
      <c r="K168" s="7"/>
      <c r="L168" s="491">
        <v>157</v>
      </c>
      <c r="M168" s="503" t="s">
        <v>489</v>
      </c>
      <c r="N168" s="242">
        <v>0</v>
      </c>
      <c r="O168" s="504"/>
      <c r="P168" s="505"/>
      <c r="Q168" s="81"/>
      <c r="R168" s="510"/>
      <c r="S168" s="510"/>
      <c r="T168" s="507" t="s">
        <v>489</v>
      </c>
      <c r="AM168">
        <v>0</v>
      </c>
      <c r="AN168">
        <v>0</v>
      </c>
      <c r="AO168">
        <v>0</v>
      </c>
      <c r="AP168">
        <v>0</v>
      </c>
    </row>
    <row r="169" spans="1:42" ht="18" hidden="1" outlineLevel="1" x14ac:dyDescent="0.35">
      <c r="A169" s="13" t="s">
        <v>184</v>
      </c>
      <c r="B169" s="35">
        <v>158</v>
      </c>
      <c r="C169" s="473"/>
      <c r="D169" s="474"/>
      <c r="E169" s="474"/>
      <c r="F169" s="475"/>
      <c r="G169" s="476">
        <v>0</v>
      </c>
      <c r="H169" s="477">
        <v>0.1</v>
      </c>
      <c r="I169" s="102">
        <v>0</v>
      </c>
      <c r="J169" s="475"/>
      <c r="K169" s="7"/>
      <c r="L169" s="491">
        <v>158</v>
      </c>
      <c r="M169" s="503" t="s">
        <v>489</v>
      </c>
      <c r="N169" s="242">
        <v>0</v>
      </c>
      <c r="O169" s="504"/>
      <c r="P169" s="505"/>
      <c r="Q169" s="81"/>
      <c r="R169" s="510"/>
      <c r="S169" s="510"/>
      <c r="T169" s="507" t="s">
        <v>489</v>
      </c>
      <c r="AM169">
        <v>0</v>
      </c>
      <c r="AN169">
        <v>0</v>
      </c>
      <c r="AO169">
        <v>0</v>
      </c>
      <c r="AP169">
        <v>0</v>
      </c>
    </row>
    <row r="170" spans="1:42" ht="18" hidden="1" outlineLevel="1" x14ac:dyDescent="0.35">
      <c r="A170" s="13" t="s">
        <v>184</v>
      </c>
      <c r="B170" s="35">
        <v>159</v>
      </c>
      <c r="C170" s="473"/>
      <c r="D170" s="474"/>
      <c r="E170" s="474"/>
      <c r="F170" s="475"/>
      <c r="G170" s="476">
        <v>0</v>
      </c>
      <c r="H170" s="477">
        <v>0.1</v>
      </c>
      <c r="I170" s="102">
        <v>0</v>
      </c>
      <c r="J170" s="475"/>
      <c r="K170" s="7"/>
      <c r="L170" s="491">
        <v>159</v>
      </c>
      <c r="M170" s="503" t="s">
        <v>489</v>
      </c>
      <c r="N170" s="242">
        <v>0</v>
      </c>
      <c r="O170" s="504"/>
      <c r="P170" s="505"/>
      <c r="Q170" s="81"/>
      <c r="R170" s="510"/>
      <c r="S170" s="510"/>
      <c r="T170" s="507" t="s">
        <v>489</v>
      </c>
      <c r="AM170">
        <v>0</v>
      </c>
      <c r="AN170">
        <v>0</v>
      </c>
      <c r="AO170">
        <v>0</v>
      </c>
      <c r="AP170">
        <v>0</v>
      </c>
    </row>
    <row r="171" spans="1:42" ht="18" hidden="1" outlineLevel="1" x14ac:dyDescent="0.35">
      <c r="A171" s="13" t="s">
        <v>184</v>
      </c>
      <c r="B171" s="35">
        <v>160</v>
      </c>
      <c r="C171" s="473"/>
      <c r="D171" s="474"/>
      <c r="E171" s="474"/>
      <c r="F171" s="475"/>
      <c r="G171" s="476">
        <v>0</v>
      </c>
      <c r="H171" s="477">
        <v>0.1</v>
      </c>
      <c r="I171" s="102">
        <v>0</v>
      </c>
      <c r="J171" s="475"/>
      <c r="K171" s="7"/>
      <c r="L171" s="491">
        <v>160</v>
      </c>
      <c r="M171" s="503" t="s">
        <v>489</v>
      </c>
      <c r="N171" s="242">
        <v>0</v>
      </c>
      <c r="O171" s="504"/>
      <c r="P171" s="505"/>
      <c r="Q171" s="81"/>
      <c r="R171" s="510"/>
      <c r="S171" s="510"/>
      <c r="T171" s="507" t="s">
        <v>489</v>
      </c>
      <c r="AM171">
        <v>0</v>
      </c>
      <c r="AN171">
        <v>0</v>
      </c>
      <c r="AO171">
        <v>0</v>
      </c>
      <c r="AP171">
        <v>0</v>
      </c>
    </row>
    <row r="172" spans="1:42" ht="18" hidden="1" outlineLevel="1" x14ac:dyDescent="0.35">
      <c r="A172" s="13" t="s">
        <v>184</v>
      </c>
      <c r="B172" s="35">
        <v>161</v>
      </c>
      <c r="C172" s="473"/>
      <c r="D172" s="474"/>
      <c r="E172" s="474"/>
      <c r="F172" s="475"/>
      <c r="G172" s="476">
        <v>0</v>
      </c>
      <c r="H172" s="477">
        <v>0.1</v>
      </c>
      <c r="I172" s="102">
        <v>0</v>
      </c>
      <c r="J172" s="475"/>
      <c r="K172" s="7"/>
      <c r="L172" s="491">
        <v>161</v>
      </c>
      <c r="M172" s="503" t="s">
        <v>489</v>
      </c>
      <c r="N172" s="242">
        <v>0</v>
      </c>
      <c r="O172" s="504"/>
      <c r="P172" s="505"/>
      <c r="Q172" s="81"/>
      <c r="R172" s="510"/>
      <c r="S172" s="510"/>
      <c r="T172" s="507" t="s">
        <v>489</v>
      </c>
      <c r="AM172">
        <v>0</v>
      </c>
      <c r="AN172">
        <v>0</v>
      </c>
      <c r="AO172">
        <v>0</v>
      </c>
      <c r="AP172">
        <v>0</v>
      </c>
    </row>
    <row r="173" spans="1:42" ht="18" hidden="1" outlineLevel="1" x14ac:dyDescent="0.35">
      <c r="A173" s="13" t="s">
        <v>184</v>
      </c>
      <c r="B173" s="35">
        <v>162</v>
      </c>
      <c r="C173" s="473"/>
      <c r="D173" s="474"/>
      <c r="E173" s="474"/>
      <c r="F173" s="475"/>
      <c r="G173" s="476">
        <v>0</v>
      </c>
      <c r="H173" s="477">
        <v>0.1</v>
      </c>
      <c r="I173" s="102">
        <v>0</v>
      </c>
      <c r="J173" s="475"/>
      <c r="K173" s="7"/>
      <c r="L173" s="491">
        <v>162</v>
      </c>
      <c r="M173" s="503" t="s">
        <v>489</v>
      </c>
      <c r="N173" s="242">
        <v>0</v>
      </c>
      <c r="O173" s="504"/>
      <c r="P173" s="505"/>
      <c r="Q173" s="81"/>
      <c r="R173" s="510"/>
      <c r="S173" s="510"/>
      <c r="T173" s="507" t="s">
        <v>489</v>
      </c>
      <c r="AM173">
        <v>0</v>
      </c>
      <c r="AN173">
        <v>0</v>
      </c>
      <c r="AO173">
        <v>0</v>
      </c>
      <c r="AP173">
        <v>0</v>
      </c>
    </row>
    <row r="174" spans="1:42" ht="18" hidden="1" outlineLevel="1" x14ac:dyDescent="0.35">
      <c r="A174" s="13" t="s">
        <v>184</v>
      </c>
      <c r="B174" s="35">
        <v>163</v>
      </c>
      <c r="C174" s="473"/>
      <c r="D174" s="474"/>
      <c r="E174" s="474"/>
      <c r="F174" s="475"/>
      <c r="G174" s="476">
        <v>0</v>
      </c>
      <c r="H174" s="477">
        <v>0.1</v>
      </c>
      <c r="I174" s="102">
        <v>0</v>
      </c>
      <c r="J174" s="475"/>
      <c r="K174" s="7"/>
      <c r="L174" s="491">
        <v>163</v>
      </c>
      <c r="M174" s="503" t="s">
        <v>489</v>
      </c>
      <c r="N174" s="242">
        <v>0</v>
      </c>
      <c r="O174" s="504"/>
      <c r="P174" s="505"/>
      <c r="Q174" s="81"/>
      <c r="R174" s="510"/>
      <c r="S174" s="510"/>
      <c r="T174" s="507" t="s">
        <v>489</v>
      </c>
      <c r="AM174">
        <v>0</v>
      </c>
      <c r="AN174">
        <v>0</v>
      </c>
      <c r="AO174">
        <v>0</v>
      </c>
      <c r="AP174">
        <v>0</v>
      </c>
    </row>
    <row r="175" spans="1:42" ht="18" hidden="1" outlineLevel="1" x14ac:dyDescent="0.35">
      <c r="A175" s="13" t="s">
        <v>184</v>
      </c>
      <c r="B175" s="35">
        <v>164</v>
      </c>
      <c r="C175" s="473"/>
      <c r="D175" s="474"/>
      <c r="E175" s="474"/>
      <c r="F175" s="475"/>
      <c r="G175" s="476">
        <v>0</v>
      </c>
      <c r="H175" s="477">
        <v>0.1</v>
      </c>
      <c r="I175" s="102">
        <v>0</v>
      </c>
      <c r="J175" s="475"/>
      <c r="K175" s="7"/>
      <c r="L175" s="491">
        <v>164</v>
      </c>
      <c r="M175" s="503" t="s">
        <v>489</v>
      </c>
      <c r="N175" s="242">
        <v>0</v>
      </c>
      <c r="O175" s="504"/>
      <c r="P175" s="505"/>
      <c r="Q175" s="81"/>
      <c r="R175" s="510"/>
      <c r="S175" s="510"/>
      <c r="T175" s="507" t="s">
        <v>489</v>
      </c>
      <c r="AM175">
        <v>0</v>
      </c>
      <c r="AN175">
        <v>0</v>
      </c>
      <c r="AO175">
        <v>0</v>
      </c>
      <c r="AP175">
        <v>0</v>
      </c>
    </row>
    <row r="176" spans="1:42" ht="18" hidden="1" outlineLevel="1" x14ac:dyDescent="0.35">
      <c r="A176" s="13" t="s">
        <v>184</v>
      </c>
      <c r="B176" s="35">
        <v>165</v>
      </c>
      <c r="C176" s="473"/>
      <c r="D176" s="474"/>
      <c r="E176" s="474"/>
      <c r="F176" s="475"/>
      <c r="G176" s="476">
        <v>0</v>
      </c>
      <c r="H176" s="477">
        <v>0.1</v>
      </c>
      <c r="I176" s="102">
        <v>0</v>
      </c>
      <c r="J176" s="475"/>
      <c r="K176" s="7"/>
      <c r="L176" s="491">
        <v>165</v>
      </c>
      <c r="M176" s="503" t="s">
        <v>489</v>
      </c>
      <c r="N176" s="242">
        <v>0</v>
      </c>
      <c r="O176" s="504"/>
      <c r="P176" s="505"/>
      <c r="Q176" s="81"/>
      <c r="R176" s="510"/>
      <c r="S176" s="510"/>
      <c r="T176" s="507" t="s">
        <v>489</v>
      </c>
      <c r="AM176">
        <v>0</v>
      </c>
      <c r="AN176">
        <v>0</v>
      </c>
      <c r="AO176">
        <v>0</v>
      </c>
      <c r="AP176">
        <v>0</v>
      </c>
    </row>
    <row r="177" spans="1:42" ht="18" hidden="1" outlineLevel="1" x14ac:dyDescent="0.35">
      <c r="A177" s="13" t="s">
        <v>184</v>
      </c>
      <c r="B177" s="35">
        <v>166</v>
      </c>
      <c r="C177" s="473"/>
      <c r="D177" s="474"/>
      <c r="E177" s="474"/>
      <c r="F177" s="475"/>
      <c r="G177" s="476">
        <v>0</v>
      </c>
      <c r="H177" s="477">
        <v>0.1</v>
      </c>
      <c r="I177" s="102">
        <v>0</v>
      </c>
      <c r="J177" s="475"/>
      <c r="K177" s="7"/>
      <c r="L177" s="491">
        <v>166</v>
      </c>
      <c r="M177" s="503" t="s">
        <v>489</v>
      </c>
      <c r="N177" s="242">
        <v>0</v>
      </c>
      <c r="O177" s="504"/>
      <c r="P177" s="505"/>
      <c r="Q177" s="81"/>
      <c r="R177" s="510"/>
      <c r="S177" s="510"/>
      <c r="T177" s="507" t="s">
        <v>489</v>
      </c>
      <c r="AM177">
        <v>0</v>
      </c>
      <c r="AN177">
        <v>0</v>
      </c>
      <c r="AO177">
        <v>0</v>
      </c>
      <c r="AP177">
        <v>0</v>
      </c>
    </row>
    <row r="178" spans="1:42" ht="18" hidden="1" outlineLevel="1" x14ac:dyDescent="0.35">
      <c r="A178" s="13" t="s">
        <v>184</v>
      </c>
      <c r="B178" s="35">
        <v>167</v>
      </c>
      <c r="C178" s="473"/>
      <c r="D178" s="474"/>
      <c r="E178" s="474"/>
      <c r="F178" s="475"/>
      <c r="G178" s="476">
        <v>0</v>
      </c>
      <c r="H178" s="477">
        <v>0.1</v>
      </c>
      <c r="I178" s="102">
        <v>0</v>
      </c>
      <c r="J178" s="475"/>
      <c r="K178" s="7"/>
      <c r="L178" s="491">
        <v>167</v>
      </c>
      <c r="M178" s="503" t="s">
        <v>489</v>
      </c>
      <c r="N178" s="242">
        <v>0</v>
      </c>
      <c r="O178" s="504"/>
      <c r="P178" s="505"/>
      <c r="Q178" s="81"/>
      <c r="R178" s="510"/>
      <c r="S178" s="510"/>
      <c r="T178" s="507" t="s">
        <v>489</v>
      </c>
      <c r="AM178">
        <v>0</v>
      </c>
      <c r="AN178">
        <v>0</v>
      </c>
      <c r="AO178">
        <v>0</v>
      </c>
      <c r="AP178">
        <v>0</v>
      </c>
    </row>
    <row r="179" spans="1:42" ht="18" hidden="1" outlineLevel="1" x14ac:dyDescent="0.35">
      <c r="A179" s="13" t="s">
        <v>184</v>
      </c>
      <c r="B179" s="35">
        <v>168</v>
      </c>
      <c r="C179" s="473"/>
      <c r="D179" s="474"/>
      <c r="E179" s="474"/>
      <c r="F179" s="475"/>
      <c r="G179" s="476">
        <v>0</v>
      </c>
      <c r="H179" s="477">
        <v>0.1</v>
      </c>
      <c r="I179" s="102">
        <v>0</v>
      </c>
      <c r="J179" s="475"/>
      <c r="K179" s="7"/>
      <c r="L179" s="491">
        <v>168</v>
      </c>
      <c r="M179" s="503" t="s">
        <v>489</v>
      </c>
      <c r="N179" s="242">
        <v>0</v>
      </c>
      <c r="O179" s="504"/>
      <c r="P179" s="505"/>
      <c r="Q179" s="81"/>
      <c r="R179" s="510"/>
      <c r="S179" s="510"/>
      <c r="T179" s="507" t="s">
        <v>489</v>
      </c>
      <c r="AM179">
        <v>0</v>
      </c>
      <c r="AN179">
        <v>0</v>
      </c>
      <c r="AO179">
        <v>0</v>
      </c>
      <c r="AP179">
        <v>0</v>
      </c>
    </row>
    <row r="180" spans="1:42" ht="18" hidden="1" outlineLevel="1" x14ac:dyDescent="0.35">
      <c r="A180" s="13" t="s">
        <v>184</v>
      </c>
      <c r="B180" s="35">
        <v>169</v>
      </c>
      <c r="C180" s="473"/>
      <c r="D180" s="474"/>
      <c r="E180" s="474"/>
      <c r="F180" s="475"/>
      <c r="G180" s="476">
        <v>0</v>
      </c>
      <c r="H180" s="477">
        <v>0.1</v>
      </c>
      <c r="I180" s="102">
        <v>0</v>
      </c>
      <c r="J180" s="475"/>
      <c r="K180" s="7"/>
      <c r="L180" s="491">
        <v>169</v>
      </c>
      <c r="M180" s="503" t="s">
        <v>489</v>
      </c>
      <c r="N180" s="242">
        <v>0</v>
      </c>
      <c r="O180" s="504"/>
      <c r="P180" s="505"/>
      <c r="Q180" s="81"/>
      <c r="R180" s="510"/>
      <c r="S180" s="510"/>
      <c r="T180" s="507" t="s">
        <v>489</v>
      </c>
      <c r="AM180">
        <v>0</v>
      </c>
      <c r="AN180">
        <v>0</v>
      </c>
      <c r="AO180">
        <v>0</v>
      </c>
      <c r="AP180">
        <v>0</v>
      </c>
    </row>
    <row r="181" spans="1:42" ht="18" hidden="1" outlineLevel="1" x14ac:dyDescent="0.35">
      <c r="A181" s="13" t="s">
        <v>184</v>
      </c>
      <c r="B181" s="35">
        <v>170</v>
      </c>
      <c r="C181" s="473"/>
      <c r="D181" s="474"/>
      <c r="E181" s="474"/>
      <c r="F181" s="475"/>
      <c r="G181" s="476">
        <v>0</v>
      </c>
      <c r="H181" s="477">
        <v>0.1</v>
      </c>
      <c r="I181" s="102">
        <v>0</v>
      </c>
      <c r="J181" s="475"/>
      <c r="K181" s="7"/>
      <c r="L181" s="491">
        <v>170</v>
      </c>
      <c r="M181" s="503" t="s">
        <v>489</v>
      </c>
      <c r="N181" s="242">
        <v>0</v>
      </c>
      <c r="O181" s="504"/>
      <c r="P181" s="505"/>
      <c r="Q181" s="81"/>
      <c r="R181" s="510"/>
      <c r="S181" s="510"/>
      <c r="T181" s="507" t="s">
        <v>489</v>
      </c>
      <c r="AM181">
        <v>0</v>
      </c>
      <c r="AN181">
        <v>0</v>
      </c>
      <c r="AO181">
        <v>0</v>
      </c>
      <c r="AP181">
        <v>0</v>
      </c>
    </row>
    <row r="182" spans="1:42" ht="18" hidden="1" outlineLevel="1" x14ac:dyDescent="0.35">
      <c r="A182" s="13" t="s">
        <v>184</v>
      </c>
      <c r="B182" s="35">
        <v>171</v>
      </c>
      <c r="C182" s="473"/>
      <c r="D182" s="474"/>
      <c r="E182" s="474"/>
      <c r="F182" s="475"/>
      <c r="G182" s="476">
        <v>0</v>
      </c>
      <c r="H182" s="477">
        <v>0.1</v>
      </c>
      <c r="I182" s="102">
        <v>0</v>
      </c>
      <c r="J182" s="475"/>
      <c r="K182" s="7"/>
      <c r="L182" s="491">
        <v>171</v>
      </c>
      <c r="M182" s="503" t="s">
        <v>489</v>
      </c>
      <c r="N182" s="242">
        <v>0</v>
      </c>
      <c r="O182" s="504"/>
      <c r="P182" s="505"/>
      <c r="Q182" s="81"/>
      <c r="R182" s="510"/>
      <c r="S182" s="510"/>
      <c r="T182" s="507" t="s">
        <v>489</v>
      </c>
      <c r="AM182">
        <v>0</v>
      </c>
      <c r="AN182">
        <v>0</v>
      </c>
      <c r="AO182">
        <v>0</v>
      </c>
      <c r="AP182">
        <v>0</v>
      </c>
    </row>
    <row r="183" spans="1:42" ht="18" hidden="1" outlineLevel="1" x14ac:dyDescent="0.35">
      <c r="A183" s="13" t="s">
        <v>184</v>
      </c>
      <c r="B183" s="35">
        <v>172</v>
      </c>
      <c r="C183" s="473"/>
      <c r="D183" s="474"/>
      <c r="E183" s="474"/>
      <c r="F183" s="475"/>
      <c r="G183" s="476">
        <v>0</v>
      </c>
      <c r="H183" s="477">
        <v>0.1</v>
      </c>
      <c r="I183" s="102">
        <v>0</v>
      </c>
      <c r="J183" s="475"/>
      <c r="K183" s="7"/>
      <c r="L183" s="491">
        <v>172</v>
      </c>
      <c r="M183" s="503" t="s">
        <v>489</v>
      </c>
      <c r="N183" s="242">
        <v>0</v>
      </c>
      <c r="O183" s="504"/>
      <c r="P183" s="505"/>
      <c r="Q183" s="81"/>
      <c r="R183" s="510"/>
      <c r="S183" s="510"/>
      <c r="T183" s="507" t="s">
        <v>489</v>
      </c>
      <c r="AM183">
        <v>0</v>
      </c>
      <c r="AN183">
        <v>0</v>
      </c>
      <c r="AO183">
        <v>0</v>
      </c>
      <c r="AP183">
        <v>0</v>
      </c>
    </row>
    <row r="184" spans="1:42" ht="18" hidden="1" outlineLevel="1" x14ac:dyDescent="0.35">
      <c r="A184" s="13" t="s">
        <v>184</v>
      </c>
      <c r="B184" s="35">
        <v>173</v>
      </c>
      <c r="C184" s="473"/>
      <c r="D184" s="474"/>
      <c r="E184" s="474"/>
      <c r="F184" s="475"/>
      <c r="G184" s="476">
        <v>0</v>
      </c>
      <c r="H184" s="477">
        <v>0.1</v>
      </c>
      <c r="I184" s="102">
        <v>0</v>
      </c>
      <c r="J184" s="475"/>
      <c r="K184" s="7"/>
      <c r="L184" s="491">
        <v>173</v>
      </c>
      <c r="M184" s="503" t="s">
        <v>489</v>
      </c>
      <c r="N184" s="242">
        <v>0</v>
      </c>
      <c r="O184" s="504"/>
      <c r="P184" s="505"/>
      <c r="Q184" s="81"/>
      <c r="R184" s="510"/>
      <c r="S184" s="510"/>
      <c r="T184" s="507" t="s">
        <v>489</v>
      </c>
      <c r="AM184">
        <v>0</v>
      </c>
      <c r="AN184">
        <v>0</v>
      </c>
      <c r="AO184">
        <v>0</v>
      </c>
      <c r="AP184">
        <v>0</v>
      </c>
    </row>
    <row r="185" spans="1:42" ht="18" hidden="1" outlineLevel="1" x14ac:dyDescent="0.35">
      <c r="A185" s="13" t="s">
        <v>184</v>
      </c>
      <c r="B185" s="35">
        <v>174</v>
      </c>
      <c r="C185" s="473"/>
      <c r="D185" s="474"/>
      <c r="E185" s="474"/>
      <c r="F185" s="475"/>
      <c r="G185" s="476">
        <v>0</v>
      </c>
      <c r="H185" s="477">
        <v>0.1</v>
      </c>
      <c r="I185" s="102">
        <v>0</v>
      </c>
      <c r="J185" s="475"/>
      <c r="K185" s="7"/>
      <c r="L185" s="491">
        <v>174</v>
      </c>
      <c r="M185" s="503" t="s">
        <v>489</v>
      </c>
      <c r="N185" s="242">
        <v>0</v>
      </c>
      <c r="O185" s="504"/>
      <c r="P185" s="505"/>
      <c r="Q185" s="81"/>
      <c r="R185" s="510"/>
      <c r="S185" s="510"/>
      <c r="T185" s="507" t="s">
        <v>489</v>
      </c>
      <c r="AM185">
        <v>0</v>
      </c>
      <c r="AN185">
        <v>0</v>
      </c>
      <c r="AO185">
        <v>0</v>
      </c>
      <c r="AP185">
        <v>0</v>
      </c>
    </row>
    <row r="186" spans="1:42" ht="18" hidden="1" outlineLevel="1" x14ac:dyDescent="0.35">
      <c r="A186" s="13" t="s">
        <v>184</v>
      </c>
      <c r="B186" s="35">
        <v>175</v>
      </c>
      <c r="C186" s="473"/>
      <c r="D186" s="474"/>
      <c r="E186" s="474"/>
      <c r="F186" s="475"/>
      <c r="G186" s="476">
        <v>0</v>
      </c>
      <c r="H186" s="477">
        <v>0.1</v>
      </c>
      <c r="I186" s="102">
        <v>0</v>
      </c>
      <c r="J186" s="475"/>
      <c r="K186" s="7"/>
      <c r="L186" s="491">
        <v>175</v>
      </c>
      <c r="M186" s="503" t="s">
        <v>489</v>
      </c>
      <c r="N186" s="242">
        <v>0</v>
      </c>
      <c r="O186" s="504"/>
      <c r="P186" s="505"/>
      <c r="Q186" s="81"/>
      <c r="R186" s="510"/>
      <c r="S186" s="510"/>
      <c r="T186" s="507" t="s">
        <v>489</v>
      </c>
      <c r="AM186">
        <v>0</v>
      </c>
      <c r="AN186">
        <v>0</v>
      </c>
      <c r="AO186">
        <v>0</v>
      </c>
      <c r="AP186">
        <v>0</v>
      </c>
    </row>
    <row r="187" spans="1:42" ht="18" hidden="1" outlineLevel="1" x14ac:dyDescent="0.35">
      <c r="A187" s="13" t="s">
        <v>184</v>
      </c>
      <c r="B187" s="35">
        <v>176</v>
      </c>
      <c r="C187" s="473"/>
      <c r="D187" s="474"/>
      <c r="E187" s="474"/>
      <c r="F187" s="475"/>
      <c r="G187" s="476">
        <v>0</v>
      </c>
      <c r="H187" s="477">
        <v>0.1</v>
      </c>
      <c r="I187" s="102">
        <v>0</v>
      </c>
      <c r="J187" s="475"/>
      <c r="K187" s="7"/>
      <c r="L187" s="491">
        <v>176</v>
      </c>
      <c r="M187" s="503" t="s">
        <v>489</v>
      </c>
      <c r="N187" s="242">
        <v>0</v>
      </c>
      <c r="O187" s="504"/>
      <c r="P187" s="505"/>
      <c r="Q187" s="81"/>
      <c r="R187" s="510"/>
      <c r="S187" s="510"/>
      <c r="T187" s="507" t="s">
        <v>489</v>
      </c>
      <c r="AM187">
        <v>0</v>
      </c>
      <c r="AN187">
        <v>0</v>
      </c>
      <c r="AO187">
        <v>0</v>
      </c>
      <c r="AP187">
        <v>0</v>
      </c>
    </row>
    <row r="188" spans="1:42" ht="18" hidden="1" outlineLevel="1" x14ac:dyDescent="0.35">
      <c r="A188" s="13" t="s">
        <v>184</v>
      </c>
      <c r="B188" s="35">
        <v>177</v>
      </c>
      <c r="C188" s="473"/>
      <c r="D188" s="474"/>
      <c r="E188" s="474"/>
      <c r="F188" s="475"/>
      <c r="G188" s="476">
        <v>0</v>
      </c>
      <c r="H188" s="477">
        <v>0.1</v>
      </c>
      <c r="I188" s="102">
        <v>0</v>
      </c>
      <c r="J188" s="475"/>
      <c r="K188" s="7"/>
      <c r="L188" s="491">
        <v>177</v>
      </c>
      <c r="M188" s="503" t="s">
        <v>489</v>
      </c>
      <c r="N188" s="242">
        <v>0</v>
      </c>
      <c r="O188" s="504"/>
      <c r="P188" s="505"/>
      <c r="Q188" s="81"/>
      <c r="R188" s="510"/>
      <c r="S188" s="510"/>
      <c r="T188" s="507" t="s">
        <v>489</v>
      </c>
      <c r="AM188">
        <v>0</v>
      </c>
      <c r="AN188">
        <v>0</v>
      </c>
      <c r="AO188">
        <v>0</v>
      </c>
      <c r="AP188">
        <v>0</v>
      </c>
    </row>
    <row r="189" spans="1:42" ht="18" hidden="1" outlineLevel="1" x14ac:dyDescent="0.35">
      <c r="A189" s="13" t="s">
        <v>184</v>
      </c>
      <c r="B189" s="35">
        <v>178</v>
      </c>
      <c r="C189" s="473"/>
      <c r="D189" s="474"/>
      <c r="E189" s="474"/>
      <c r="F189" s="475"/>
      <c r="G189" s="476">
        <v>0</v>
      </c>
      <c r="H189" s="477">
        <v>0.1</v>
      </c>
      <c r="I189" s="102">
        <v>0</v>
      </c>
      <c r="J189" s="475"/>
      <c r="K189" s="7"/>
      <c r="L189" s="491">
        <v>178</v>
      </c>
      <c r="M189" s="503" t="s">
        <v>489</v>
      </c>
      <c r="N189" s="242">
        <v>0</v>
      </c>
      <c r="O189" s="504"/>
      <c r="P189" s="505"/>
      <c r="Q189" s="81"/>
      <c r="R189" s="510"/>
      <c r="S189" s="510"/>
      <c r="T189" s="507" t="s">
        <v>489</v>
      </c>
      <c r="AM189">
        <v>0</v>
      </c>
      <c r="AN189">
        <v>0</v>
      </c>
      <c r="AO189">
        <v>0</v>
      </c>
      <c r="AP189">
        <v>0</v>
      </c>
    </row>
    <row r="190" spans="1:42" ht="18" hidden="1" outlineLevel="1" x14ac:dyDescent="0.35">
      <c r="A190" s="13" t="s">
        <v>184</v>
      </c>
      <c r="B190" s="35">
        <v>179</v>
      </c>
      <c r="C190" s="473"/>
      <c r="D190" s="474"/>
      <c r="E190" s="474"/>
      <c r="F190" s="475"/>
      <c r="G190" s="476">
        <v>0</v>
      </c>
      <c r="H190" s="477">
        <v>0.1</v>
      </c>
      <c r="I190" s="102">
        <v>0</v>
      </c>
      <c r="J190" s="475"/>
      <c r="K190" s="7"/>
      <c r="L190" s="491">
        <v>179</v>
      </c>
      <c r="M190" s="503" t="s">
        <v>489</v>
      </c>
      <c r="N190" s="242">
        <v>0</v>
      </c>
      <c r="O190" s="504"/>
      <c r="P190" s="505"/>
      <c r="Q190" s="81"/>
      <c r="R190" s="510"/>
      <c r="S190" s="510"/>
      <c r="T190" s="507" t="s">
        <v>489</v>
      </c>
      <c r="AM190">
        <v>0</v>
      </c>
      <c r="AN190">
        <v>0</v>
      </c>
      <c r="AO190">
        <v>0</v>
      </c>
      <c r="AP190">
        <v>0</v>
      </c>
    </row>
    <row r="191" spans="1:42" ht="18" hidden="1" outlineLevel="1" x14ac:dyDescent="0.35">
      <c r="A191" s="13" t="s">
        <v>184</v>
      </c>
      <c r="B191" s="35">
        <v>180</v>
      </c>
      <c r="C191" s="473"/>
      <c r="D191" s="474"/>
      <c r="E191" s="474"/>
      <c r="F191" s="475"/>
      <c r="G191" s="476">
        <v>0</v>
      </c>
      <c r="H191" s="477">
        <v>0.1</v>
      </c>
      <c r="I191" s="102">
        <v>0</v>
      </c>
      <c r="J191" s="475"/>
      <c r="K191" s="7"/>
      <c r="L191" s="491">
        <v>180</v>
      </c>
      <c r="M191" s="503" t="s">
        <v>489</v>
      </c>
      <c r="N191" s="242">
        <v>0</v>
      </c>
      <c r="O191" s="504"/>
      <c r="P191" s="505"/>
      <c r="Q191" s="81"/>
      <c r="R191" s="510"/>
      <c r="S191" s="510"/>
      <c r="T191" s="507" t="s">
        <v>489</v>
      </c>
      <c r="AM191">
        <v>0</v>
      </c>
      <c r="AN191">
        <v>0</v>
      </c>
      <c r="AO191">
        <v>0</v>
      </c>
      <c r="AP191">
        <v>0</v>
      </c>
    </row>
    <row r="192" spans="1:42" ht="18" hidden="1" outlineLevel="1" x14ac:dyDescent="0.35">
      <c r="A192" s="13" t="s">
        <v>184</v>
      </c>
      <c r="B192" s="35">
        <v>181</v>
      </c>
      <c r="C192" s="473"/>
      <c r="D192" s="474"/>
      <c r="E192" s="474"/>
      <c r="F192" s="475"/>
      <c r="G192" s="476">
        <v>0</v>
      </c>
      <c r="H192" s="477">
        <v>0.1</v>
      </c>
      <c r="I192" s="102">
        <v>0</v>
      </c>
      <c r="J192" s="475"/>
      <c r="K192" s="7"/>
      <c r="L192" s="491">
        <v>181</v>
      </c>
      <c r="M192" s="503" t="s">
        <v>489</v>
      </c>
      <c r="N192" s="242">
        <v>0</v>
      </c>
      <c r="O192" s="504"/>
      <c r="P192" s="505"/>
      <c r="Q192" s="81"/>
      <c r="R192" s="510"/>
      <c r="S192" s="510"/>
      <c r="T192" s="507" t="s">
        <v>489</v>
      </c>
      <c r="AM192">
        <v>0</v>
      </c>
      <c r="AN192">
        <v>0</v>
      </c>
      <c r="AO192">
        <v>0</v>
      </c>
      <c r="AP192">
        <v>0</v>
      </c>
    </row>
    <row r="193" spans="1:42" ht="18" hidden="1" outlineLevel="1" x14ac:dyDescent="0.35">
      <c r="A193" s="13" t="s">
        <v>184</v>
      </c>
      <c r="B193" s="35">
        <v>182</v>
      </c>
      <c r="C193" s="473"/>
      <c r="D193" s="474"/>
      <c r="E193" s="474"/>
      <c r="F193" s="475"/>
      <c r="G193" s="476">
        <v>0</v>
      </c>
      <c r="H193" s="477">
        <v>0.1</v>
      </c>
      <c r="I193" s="102">
        <v>0</v>
      </c>
      <c r="J193" s="475"/>
      <c r="K193" s="7"/>
      <c r="L193" s="491">
        <v>182</v>
      </c>
      <c r="M193" s="503" t="s">
        <v>489</v>
      </c>
      <c r="N193" s="242">
        <v>0</v>
      </c>
      <c r="O193" s="504"/>
      <c r="P193" s="505"/>
      <c r="Q193" s="81"/>
      <c r="R193" s="510"/>
      <c r="S193" s="510"/>
      <c r="T193" s="507" t="s">
        <v>489</v>
      </c>
      <c r="AM193">
        <v>0</v>
      </c>
      <c r="AN193">
        <v>0</v>
      </c>
      <c r="AO193">
        <v>0</v>
      </c>
      <c r="AP193">
        <v>0</v>
      </c>
    </row>
    <row r="194" spans="1:42" ht="18" hidden="1" outlineLevel="1" x14ac:dyDescent="0.35">
      <c r="A194" s="13" t="s">
        <v>184</v>
      </c>
      <c r="B194" s="35">
        <v>183</v>
      </c>
      <c r="C194" s="473"/>
      <c r="D194" s="474"/>
      <c r="E194" s="474"/>
      <c r="F194" s="475"/>
      <c r="G194" s="476">
        <v>0</v>
      </c>
      <c r="H194" s="477">
        <v>0.1</v>
      </c>
      <c r="I194" s="102">
        <v>0</v>
      </c>
      <c r="J194" s="475"/>
      <c r="K194" s="7"/>
      <c r="L194" s="491">
        <v>183</v>
      </c>
      <c r="M194" s="503" t="s">
        <v>489</v>
      </c>
      <c r="N194" s="242">
        <v>0</v>
      </c>
      <c r="O194" s="504"/>
      <c r="P194" s="505"/>
      <c r="Q194" s="81"/>
      <c r="R194" s="510"/>
      <c r="S194" s="510"/>
      <c r="T194" s="507" t="s">
        <v>489</v>
      </c>
      <c r="AM194">
        <v>0</v>
      </c>
      <c r="AN194">
        <v>0</v>
      </c>
      <c r="AO194">
        <v>0</v>
      </c>
      <c r="AP194">
        <v>0</v>
      </c>
    </row>
    <row r="195" spans="1:42" ht="18" hidden="1" outlineLevel="1" x14ac:dyDescent="0.35">
      <c r="A195" s="13" t="s">
        <v>184</v>
      </c>
      <c r="B195" s="35">
        <v>184</v>
      </c>
      <c r="C195" s="473"/>
      <c r="D195" s="474"/>
      <c r="E195" s="474"/>
      <c r="F195" s="475"/>
      <c r="G195" s="476">
        <v>0</v>
      </c>
      <c r="H195" s="477">
        <v>0.1</v>
      </c>
      <c r="I195" s="102">
        <v>0</v>
      </c>
      <c r="J195" s="475"/>
      <c r="K195" s="7"/>
      <c r="L195" s="491">
        <v>184</v>
      </c>
      <c r="M195" s="503" t="s">
        <v>489</v>
      </c>
      <c r="N195" s="242">
        <v>0</v>
      </c>
      <c r="O195" s="504"/>
      <c r="P195" s="505"/>
      <c r="Q195" s="81"/>
      <c r="R195" s="510"/>
      <c r="S195" s="510"/>
      <c r="T195" s="507" t="s">
        <v>489</v>
      </c>
      <c r="AM195">
        <v>0</v>
      </c>
      <c r="AN195">
        <v>0</v>
      </c>
      <c r="AO195">
        <v>0</v>
      </c>
      <c r="AP195">
        <v>0</v>
      </c>
    </row>
    <row r="196" spans="1:42" ht="18" hidden="1" outlineLevel="1" x14ac:dyDescent="0.35">
      <c r="A196" s="13" t="s">
        <v>184</v>
      </c>
      <c r="B196" s="35">
        <v>185</v>
      </c>
      <c r="C196" s="473"/>
      <c r="D196" s="474"/>
      <c r="E196" s="474"/>
      <c r="F196" s="475"/>
      <c r="G196" s="476">
        <v>0</v>
      </c>
      <c r="H196" s="477">
        <v>0.1</v>
      </c>
      <c r="I196" s="102">
        <v>0</v>
      </c>
      <c r="J196" s="475"/>
      <c r="K196" s="7"/>
      <c r="L196" s="491">
        <v>185</v>
      </c>
      <c r="M196" s="503" t="s">
        <v>489</v>
      </c>
      <c r="N196" s="242">
        <v>0</v>
      </c>
      <c r="O196" s="504"/>
      <c r="P196" s="505"/>
      <c r="Q196" s="81"/>
      <c r="R196" s="510"/>
      <c r="S196" s="510"/>
      <c r="T196" s="507" t="s">
        <v>489</v>
      </c>
      <c r="AM196">
        <v>0</v>
      </c>
      <c r="AN196">
        <v>0</v>
      </c>
      <c r="AO196">
        <v>0</v>
      </c>
      <c r="AP196">
        <v>0</v>
      </c>
    </row>
    <row r="197" spans="1:42" ht="18" hidden="1" outlineLevel="1" x14ac:dyDescent="0.35">
      <c r="A197" s="13" t="s">
        <v>184</v>
      </c>
      <c r="B197" s="35">
        <v>186</v>
      </c>
      <c r="C197" s="473"/>
      <c r="D197" s="474"/>
      <c r="E197" s="474"/>
      <c r="F197" s="475"/>
      <c r="G197" s="476">
        <v>0</v>
      </c>
      <c r="H197" s="477">
        <v>0.1</v>
      </c>
      <c r="I197" s="102">
        <v>0</v>
      </c>
      <c r="J197" s="475"/>
      <c r="K197" s="7"/>
      <c r="L197" s="491">
        <v>186</v>
      </c>
      <c r="M197" s="503" t="s">
        <v>489</v>
      </c>
      <c r="N197" s="242">
        <v>0</v>
      </c>
      <c r="O197" s="504"/>
      <c r="P197" s="505"/>
      <c r="Q197" s="81"/>
      <c r="R197" s="510"/>
      <c r="S197" s="510"/>
      <c r="T197" s="507" t="s">
        <v>489</v>
      </c>
      <c r="AM197">
        <v>0</v>
      </c>
      <c r="AN197">
        <v>0</v>
      </c>
      <c r="AO197">
        <v>0</v>
      </c>
      <c r="AP197">
        <v>0</v>
      </c>
    </row>
    <row r="198" spans="1:42" ht="18" hidden="1" outlineLevel="1" x14ac:dyDescent="0.35">
      <c r="A198" s="13" t="s">
        <v>184</v>
      </c>
      <c r="B198" s="35">
        <v>187</v>
      </c>
      <c r="C198" s="473"/>
      <c r="D198" s="474"/>
      <c r="E198" s="474"/>
      <c r="F198" s="475"/>
      <c r="G198" s="476">
        <v>0</v>
      </c>
      <c r="H198" s="477">
        <v>0.1</v>
      </c>
      <c r="I198" s="102">
        <v>0</v>
      </c>
      <c r="J198" s="475"/>
      <c r="K198" s="7"/>
      <c r="L198" s="491">
        <v>187</v>
      </c>
      <c r="M198" s="503" t="s">
        <v>489</v>
      </c>
      <c r="N198" s="242">
        <v>0</v>
      </c>
      <c r="O198" s="504"/>
      <c r="P198" s="505"/>
      <c r="Q198" s="81"/>
      <c r="R198" s="510"/>
      <c r="S198" s="510"/>
      <c r="T198" s="507" t="s">
        <v>489</v>
      </c>
      <c r="AM198">
        <v>0</v>
      </c>
      <c r="AN198">
        <v>0</v>
      </c>
      <c r="AO198">
        <v>0</v>
      </c>
      <c r="AP198">
        <v>0</v>
      </c>
    </row>
    <row r="199" spans="1:42" ht="18" hidden="1" outlineLevel="1" x14ac:dyDescent="0.35">
      <c r="A199" s="13" t="s">
        <v>184</v>
      </c>
      <c r="B199" s="35">
        <v>188</v>
      </c>
      <c r="C199" s="473"/>
      <c r="D199" s="474"/>
      <c r="E199" s="474"/>
      <c r="F199" s="475"/>
      <c r="G199" s="476">
        <v>0</v>
      </c>
      <c r="H199" s="477">
        <v>0.1</v>
      </c>
      <c r="I199" s="102">
        <v>0</v>
      </c>
      <c r="J199" s="475"/>
      <c r="K199" s="7"/>
      <c r="L199" s="491">
        <v>188</v>
      </c>
      <c r="M199" s="503" t="s">
        <v>489</v>
      </c>
      <c r="N199" s="242">
        <v>0</v>
      </c>
      <c r="O199" s="504"/>
      <c r="P199" s="505"/>
      <c r="Q199" s="81"/>
      <c r="R199" s="510"/>
      <c r="S199" s="510"/>
      <c r="T199" s="507" t="s">
        <v>489</v>
      </c>
      <c r="AM199">
        <v>0</v>
      </c>
      <c r="AN199">
        <v>0</v>
      </c>
      <c r="AO199">
        <v>0</v>
      </c>
      <c r="AP199">
        <v>0</v>
      </c>
    </row>
    <row r="200" spans="1:42" ht="18" hidden="1" outlineLevel="1" x14ac:dyDescent="0.35">
      <c r="A200" s="13" t="s">
        <v>184</v>
      </c>
      <c r="B200" s="35">
        <v>189</v>
      </c>
      <c r="C200" s="473"/>
      <c r="D200" s="474"/>
      <c r="E200" s="474"/>
      <c r="F200" s="475"/>
      <c r="G200" s="476">
        <v>0</v>
      </c>
      <c r="H200" s="477">
        <v>0.1</v>
      </c>
      <c r="I200" s="102">
        <v>0</v>
      </c>
      <c r="J200" s="475"/>
      <c r="K200" s="7"/>
      <c r="L200" s="491">
        <v>189</v>
      </c>
      <c r="M200" s="503" t="s">
        <v>489</v>
      </c>
      <c r="N200" s="242">
        <v>0</v>
      </c>
      <c r="O200" s="504"/>
      <c r="P200" s="505"/>
      <c r="Q200" s="81"/>
      <c r="R200" s="510"/>
      <c r="S200" s="510"/>
      <c r="T200" s="507" t="s">
        <v>489</v>
      </c>
      <c r="AM200">
        <v>0</v>
      </c>
      <c r="AN200">
        <v>0</v>
      </c>
      <c r="AO200">
        <v>0</v>
      </c>
      <c r="AP200">
        <v>0</v>
      </c>
    </row>
    <row r="201" spans="1:42" ht="18" hidden="1" outlineLevel="1" x14ac:dyDescent="0.35">
      <c r="A201" s="13" t="s">
        <v>184</v>
      </c>
      <c r="B201" s="35">
        <v>190</v>
      </c>
      <c r="C201" s="473"/>
      <c r="D201" s="474"/>
      <c r="E201" s="474"/>
      <c r="F201" s="475"/>
      <c r="G201" s="476">
        <v>0</v>
      </c>
      <c r="H201" s="477">
        <v>0.1</v>
      </c>
      <c r="I201" s="102">
        <v>0</v>
      </c>
      <c r="J201" s="475"/>
      <c r="K201" s="7"/>
      <c r="L201" s="491">
        <v>190</v>
      </c>
      <c r="M201" s="503" t="s">
        <v>489</v>
      </c>
      <c r="N201" s="242">
        <v>0</v>
      </c>
      <c r="O201" s="504"/>
      <c r="P201" s="505"/>
      <c r="Q201" s="81"/>
      <c r="R201" s="510"/>
      <c r="S201" s="510"/>
      <c r="T201" s="507" t="s">
        <v>489</v>
      </c>
      <c r="AM201">
        <v>0</v>
      </c>
      <c r="AN201">
        <v>0</v>
      </c>
      <c r="AO201">
        <v>0</v>
      </c>
      <c r="AP201">
        <v>0</v>
      </c>
    </row>
    <row r="202" spans="1:42" ht="18" hidden="1" outlineLevel="1" x14ac:dyDescent="0.35">
      <c r="A202" s="13" t="s">
        <v>184</v>
      </c>
      <c r="B202" s="35">
        <v>191</v>
      </c>
      <c r="C202" s="473"/>
      <c r="D202" s="474"/>
      <c r="E202" s="474"/>
      <c r="F202" s="475"/>
      <c r="G202" s="476">
        <v>0</v>
      </c>
      <c r="H202" s="477">
        <v>0.1</v>
      </c>
      <c r="I202" s="102">
        <v>0</v>
      </c>
      <c r="J202" s="475"/>
      <c r="K202" s="7"/>
      <c r="L202" s="491">
        <v>191</v>
      </c>
      <c r="M202" s="503" t="s">
        <v>489</v>
      </c>
      <c r="N202" s="242">
        <v>0</v>
      </c>
      <c r="O202" s="504"/>
      <c r="P202" s="505"/>
      <c r="Q202" s="81"/>
      <c r="R202" s="510"/>
      <c r="S202" s="510"/>
      <c r="T202" s="507" t="s">
        <v>489</v>
      </c>
      <c r="AM202">
        <v>0</v>
      </c>
      <c r="AN202">
        <v>0</v>
      </c>
      <c r="AO202">
        <v>0</v>
      </c>
      <c r="AP202">
        <v>0</v>
      </c>
    </row>
    <row r="203" spans="1:42" ht="18" hidden="1" outlineLevel="1" x14ac:dyDescent="0.35">
      <c r="A203" s="13" t="s">
        <v>184</v>
      </c>
      <c r="B203" s="35">
        <v>192</v>
      </c>
      <c r="C203" s="473"/>
      <c r="D203" s="474"/>
      <c r="E203" s="474"/>
      <c r="F203" s="475"/>
      <c r="G203" s="476">
        <v>0</v>
      </c>
      <c r="H203" s="477">
        <v>0.1</v>
      </c>
      <c r="I203" s="102">
        <v>0</v>
      </c>
      <c r="J203" s="475"/>
      <c r="K203" s="7"/>
      <c r="L203" s="491">
        <v>192</v>
      </c>
      <c r="M203" s="503" t="s">
        <v>489</v>
      </c>
      <c r="N203" s="242">
        <v>0</v>
      </c>
      <c r="O203" s="504"/>
      <c r="P203" s="505"/>
      <c r="Q203" s="81"/>
      <c r="R203" s="510"/>
      <c r="S203" s="510"/>
      <c r="T203" s="507" t="s">
        <v>489</v>
      </c>
      <c r="AM203">
        <v>0</v>
      </c>
      <c r="AN203">
        <v>0</v>
      </c>
      <c r="AO203">
        <v>0</v>
      </c>
      <c r="AP203">
        <v>0</v>
      </c>
    </row>
    <row r="204" spans="1:42" ht="18" hidden="1" outlineLevel="1" x14ac:dyDescent="0.35">
      <c r="A204" s="13" t="s">
        <v>184</v>
      </c>
      <c r="B204" s="35">
        <v>193</v>
      </c>
      <c r="C204" s="473"/>
      <c r="D204" s="474"/>
      <c r="E204" s="474"/>
      <c r="F204" s="475"/>
      <c r="G204" s="476">
        <v>0</v>
      </c>
      <c r="H204" s="477">
        <v>0.1</v>
      </c>
      <c r="I204" s="102">
        <v>0</v>
      </c>
      <c r="J204" s="475"/>
      <c r="K204" s="7"/>
      <c r="L204" s="491">
        <v>193</v>
      </c>
      <c r="M204" s="503" t="s">
        <v>489</v>
      </c>
      <c r="N204" s="242">
        <v>0</v>
      </c>
      <c r="O204" s="504"/>
      <c r="P204" s="505"/>
      <c r="Q204" s="81"/>
      <c r="R204" s="510"/>
      <c r="S204" s="510"/>
      <c r="T204" s="507" t="s">
        <v>489</v>
      </c>
      <c r="AM204">
        <v>0</v>
      </c>
      <c r="AN204">
        <v>0</v>
      </c>
      <c r="AO204">
        <v>0</v>
      </c>
      <c r="AP204">
        <v>0</v>
      </c>
    </row>
    <row r="205" spans="1:42" ht="18" hidden="1" outlineLevel="1" x14ac:dyDescent="0.35">
      <c r="A205" s="13" t="s">
        <v>184</v>
      </c>
      <c r="B205" s="35">
        <v>194</v>
      </c>
      <c r="C205" s="473"/>
      <c r="D205" s="474"/>
      <c r="E205" s="474"/>
      <c r="F205" s="475"/>
      <c r="G205" s="476">
        <v>0</v>
      </c>
      <c r="H205" s="477">
        <v>0.1</v>
      </c>
      <c r="I205" s="102">
        <v>0</v>
      </c>
      <c r="J205" s="475"/>
      <c r="K205" s="7"/>
      <c r="L205" s="491">
        <v>194</v>
      </c>
      <c r="M205" s="503" t="s">
        <v>489</v>
      </c>
      <c r="N205" s="242">
        <v>0</v>
      </c>
      <c r="O205" s="504"/>
      <c r="P205" s="505"/>
      <c r="Q205" s="81"/>
      <c r="R205" s="510"/>
      <c r="S205" s="510"/>
      <c r="T205" s="507" t="s">
        <v>489</v>
      </c>
      <c r="AM205">
        <v>0</v>
      </c>
      <c r="AN205">
        <v>0</v>
      </c>
      <c r="AO205">
        <v>0</v>
      </c>
      <c r="AP205">
        <v>0</v>
      </c>
    </row>
    <row r="206" spans="1:42" ht="18" hidden="1" outlineLevel="1" x14ac:dyDescent="0.35">
      <c r="A206" s="13" t="s">
        <v>184</v>
      </c>
      <c r="B206" s="35">
        <v>195</v>
      </c>
      <c r="C206" s="473"/>
      <c r="D206" s="474"/>
      <c r="E206" s="474"/>
      <c r="F206" s="475"/>
      <c r="G206" s="476">
        <v>0</v>
      </c>
      <c r="H206" s="477">
        <v>0.1</v>
      </c>
      <c r="I206" s="102">
        <v>0</v>
      </c>
      <c r="J206" s="475"/>
      <c r="K206" s="7"/>
      <c r="L206" s="491">
        <v>195</v>
      </c>
      <c r="M206" s="503" t="s">
        <v>489</v>
      </c>
      <c r="N206" s="242">
        <v>0</v>
      </c>
      <c r="O206" s="504"/>
      <c r="P206" s="505"/>
      <c r="Q206" s="81"/>
      <c r="R206" s="510"/>
      <c r="S206" s="510"/>
      <c r="T206" s="507" t="s">
        <v>489</v>
      </c>
      <c r="AM206">
        <v>0</v>
      </c>
      <c r="AN206">
        <v>0</v>
      </c>
      <c r="AO206">
        <v>0</v>
      </c>
      <c r="AP206">
        <v>0</v>
      </c>
    </row>
    <row r="207" spans="1:42" ht="18" hidden="1" outlineLevel="1" x14ac:dyDescent="0.35">
      <c r="A207" s="13" t="s">
        <v>184</v>
      </c>
      <c r="B207" s="35">
        <v>196</v>
      </c>
      <c r="C207" s="473"/>
      <c r="D207" s="474"/>
      <c r="E207" s="474"/>
      <c r="F207" s="475"/>
      <c r="G207" s="476">
        <v>0</v>
      </c>
      <c r="H207" s="477">
        <v>0.1</v>
      </c>
      <c r="I207" s="102">
        <v>0</v>
      </c>
      <c r="J207" s="475"/>
      <c r="K207" s="7"/>
      <c r="L207" s="491">
        <v>196</v>
      </c>
      <c r="M207" s="503" t="s">
        <v>489</v>
      </c>
      <c r="N207" s="242">
        <v>0</v>
      </c>
      <c r="O207" s="504"/>
      <c r="P207" s="505"/>
      <c r="Q207" s="81"/>
      <c r="R207" s="510"/>
      <c r="S207" s="510"/>
      <c r="T207" s="507" t="s">
        <v>489</v>
      </c>
      <c r="AM207">
        <v>0</v>
      </c>
      <c r="AN207">
        <v>0</v>
      </c>
      <c r="AO207">
        <v>0</v>
      </c>
      <c r="AP207">
        <v>0</v>
      </c>
    </row>
    <row r="208" spans="1:42" ht="18" hidden="1" outlineLevel="1" x14ac:dyDescent="0.35">
      <c r="A208" s="13" t="s">
        <v>184</v>
      </c>
      <c r="B208" s="35">
        <v>197</v>
      </c>
      <c r="C208" s="473"/>
      <c r="D208" s="474"/>
      <c r="E208" s="474"/>
      <c r="F208" s="475"/>
      <c r="G208" s="476">
        <v>0</v>
      </c>
      <c r="H208" s="477">
        <v>0.1</v>
      </c>
      <c r="I208" s="102">
        <v>0</v>
      </c>
      <c r="J208" s="475"/>
      <c r="K208" s="7"/>
      <c r="L208" s="491">
        <v>197</v>
      </c>
      <c r="M208" s="503" t="s">
        <v>489</v>
      </c>
      <c r="N208" s="242">
        <v>0</v>
      </c>
      <c r="O208" s="504"/>
      <c r="P208" s="505"/>
      <c r="Q208" s="81"/>
      <c r="R208" s="510"/>
      <c r="S208" s="510"/>
      <c r="T208" s="507" t="s">
        <v>489</v>
      </c>
      <c r="AM208">
        <v>0</v>
      </c>
      <c r="AN208">
        <v>0</v>
      </c>
      <c r="AO208">
        <v>0</v>
      </c>
      <c r="AP208">
        <v>0</v>
      </c>
    </row>
    <row r="209" spans="1:42" ht="18" hidden="1" outlineLevel="1" x14ac:dyDescent="0.35">
      <c r="A209" s="13" t="s">
        <v>184</v>
      </c>
      <c r="B209" s="35">
        <v>198</v>
      </c>
      <c r="C209" s="473"/>
      <c r="D209" s="474"/>
      <c r="E209" s="474"/>
      <c r="F209" s="475"/>
      <c r="G209" s="476">
        <v>0</v>
      </c>
      <c r="H209" s="477">
        <v>0.1</v>
      </c>
      <c r="I209" s="102">
        <v>0</v>
      </c>
      <c r="J209" s="475"/>
      <c r="K209" s="7"/>
      <c r="L209" s="491">
        <v>198</v>
      </c>
      <c r="M209" s="503" t="s">
        <v>489</v>
      </c>
      <c r="N209" s="242">
        <v>0</v>
      </c>
      <c r="O209" s="504"/>
      <c r="P209" s="505"/>
      <c r="Q209" s="81"/>
      <c r="R209" s="510"/>
      <c r="S209" s="510"/>
      <c r="T209" s="507" t="s">
        <v>489</v>
      </c>
      <c r="AM209">
        <v>0</v>
      </c>
      <c r="AN209">
        <v>0</v>
      </c>
      <c r="AO209">
        <v>0</v>
      </c>
      <c r="AP209">
        <v>0</v>
      </c>
    </row>
    <row r="210" spans="1:42" ht="18" hidden="1" outlineLevel="1" x14ac:dyDescent="0.35">
      <c r="A210" s="13" t="s">
        <v>184</v>
      </c>
      <c r="B210" s="35">
        <v>199</v>
      </c>
      <c r="C210" s="473"/>
      <c r="D210" s="474"/>
      <c r="E210" s="474"/>
      <c r="F210" s="475"/>
      <c r="G210" s="476">
        <v>0</v>
      </c>
      <c r="H210" s="477">
        <v>0.1</v>
      </c>
      <c r="I210" s="102">
        <v>0</v>
      </c>
      <c r="J210" s="475"/>
      <c r="K210" s="7"/>
      <c r="L210" s="491">
        <v>199</v>
      </c>
      <c r="M210" s="503" t="s">
        <v>489</v>
      </c>
      <c r="N210" s="242">
        <v>0</v>
      </c>
      <c r="O210" s="504"/>
      <c r="P210" s="505"/>
      <c r="Q210" s="81"/>
      <c r="R210" s="510"/>
      <c r="S210" s="510"/>
      <c r="T210" s="507" t="s">
        <v>489</v>
      </c>
      <c r="AM210">
        <v>0</v>
      </c>
      <c r="AN210">
        <v>0</v>
      </c>
      <c r="AO210">
        <v>0</v>
      </c>
      <c r="AP210">
        <v>0</v>
      </c>
    </row>
    <row r="211" spans="1:42" ht="18" hidden="1" outlineLevel="1" x14ac:dyDescent="0.35">
      <c r="A211" s="13" t="s">
        <v>184</v>
      </c>
      <c r="B211" s="35">
        <v>200</v>
      </c>
      <c r="C211" s="473"/>
      <c r="D211" s="474"/>
      <c r="E211" s="474"/>
      <c r="F211" s="475"/>
      <c r="G211" s="476">
        <v>0</v>
      </c>
      <c r="H211" s="477">
        <v>0.1</v>
      </c>
      <c r="I211" s="102">
        <v>0</v>
      </c>
      <c r="J211" s="475"/>
      <c r="K211" s="7"/>
      <c r="L211" s="491">
        <v>200</v>
      </c>
      <c r="M211" s="503" t="s">
        <v>489</v>
      </c>
      <c r="N211" s="242">
        <v>0</v>
      </c>
      <c r="O211" s="504"/>
      <c r="P211" s="505"/>
      <c r="Q211" s="81"/>
      <c r="R211" s="510"/>
      <c r="S211" s="510"/>
      <c r="T211" s="507" t="s">
        <v>489</v>
      </c>
      <c r="AM211">
        <v>0</v>
      </c>
      <c r="AN211">
        <v>0</v>
      </c>
      <c r="AO211">
        <v>0</v>
      </c>
      <c r="AP211">
        <v>0</v>
      </c>
    </row>
    <row r="212" spans="1:42" ht="15" customHeight="1" collapsed="1" x14ac:dyDescent="0.35">
      <c r="A212" s="103"/>
      <c r="B212" s="104" t="s">
        <v>242</v>
      </c>
      <c r="C212" s="275"/>
      <c r="D212" s="484"/>
      <c r="E212" s="484"/>
      <c r="F212" s="259"/>
      <c r="G212" s="259"/>
      <c r="H212" s="259"/>
      <c r="I212" s="259"/>
      <c r="J212" s="259"/>
      <c r="K212" s="105"/>
      <c r="L212" s="491"/>
      <c r="M212" s="503"/>
      <c r="N212" s="242"/>
      <c r="O212" s="504"/>
      <c r="P212" s="505"/>
      <c r="Q212" s="81"/>
      <c r="R212" s="510"/>
      <c r="S212" s="510"/>
      <c r="T212" s="507" t="s">
        <v>489</v>
      </c>
      <c r="AM212">
        <v>0</v>
      </c>
      <c r="AN212">
        <v>0</v>
      </c>
      <c r="AO212">
        <v>0</v>
      </c>
      <c r="AP212">
        <v>0</v>
      </c>
    </row>
    <row r="213" spans="1:42" ht="18" hidden="1" outlineLevel="1" x14ac:dyDescent="0.35">
      <c r="A213" s="13" t="s">
        <v>184</v>
      </c>
      <c r="B213" s="35">
        <v>201</v>
      </c>
      <c r="C213" s="473"/>
      <c r="D213" s="474"/>
      <c r="E213" s="474"/>
      <c r="F213" s="475"/>
      <c r="G213" s="476">
        <v>0</v>
      </c>
      <c r="H213" s="477">
        <v>0.1</v>
      </c>
      <c r="I213" s="102">
        <v>0</v>
      </c>
      <c r="J213" s="475"/>
      <c r="K213" s="7"/>
      <c r="L213" s="491">
        <v>201</v>
      </c>
      <c r="M213" s="503" t="s">
        <v>489</v>
      </c>
      <c r="N213" s="242">
        <v>0</v>
      </c>
      <c r="O213" s="504"/>
      <c r="P213" s="505"/>
      <c r="Q213" s="81"/>
      <c r="R213" s="510"/>
      <c r="S213" s="510"/>
      <c r="T213" s="507" t="s">
        <v>489</v>
      </c>
      <c r="AM213">
        <v>0</v>
      </c>
      <c r="AN213">
        <v>0</v>
      </c>
      <c r="AO213">
        <v>0</v>
      </c>
      <c r="AP213">
        <v>0</v>
      </c>
    </row>
    <row r="214" spans="1:42" ht="18" hidden="1" outlineLevel="1" x14ac:dyDescent="0.35">
      <c r="A214" s="13" t="s">
        <v>184</v>
      </c>
      <c r="B214" s="35">
        <v>202</v>
      </c>
      <c r="C214" s="473"/>
      <c r="D214" s="474"/>
      <c r="E214" s="474"/>
      <c r="F214" s="475"/>
      <c r="G214" s="476">
        <v>0</v>
      </c>
      <c r="H214" s="477">
        <v>0.1</v>
      </c>
      <c r="I214" s="102">
        <v>0</v>
      </c>
      <c r="J214" s="475"/>
      <c r="K214" s="7"/>
      <c r="L214" s="491">
        <v>202</v>
      </c>
      <c r="M214" s="503" t="s">
        <v>489</v>
      </c>
      <c r="N214" s="242">
        <v>0</v>
      </c>
      <c r="O214" s="504"/>
      <c r="P214" s="505"/>
      <c r="Q214" s="81"/>
      <c r="R214" s="510"/>
      <c r="S214" s="510"/>
      <c r="T214" s="507" t="s">
        <v>489</v>
      </c>
      <c r="AM214">
        <v>0</v>
      </c>
      <c r="AN214">
        <v>0</v>
      </c>
      <c r="AO214">
        <v>0</v>
      </c>
      <c r="AP214">
        <v>0</v>
      </c>
    </row>
    <row r="215" spans="1:42" ht="18" hidden="1" outlineLevel="1" x14ac:dyDescent="0.35">
      <c r="A215" s="13" t="s">
        <v>184</v>
      </c>
      <c r="B215" s="35">
        <v>203</v>
      </c>
      <c r="C215" s="473"/>
      <c r="D215" s="474"/>
      <c r="E215" s="474"/>
      <c r="F215" s="475"/>
      <c r="G215" s="476">
        <v>0</v>
      </c>
      <c r="H215" s="477">
        <v>0.1</v>
      </c>
      <c r="I215" s="102">
        <v>0</v>
      </c>
      <c r="J215" s="475"/>
      <c r="K215" s="7"/>
      <c r="L215" s="491">
        <v>203</v>
      </c>
      <c r="M215" s="503" t="s">
        <v>489</v>
      </c>
      <c r="N215" s="242">
        <v>0</v>
      </c>
      <c r="O215" s="504"/>
      <c r="P215" s="505"/>
      <c r="Q215" s="81"/>
      <c r="R215" s="510"/>
      <c r="S215" s="510"/>
      <c r="T215" s="507" t="s">
        <v>489</v>
      </c>
      <c r="AM215">
        <v>0</v>
      </c>
      <c r="AN215">
        <v>0</v>
      </c>
      <c r="AO215">
        <v>0</v>
      </c>
      <c r="AP215">
        <v>0</v>
      </c>
    </row>
    <row r="216" spans="1:42" ht="18" hidden="1" outlineLevel="1" x14ac:dyDescent="0.35">
      <c r="A216" s="13" t="s">
        <v>184</v>
      </c>
      <c r="B216" s="35">
        <v>204</v>
      </c>
      <c r="C216" s="473"/>
      <c r="D216" s="474"/>
      <c r="E216" s="474"/>
      <c r="F216" s="475"/>
      <c r="G216" s="476">
        <v>0</v>
      </c>
      <c r="H216" s="477">
        <v>0.1</v>
      </c>
      <c r="I216" s="102">
        <v>0</v>
      </c>
      <c r="J216" s="475"/>
      <c r="K216" s="7"/>
      <c r="L216" s="491">
        <v>204</v>
      </c>
      <c r="M216" s="503" t="s">
        <v>489</v>
      </c>
      <c r="N216" s="242">
        <v>0</v>
      </c>
      <c r="O216" s="504"/>
      <c r="P216" s="505"/>
      <c r="Q216" s="81"/>
      <c r="R216" s="510"/>
      <c r="S216" s="510"/>
      <c r="T216" s="507" t="s">
        <v>489</v>
      </c>
      <c r="AM216">
        <v>0</v>
      </c>
      <c r="AN216">
        <v>0</v>
      </c>
      <c r="AO216">
        <v>0</v>
      </c>
      <c r="AP216">
        <v>0</v>
      </c>
    </row>
    <row r="217" spans="1:42" ht="18" hidden="1" outlineLevel="1" x14ac:dyDescent="0.35">
      <c r="A217" s="13" t="s">
        <v>184</v>
      </c>
      <c r="B217" s="35">
        <v>205</v>
      </c>
      <c r="C217" s="473"/>
      <c r="D217" s="474"/>
      <c r="E217" s="474"/>
      <c r="F217" s="475"/>
      <c r="G217" s="476">
        <v>0</v>
      </c>
      <c r="H217" s="477">
        <v>0.1</v>
      </c>
      <c r="I217" s="102">
        <v>0</v>
      </c>
      <c r="J217" s="475"/>
      <c r="K217" s="7"/>
      <c r="L217" s="491">
        <v>205</v>
      </c>
      <c r="M217" s="503" t="s">
        <v>489</v>
      </c>
      <c r="N217" s="242">
        <v>0</v>
      </c>
      <c r="O217" s="504"/>
      <c r="P217" s="505"/>
      <c r="Q217" s="81"/>
      <c r="R217" s="510"/>
      <c r="S217" s="510"/>
      <c r="T217" s="507" t="s">
        <v>489</v>
      </c>
      <c r="AM217">
        <v>0</v>
      </c>
      <c r="AN217">
        <v>0</v>
      </c>
      <c r="AO217">
        <v>0</v>
      </c>
      <c r="AP217">
        <v>0</v>
      </c>
    </row>
    <row r="218" spans="1:42" ht="18" hidden="1" outlineLevel="1" x14ac:dyDescent="0.35">
      <c r="A218" s="13" t="s">
        <v>184</v>
      </c>
      <c r="B218" s="35">
        <v>206</v>
      </c>
      <c r="C218" s="473"/>
      <c r="D218" s="474"/>
      <c r="E218" s="474"/>
      <c r="F218" s="475"/>
      <c r="G218" s="476">
        <v>0</v>
      </c>
      <c r="H218" s="477">
        <v>0.1</v>
      </c>
      <c r="I218" s="102">
        <v>0</v>
      </c>
      <c r="J218" s="475"/>
      <c r="K218" s="7"/>
      <c r="L218" s="491">
        <v>206</v>
      </c>
      <c r="M218" s="503" t="s">
        <v>489</v>
      </c>
      <c r="N218" s="242">
        <v>0</v>
      </c>
      <c r="O218" s="504"/>
      <c r="P218" s="505"/>
      <c r="Q218" s="81"/>
      <c r="R218" s="510"/>
      <c r="S218" s="510"/>
      <c r="T218" s="507" t="s">
        <v>489</v>
      </c>
      <c r="AM218">
        <v>0</v>
      </c>
      <c r="AN218">
        <v>0</v>
      </c>
      <c r="AO218">
        <v>0</v>
      </c>
      <c r="AP218">
        <v>0</v>
      </c>
    </row>
    <row r="219" spans="1:42" ht="18" hidden="1" outlineLevel="1" x14ac:dyDescent="0.35">
      <c r="A219" s="13" t="s">
        <v>184</v>
      </c>
      <c r="B219" s="35">
        <v>207</v>
      </c>
      <c r="C219" s="473"/>
      <c r="D219" s="474"/>
      <c r="E219" s="474"/>
      <c r="F219" s="475"/>
      <c r="G219" s="476">
        <v>0</v>
      </c>
      <c r="H219" s="477">
        <v>0.1</v>
      </c>
      <c r="I219" s="102">
        <v>0</v>
      </c>
      <c r="J219" s="475"/>
      <c r="K219" s="7"/>
      <c r="L219" s="491">
        <v>207</v>
      </c>
      <c r="M219" s="503" t="s">
        <v>489</v>
      </c>
      <c r="N219" s="242">
        <v>0</v>
      </c>
      <c r="O219" s="504"/>
      <c r="P219" s="505"/>
      <c r="Q219" s="81"/>
      <c r="R219" s="510"/>
      <c r="S219" s="510"/>
      <c r="T219" s="507" t="s">
        <v>489</v>
      </c>
      <c r="AM219">
        <v>0</v>
      </c>
      <c r="AN219">
        <v>0</v>
      </c>
      <c r="AO219">
        <v>0</v>
      </c>
      <c r="AP219">
        <v>0</v>
      </c>
    </row>
    <row r="220" spans="1:42" ht="18" hidden="1" outlineLevel="1" x14ac:dyDescent="0.35">
      <c r="A220" s="13" t="s">
        <v>184</v>
      </c>
      <c r="B220" s="35">
        <v>208</v>
      </c>
      <c r="C220" s="473"/>
      <c r="D220" s="474"/>
      <c r="E220" s="474"/>
      <c r="F220" s="475"/>
      <c r="G220" s="476">
        <v>0</v>
      </c>
      <c r="H220" s="477">
        <v>0.1</v>
      </c>
      <c r="I220" s="102">
        <v>0</v>
      </c>
      <c r="J220" s="475"/>
      <c r="K220" s="7"/>
      <c r="L220" s="491">
        <v>208</v>
      </c>
      <c r="M220" s="503" t="s">
        <v>489</v>
      </c>
      <c r="N220" s="242">
        <v>0</v>
      </c>
      <c r="O220" s="504"/>
      <c r="P220" s="505"/>
      <c r="Q220" s="81"/>
      <c r="R220" s="510"/>
      <c r="S220" s="510"/>
      <c r="T220" s="507" t="s">
        <v>489</v>
      </c>
      <c r="AM220">
        <v>0</v>
      </c>
      <c r="AN220">
        <v>0</v>
      </c>
      <c r="AO220">
        <v>0</v>
      </c>
      <c r="AP220">
        <v>0</v>
      </c>
    </row>
    <row r="221" spans="1:42" ht="18" hidden="1" outlineLevel="1" x14ac:dyDescent="0.35">
      <c r="A221" s="13" t="s">
        <v>184</v>
      </c>
      <c r="B221" s="35">
        <v>209</v>
      </c>
      <c r="C221" s="473"/>
      <c r="D221" s="474"/>
      <c r="E221" s="474"/>
      <c r="F221" s="475"/>
      <c r="G221" s="476">
        <v>0</v>
      </c>
      <c r="H221" s="477">
        <v>0.1</v>
      </c>
      <c r="I221" s="102">
        <v>0</v>
      </c>
      <c r="J221" s="475"/>
      <c r="K221" s="7"/>
      <c r="L221" s="491">
        <v>209</v>
      </c>
      <c r="M221" s="503" t="s">
        <v>489</v>
      </c>
      <c r="N221" s="242">
        <v>0</v>
      </c>
      <c r="O221" s="504"/>
      <c r="P221" s="505"/>
      <c r="Q221" s="81"/>
      <c r="R221" s="510"/>
      <c r="S221" s="510"/>
      <c r="T221" s="507" t="s">
        <v>489</v>
      </c>
      <c r="AM221">
        <v>0</v>
      </c>
      <c r="AN221">
        <v>0</v>
      </c>
      <c r="AO221">
        <v>0</v>
      </c>
      <c r="AP221">
        <v>0</v>
      </c>
    </row>
    <row r="222" spans="1:42" ht="18" hidden="1" outlineLevel="1" x14ac:dyDescent="0.35">
      <c r="A222" s="13" t="s">
        <v>184</v>
      </c>
      <c r="B222" s="35">
        <v>210</v>
      </c>
      <c r="C222" s="473"/>
      <c r="D222" s="474"/>
      <c r="E222" s="474"/>
      <c r="F222" s="475"/>
      <c r="G222" s="476">
        <v>0</v>
      </c>
      <c r="H222" s="477">
        <v>0.1</v>
      </c>
      <c r="I222" s="102">
        <v>0</v>
      </c>
      <c r="J222" s="475"/>
      <c r="K222" s="7"/>
      <c r="L222" s="491">
        <v>210</v>
      </c>
      <c r="M222" s="503" t="s">
        <v>489</v>
      </c>
      <c r="N222" s="242">
        <v>0</v>
      </c>
      <c r="O222" s="504"/>
      <c r="P222" s="505"/>
      <c r="Q222" s="81"/>
      <c r="R222" s="510"/>
      <c r="S222" s="510"/>
      <c r="T222" s="507" t="s">
        <v>489</v>
      </c>
      <c r="AM222">
        <v>0</v>
      </c>
      <c r="AN222">
        <v>0</v>
      </c>
      <c r="AO222">
        <v>0</v>
      </c>
      <c r="AP222">
        <v>0</v>
      </c>
    </row>
    <row r="223" spans="1:42" ht="18" hidden="1" outlineLevel="1" x14ac:dyDescent="0.35">
      <c r="A223" s="13" t="s">
        <v>184</v>
      </c>
      <c r="B223" s="35">
        <v>211</v>
      </c>
      <c r="C223" s="473"/>
      <c r="D223" s="474"/>
      <c r="E223" s="474"/>
      <c r="F223" s="475"/>
      <c r="G223" s="476">
        <v>0</v>
      </c>
      <c r="H223" s="477">
        <v>0.1</v>
      </c>
      <c r="I223" s="102">
        <v>0</v>
      </c>
      <c r="J223" s="475"/>
      <c r="K223" s="7"/>
      <c r="L223" s="491">
        <v>211</v>
      </c>
      <c r="M223" s="503" t="s">
        <v>489</v>
      </c>
      <c r="N223" s="242">
        <v>0</v>
      </c>
      <c r="O223" s="504"/>
      <c r="P223" s="505"/>
      <c r="Q223" s="81"/>
      <c r="R223" s="510"/>
      <c r="S223" s="510"/>
      <c r="T223" s="507" t="s">
        <v>489</v>
      </c>
      <c r="AM223">
        <v>0</v>
      </c>
      <c r="AN223">
        <v>0</v>
      </c>
      <c r="AO223">
        <v>0</v>
      </c>
      <c r="AP223">
        <v>0</v>
      </c>
    </row>
    <row r="224" spans="1:42" ht="18" hidden="1" outlineLevel="1" x14ac:dyDescent="0.35">
      <c r="A224" s="13" t="s">
        <v>184</v>
      </c>
      <c r="B224" s="35">
        <v>212</v>
      </c>
      <c r="C224" s="473"/>
      <c r="D224" s="474"/>
      <c r="E224" s="474"/>
      <c r="F224" s="475"/>
      <c r="G224" s="476">
        <v>0</v>
      </c>
      <c r="H224" s="477">
        <v>0.1</v>
      </c>
      <c r="I224" s="102">
        <v>0</v>
      </c>
      <c r="J224" s="475"/>
      <c r="K224" s="7"/>
      <c r="L224" s="491">
        <v>212</v>
      </c>
      <c r="M224" s="503" t="s">
        <v>489</v>
      </c>
      <c r="N224" s="242">
        <v>0</v>
      </c>
      <c r="O224" s="504"/>
      <c r="P224" s="505"/>
      <c r="Q224" s="81"/>
      <c r="R224" s="510"/>
      <c r="S224" s="510"/>
      <c r="T224" s="507" t="s">
        <v>489</v>
      </c>
      <c r="AM224">
        <v>0</v>
      </c>
      <c r="AN224">
        <v>0</v>
      </c>
      <c r="AO224">
        <v>0</v>
      </c>
      <c r="AP224">
        <v>0</v>
      </c>
    </row>
    <row r="225" spans="1:42" ht="18" hidden="1" outlineLevel="1" x14ac:dyDescent="0.35">
      <c r="A225" s="13" t="s">
        <v>184</v>
      </c>
      <c r="B225" s="35">
        <v>213</v>
      </c>
      <c r="C225" s="473"/>
      <c r="D225" s="474"/>
      <c r="E225" s="474"/>
      <c r="F225" s="475"/>
      <c r="G225" s="476">
        <v>0</v>
      </c>
      <c r="H225" s="477">
        <v>0.1</v>
      </c>
      <c r="I225" s="102">
        <v>0</v>
      </c>
      <c r="J225" s="475"/>
      <c r="K225" s="7"/>
      <c r="L225" s="491">
        <v>213</v>
      </c>
      <c r="M225" s="503" t="s">
        <v>489</v>
      </c>
      <c r="N225" s="242">
        <v>0</v>
      </c>
      <c r="O225" s="504"/>
      <c r="P225" s="505"/>
      <c r="Q225" s="81"/>
      <c r="R225" s="510"/>
      <c r="S225" s="510"/>
      <c r="T225" s="507" t="s">
        <v>489</v>
      </c>
      <c r="AM225">
        <v>0</v>
      </c>
      <c r="AN225">
        <v>0</v>
      </c>
      <c r="AO225">
        <v>0</v>
      </c>
      <c r="AP225">
        <v>0</v>
      </c>
    </row>
    <row r="226" spans="1:42" ht="18" hidden="1" outlineLevel="1" x14ac:dyDescent="0.35">
      <c r="A226" s="13" t="s">
        <v>184</v>
      </c>
      <c r="B226" s="35">
        <v>214</v>
      </c>
      <c r="C226" s="473"/>
      <c r="D226" s="474"/>
      <c r="E226" s="474"/>
      <c r="F226" s="475"/>
      <c r="G226" s="476">
        <v>0</v>
      </c>
      <c r="H226" s="477">
        <v>0.1</v>
      </c>
      <c r="I226" s="102">
        <v>0</v>
      </c>
      <c r="J226" s="475"/>
      <c r="K226" s="7"/>
      <c r="L226" s="491">
        <v>214</v>
      </c>
      <c r="M226" s="503" t="s">
        <v>489</v>
      </c>
      <c r="N226" s="242">
        <v>0</v>
      </c>
      <c r="O226" s="504"/>
      <c r="P226" s="505"/>
      <c r="Q226" s="81"/>
      <c r="R226" s="510"/>
      <c r="S226" s="510"/>
      <c r="T226" s="507" t="s">
        <v>489</v>
      </c>
      <c r="AM226">
        <v>0</v>
      </c>
      <c r="AN226">
        <v>0</v>
      </c>
      <c r="AO226">
        <v>0</v>
      </c>
      <c r="AP226">
        <v>0</v>
      </c>
    </row>
    <row r="227" spans="1:42" ht="18" hidden="1" outlineLevel="1" x14ac:dyDescent="0.35">
      <c r="A227" s="13" t="s">
        <v>184</v>
      </c>
      <c r="B227" s="35">
        <v>215</v>
      </c>
      <c r="C227" s="473"/>
      <c r="D227" s="474"/>
      <c r="E227" s="474"/>
      <c r="F227" s="475"/>
      <c r="G227" s="476">
        <v>0</v>
      </c>
      <c r="H227" s="477">
        <v>0.1</v>
      </c>
      <c r="I227" s="102">
        <v>0</v>
      </c>
      <c r="J227" s="475"/>
      <c r="K227" s="7"/>
      <c r="L227" s="491">
        <v>215</v>
      </c>
      <c r="M227" s="503" t="s">
        <v>489</v>
      </c>
      <c r="N227" s="242">
        <v>0</v>
      </c>
      <c r="O227" s="504"/>
      <c r="P227" s="505"/>
      <c r="Q227" s="81"/>
      <c r="R227" s="510"/>
      <c r="S227" s="510"/>
      <c r="T227" s="507" t="s">
        <v>489</v>
      </c>
      <c r="AM227">
        <v>0</v>
      </c>
      <c r="AN227">
        <v>0</v>
      </c>
      <c r="AO227">
        <v>0</v>
      </c>
      <c r="AP227">
        <v>0</v>
      </c>
    </row>
    <row r="228" spans="1:42" ht="18" hidden="1" outlineLevel="1" x14ac:dyDescent="0.35">
      <c r="A228" s="13" t="s">
        <v>184</v>
      </c>
      <c r="B228" s="35">
        <v>216</v>
      </c>
      <c r="C228" s="473"/>
      <c r="D228" s="474"/>
      <c r="E228" s="474"/>
      <c r="F228" s="475"/>
      <c r="G228" s="476">
        <v>0</v>
      </c>
      <c r="H228" s="477">
        <v>0.1</v>
      </c>
      <c r="I228" s="102">
        <v>0</v>
      </c>
      <c r="J228" s="475"/>
      <c r="K228" s="7"/>
      <c r="L228" s="491">
        <v>216</v>
      </c>
      <c r="M228" s="503" t="s">
        <v>489</v>
      </c>
      <c r="N228" s="242">
        <v>0</v>
      </c>
      <c r="O228" s="504"/>
      <c r="P228" s="505"/>
      <c r="Q228" s="81"/>
      <c r="R228" s="510"/>
      <c r="S228" s="510"/>
      <c r="T228" s="507" t="s">
        <v>489</v>
      </c>
      <c r="AM228">
        <v>0</v>
      </c>
      <c r="AN228">
        <v>0</v>
      </c>
      <c r="AO228">
        <v>0</v>
      </c>
      <c r="AP228">
        <v>0</v>
      </c>
    </row>
    <row r="229" spans="1:42" ht="18" hidden="1" outlineLevel="1" x14ac:dyDescent="0.35">
      <c r="A229" s="13" t="s">
        <v>184</v>
      </c>
      <c r="B229" s="35">
        <v>217</v>
      </c>
      <c r="C229" s="473"/>
      <c r="D229" s="474"/>
      <c r="E229" s="474"/>
      <c r="F229" s="475"/>
      <c r="G229" s="476">
        <v>0</v>
      </c>
      <c r="H229" s="477">
        <v>0.1</v>
      </c>
      <c r="I229" s="102">
        <v>0</v>
      </c>
      <c r="J229" s="475"/>
      <c r="K229" s="7"/>
      <c r="L229" s="491">
        <v>217</v>
      </c>
      <c r="M229" s="503" t="s">
        <v>489</v>
      </c>
      <c r="N229" s="242">
        <v>0</v>
      </c>
      <c r="O229" s="504"/>
      <c r="P229" s="505"/>
      <c r="Q229" s="81"/>
      <c r="R229" s="510"/>
      <c r="S229" s="510"/>
      <c r="T229" s="507" t="s">
        <v>489</v>
      </c>
      <c r="AM229">
        <v>0</v>
      </c>
      <c r="AN229">
        <v>0</v>
      </c>
      <c r="AO229">
        <v>0</v>
      </c>
      <c r="AP229">
        <v>0</v>
      </c>
    </row>
    <row r="230" spans="1:42" ht="18" hidden="1" outlineLevel="1" x14ac:dyDescent="0.35">
      <c r="A230" s="13" t="s">
        <v>184</v>
      </c>
      <c r="B230" s="35">
        <v>218</v>
      </c>
      <c r="C230" s="473"/>
      <c r="D230" s="474"/>
      <c r="E230" s="474"/>
      <c r="F230" s="475"/>
      <c r="G230" s="476">
        <v>0</v>
      </c>
      <c r="H230" s="477">
        <v>0.1</v>
      </c>
      <c r="I230" s="102">
        <v>0</v>
      </c>
      <c r="J230" s="475"/>
      <c r="K230" s="7"/>
      <c r="L230" s="491">
        <v>218</v>
      </c>
      <c r="M230" s="503" t="s">
        <v>489</v>
      </c>
      <c r="N230" s="242">
        <v>0</v>
      </c>
      <c r="O230" s="504"/>
      <c r="P230" s="505"/>
      <c r="Q230" s="81"/>
      <c r="R230" s="510"/>
      <c r="S230" s="510"/>
      <c r="T230" s="507" t="s">
        <v>489</v>
      </c>
      <c r="AM230">
        <v>0</v>
      </c>
      <c r="AN230">
        <v>0</v>
      </c>
      <c r="AO230">
        <v>0</v>
      </c>
      <c r="AP230">
        <v>0</v>
      </c>
    </row>
    <row r="231" spans="1:42" ht="18" hidden="1" outlineLevel="1" x14ac:dyDescent="0.35">
      <c r="A231" s="13" t="s">
        <v>184</v>
      </c>
      <c r="B231" s="35">
        <v>219</v>
      </c>
      <c r="C231" s="473"/>
      <c r="D231" s="474"/>
      <c r="E231" s="474"/>
      <c r="F231" s="475"/>
      <c r="G231" s="476">
        <v>0</v>
      </c>
      <c r="H231" s="477">
        <v>0.1</v>
      </c>
      <c r="I231" s="102">
        <v>0</v>
      </c>
      <c r="J231" s="475"/>
      <c r="K231" s="7"/>
      <c r="L231" s="491">
        <v>219</v>
      </c>
      <c r="M231" s="503" t="s">
        <v>489</v>
      </c>
      <c r="N231" s="242">
        <v>0</v>
      </c>
      <c r="O231" s="504"/>
      <c r="P231" s="505"/>
      <c r="Q231" s="81"/>
      <c r="R231" s="510"/>
      <c r="S231" s="510"/>
      <c r="T231" s="507" t="s">
        <v>489</v>
      </c>
      <c r="AM231">
        <v>0</v>
      </c>
      <c r="AN231">
        <v>0</v>
      </c>
      <c r="AO231">
        <v>0</v>
      </c>
      <c r="AP231">
        <v>0</v>
      </c>
    </row>
    <row r="232" spans="1:42" ht="18" hidden="1" outlineLevel="1" x14ac:dyDescent="0.35">
      <c r="A232" s="13" t="s">
        <v>184</v>
      </c>
      <c r="B232" s="35">
        <v>220</v>
      </c>
      <c r="C232" s="473"/>
      <c r="D232" s="474"/>
      <c r="E232" s="474"/>
      <c r="F232" s="475"/>
      <c r="G232" s="476">
        <v>0</v>
      </c>
      <c r="H232" s="477">
        <v>0.1</v>
      </c>
      <c r="I232" s="102">
        <v>0</v>
      </c>
      <c r="J232" s="475"/>
      <c r="K232" s="7"/>
      <c r="L232" s="491">
        <v>220</v>
      </c>
      <c r="M232" s="503" t="s">
        <v>489</v>
      </c>
      <c r="N232" s="242">
        <v>0</v>
      </c>
      <c r="O232" s="504"/>
      <c r="P232" s="505"/>
      <c r="Q232" s="81"/>
      <c r="R232" s="510"/>
      <c r="S232" s="510"/>
      <c r="T232" s="507" t="s">
        <v>489</v>
      </c>
      <c r="AM232">
        <v>0</v>
      </c>
      <c r="AN232">
        <v>0</v>
      </c>
      <c r="AO232">
        <v>0</v>
      </c>
      <c r="AP232">
        <v>0</v>
      </c>
    </row>
    <row r="233" spans="1:42" ht="18" hidden="1" outlineLevel="1" x14ac:dyDescent="0.35">
      <c r="A233" s="13" t="s">
        <v>184</v>
      </c>
      <c r="B233" s="35">
        <v>221</v>
      </c>
      <c r="C233" s="473"/>
      <c r="D233" s="474"/>
      <c r="E233" s="474"/>
      <c r="F233" s="475"/>
      <c r="G233" s="476">
        <v>0</v>
      </c>
      <c r="H233" s="477">
        <v>0.1</v>
      </c>
      <c r="I233" s="102">
        <v>0</v>
      </c>
      <c r="J233" s="475"/>
      <c r="K233" s="7"/>
      <c r="L233" s="491">
        <v>221</v>
      </c>
      <c r="M233" s="503" t="s">
        <v>489</v>
      </c>
      <c r="N233" s="242">
        <v>0</v>
      </c>
      <c r="O233" s="504"/>
      <c r="P233" s="505"/>
      <c r="Q233" s="81"/>
      <c r="R233" s="510"/>
      <c r="S233" s="510"/>
      <c r="T233" s="507" t="s">
        <v>489</v>
      </c>
      <c r="AM233">
        <v>0</v>
      </c>
      <c r="AN233">
        <v>0</v>
      </c>
      <c r="AO233">
        <v>0</v>
      </c>
      <c r="AP233">
        <v>0</v>
      </c>
    </row>
    <row r="234" spans="1:42" ht="18" hidden="1" outlineLevel="1" x14ac:dyDescent="0.35">
      <c r="A234" s="13" t="s">
        <v>184</v>
      </c>
      <c r="B234" s="35">
        <v>222</v>
      </c>
      <c r="C234" s="473"/>
      <c r="D234" s="474"/>
      <c r="E234" s="474"/>
      <c r="F234" s="475"/>
      <c r="G234" s="476">
        <v>0</v>
      </c>
      <c r="H234" s="477">
        <v>0.1</v>
      </c>
      <c r="I234" s="102">
        <v>0</v>
      </c>
      <c r="J234" s="475"/>
      <c r="K234" s="7"/>
      <c r="L234" s="491">
        <v>222</v>
      </c>
      <c r="M234" s="503" t="s">
        <v>489</v>
      </c>
      <c r="N234" s="242">
        <v>0</v>
      </c>
      <c r="O234" s="504"/>
      <c r="P234" s="505"/>
      <c r="Q234" s="81"/>
      <c r="R234" s="510"/>
      <c r="S234" s="510"/>
      <c r="T234" s="507" t="s">
        <v>489</v>
      </c>
      <c r="AM234">
        <v>0</v>
      </c>
      <c r="AN234">
        <v>0</v>
      </c>
      <c r="AO234">
        <v>0</v>
      </c>
      <c r="AP234">
        <v>0</v>
      </c>
    </row>
    <row r="235" spans="1:42" ht="18" hidden="1" outlineLevel="1" x14ac:dyDescent="0.35">
      <c r="A235" s="13" t="s">
        <v>184</v>
      </c>
      <c r="B235" s="35">
        <v>223</v>
      </c>
      <c r="C235" s="473"/>
      <c r="D235" s="474"/>
      <c r="E235" s="474"/>
      <c r="F235" s="475"/>
      <c r="G235" s="476">
        <v>0</v>
      </c>
      <c r="H235" s="477">
        <v>0.1</v>
      </c>
      <c r="I235" s="102">
        <v>0</v>
      </c>
      <c r="J235" s="475"/>
      <c r="K235" s="7"/>
      <c r="L235" s="491">
        <v>223</v>
      </c>
      <c r="M235" s="503" t="s">
        <v>489</v>
      </c>
      <c r="N235" s="242">
        <v>0</v>
      </c>
      <c r="O235" s="504"/>
      <c r="P235" s="505"/>
      <c r="Q235" s="81"/>
      <c r="R235" s="510"/>
      <c r="S235" s="510"/>
      <c r="T235" s="507" t="s">
        <v>489</v>
      </c>
      <c r="AM235">
        <v>0</v>
      </c>
      <c r="AN235">
        <v>0</v>
      </c>
      <c r="AO235">
        <v>0</v>
      </c>
      <c r="AP235">
        <v>0</v>
      </c>
    </row>
    <row r="236" spans="1:42" ht="18" hidden="1" outlineLevel="1" x14ac:dyDescent="0.35">
      <c r="A236" s="13" t="s">
        <v>184</v>
      </c>
      <c r="B236" s="35">
        <v>224</v>
      </c>
      <c r="C236" s="473"/>
      <c r="D236" s="474"/>
      <c r="E236" s="474"/>
      <c r="F236" s="475"/>
      <c r="G236" s="476">
        <v>0</v>
      </c>
      <c r="H236" s="477">
        <v>0.1</v>
      </c>
      <c r="I236" s="102">
        <v>0</v>
      </c>
      <c r="J236" s="475"/>
      <c r="K236" s="7"/>
      <c r="L236" s="491">
        <v>224</v>
      </c>
      <c r="M236" s="503" t="s">
        <v>489</v>
      </c>
      <c r="N236" s="242">
        <v>0</v>
      </c>
      <c r="O236" s="504"/>
      <c r="P236" s="505"/>
      <c r="Q236" s="81"/>
      <c r="R236" s="510"/>
      <c r="S236" s="510"/>
      <c r="T236" s="507" t="s">
        <v>489</v>
      </c>
      <c r="AM236">
        <v>0</v>
      </c>
      <c r="AN236">
        <v>0</v>
      </c>
      <c r="AO236">
        <v>0</v>
      </c>
      <c r="AP236">
        <v>0</v>
      </c>
    </row>
    <row r="237" spans="1:42" ht="18" hidden="1" outlineLevel="1" x14ac:dyDescent="0.35">
      <c r="A237" s="13" t="s">
        <v>184</v>
      </c>
      <c r="B237" s="35">
        <v>225</v>
      </c>
      <c r="C237" s="473"/>
      <c r="D237" s="474"/>
      <c r="E237" s="474"/>
      <c r="F237" s="475"/>
      <c r="G237" s="476">
        <v>0</v>
      </c>
      <c r="H237" s="477">
        <v>0.1</v>
      </c>
      <c r="I237" s="102">
        <v>0</v>
      </c>
      <c r="J237" s="475"/>
      <c r="K237" s="7"/>
      <c r="L237" s="491">
        <v>225</v>
      </c>
      <c r="M237" s="503" t="s">
        <v>489</v>
      </c>
      <c r="N237" s="242">
        <v>0</v>
      </c>
      <c r="O237" s="504"/>
      <c r="P237" s="505"/>
      <c r="Q237" s="81"/>
      <c r="R237" s="510"/>
      <c r="S237" s="510"/>
      <c r="T237" s="507" t="s">
        <v>489</v>
      </c>
      <c r="AM237">
        <v>0</v>
      </c>
      <c r="AN237">
        <v>0</v>
      </c>
      <c r="AO237">
        <v>0</v>
      </c>
      <c r="AP237">
        <v>0</v>
      </c>
    </row>
    <row r="238" spans="1:42" ht="18" hidden="1" outlineLevel="1" x14ac:dyDescent="0.35">
      <c r="A238" s="13" t="s">
        <v>184</v>
      </c>
      <c r="B238" s="35">
        <v>226</v>
      </c>
      <c r="C238" s="473"/>
      <c r="D238" s="474"/>
      <c r="E238" s="474"/>
      <c r="F238" s="475"/>
      <c r="G238" s="476">
        <v>0</v>
      </c>
      <c r="H238" s="477">
        <v>0.1</v>
      </c>
      <c r="I238" s="102">
        <v>0</v>
      </c>
      <c r="J238" s="475"/>
      <c r="K238" s="7"/>
      <c r="L238" s="491">
        <v>226</v>
      </c>
      <c r="M238" s="503" t="s">
        <v>489</v>
      </c>
      <c r="N238" s="242">
        <v>0</v>
      </c>
      <c r="O238" s="504"/>
      <c r="P238" s="505"/>
      <c r="Q238" s="81"/>
      <c r="R238" s="510"/>
      <c r="S238" s="510"/>
      <c r="T238" s="507" t="s">
        <v>489</v>
      </c>
      <c r="AM238">
        <v>0</v>
      </c>
      <c r="AN238">
        <v>0</v>
      </c>
      <c r="AO238">
        <v>0</v>
      </c>
      <c r="AP238">
        <v>0</v>
      </c>
    </row>
    <row r="239" spans="1:42" ht="18" hidden="1" outlineLevel="1" x14ac:dyDescent="0.35">
      <c r="A239" s="13" t="s">
        <v>184</v>
      </c>
      <c r="B239" s="35">
        <v>227</v>
      </c>
      <c r="C239" s="473"/>
      <c r="D239" s="474"/>
      <c r="E239" s="474"/>
      <c r="F239" s="475"/>
      <c r="G239" s="476">
        <v>0</v>
      </c>
      <c r="H239" s="477">
        <v>0.1</v>
      </c>
      <c r="I239" s="102">
        <v>0</v>
      </c>
      <c r="J239" s="475"/>
      <c r="K239" s="7"/>
      <c r="L239" s="491">
        <v>227</v>
      </c>
      <c r="M239" s="503" t="s">
        <v>489</v>
      </c>
      <c r="N239" s="242">
        <v>0</v>
      </c>
      <c r="O239" s="504"/>
      <c r="P239" s="505"/>
      <c r="Q239" s="81"/>
      <c r="R239" s="510"/>
      <c r="S239" s="510"/>
      <c r="T239" s="507" t="s">
        <v>489</v>
      </c>
      <c r="AM239">
        <v>0</v>
      </c>
      <c r="AN239">
        <v>0</v>
      </c>
      <c r="AO239">
        <v>0</v>
      </c>
      <c r="AP239">
        <v>0</v>
      </c>
    </row>
    <row r="240" spans="1:42" ht="18" hidden="1" outlineLevel="1" x14ac:dyDescent="0.35">
      <c r="A240" s="13" t="s">
        <v>184</v>
      </c>
      <c r="B240" s="35">
        <v>228</v>
      </c>
      <c r="C240" s="473"/>
      <c r="D240" s="474"/>
      <c r="E240" s="474"/>
      <c r="F240" s="475"/>
      <c r="G240" s="476">
        <v>0</v>
      </c>
      <c r="H240" s="477">
        <v>0.1</v>
      </c>
      <c r="I240" s="102">
        <v>0</v>
      </c>
      <c r="J240" s="475"/>
      <c r="K240" s="7"/>
      <c r="L240" s="491">
        <v>228</v>
      </c>
      <c r="M240" s="503" t="s">
        <v>489</v>
      </c>
      <c r="N240" s="242">
        <v>0</v>
      </c>
      <c r="O240" s="504"/>
      <c r="P240" s="505"/>
      <c r="Q240" s="81"/>
      <c r="R240" s="510"/>
      <c r="S240" s="510"/>
      <c r="T240" s="507" t="s">
        <v>489</v>
      </c>
      <c r="AM240">
        <v>0</v>
      </c>
      <c r="AN240">
        <v>0</v>
      </c>
      <c r="AO240">
        <v>0</v>
      </c>
      <c r="AP240">
        <v>0</v>
      </c>
    </row>
    <row r="241" spans="1:42" ht="18" hidden="1" outlineLevel="1" x14ac:dyDescent="0.35">
      <c r="A241" s="13" t="s">
        <v>184</v>
      </c>
      <c r="B241" s="35">
        <v>229</v>
      </c>
      <c r="C241" s="473"/>
      <c r="D241" s="474"/>
      <c r="E241" s="474"/>
      <c r="F241" s="475"/>
      <c r="G241" s="476">
        <v>0</v>
      </c>
      <c r="H241" s="477">
        <v>0.1</v>
      </c>
      <c r="I241" s="102">
        <v>0</v>
      </c>
      <c r="J241" s="475"/>
      <c r="K241" s="7"/>
      <c r="L241" s="491">
        <v>229</v>
      </c>
      <c r="M241" s="503" t="s">
        <v>489</v>
      </c>
      <c r="N241" s="242">
        <v>0</v>
      </c>
      <c r="O241" s="504"/>
      <c r="P241" s="505"/>
      <c r="Q241" s="81"/>
      <c r="R241" s="510"/>
      <c r="S241" s="510"/>
      <c r="T241" s="507" t="s">
        <v>489</v>
      </c>
      <c r="AM241">
        <v>0</v>
      </c>
      <c r="AN241">
        <v>0</v>
      </c>
      <c r="AO241">
        <v>0</v>
      </c>
      <c r="AP241">
        <v>0</v>
      </c>
    </row>
    <row r="242" spans="1:42" ht="18" hidden="1" outlineLevel="1" x14ac:dyDescent="0.35">
      <c r="A242" s="13" t="s">
        <v>184</v>
      </c>
      <c r="B242" s="35">
        <v>230</v>
      </c>
      <c r="C242" s="473"/>
      <c r="D242" s="474"/>
      <c r="E242" s="474"/>
      <c r="F242" s="475"/>
      <c r="G242" s="476">
        <v>0</v>
      </c>
      <c r="H242" s="477">
        <v>0.1</v>
      </c>
      <c r="I242" s="102">
        <v>0</v>
      </c>
      <c r="J242" s="475"/>
      <c r="K242" s="7"/>
      <c r="L242" s="491">
        <v>230</v>
      </c>
      <c r="M242" s="503" t="s">
        <v>489</v>
      </c>
      <c r="N242" s="242">
        <v>0</v>
      </c>
      <c r="O242" s="504"/>
      <c r="P242" s="505"/>
      <c r="Q242" s="81"/>
      <c r="R242" s="510"/>
      <c r="S242" s="510"/>
      <c r="T242" s="507" t="s">
        <v>489</v>
      </c>
      <c r="AM242">
        <v>0</v>
      </c>
      <c r="AN242">
        <v>0</v>
      </c>
      <c r="AO242">
        <v>0</v>
      </c>
      <c r="AP242">
        <v>0</v>
      </c>
    </row>
    <row r="243" spans="1:42" ht="18" hidden="1" outlineLevel="1" x14ac:dyDescent="0.35">
      <c r="A243" s="13" t="s">
        <v>184</v>
      </c>
      <c r="B243" s="35">
        <v>231</v>
      </c>
      <c r="C243" s="473"/>
      <c r="D243" s="474"/>
      <c r="E243" s="474"/>
      <c r="F243" s="475"/>
      <c r="G243" s="476">
        <v>0</v>
      </c>
      <c r="H243" s="477">
        <v>0.1</v>
      </c>
      <c r="I243" s="102">
        <v>0</v>
      </c>
      <c r="J243" s="475"/>
      <c r="K243" s="7"/>
      <c r="L243" s="491">
        <v>231</v>
      </c>
      <c r="M243" s="503" t="s">
        <v>489</v>
      </c>
      <c r="N243" s="242">
        <v>0</v>
      </c>
      <c r="O243" s="504"/>
      <c r="P243" s="505"/>
      <c r="Q243" s="81"/>
      <c r="R243" s="510"/>
      <c r="S243" s="510"/>
      <c r="T243" s="507" t="s">
        <v>489</v>
      </c>
      <c r="AM243">
        <v>0</v>
      </c>
      <c r="AN243">
        <v>0</v>
      </c>
      <c r="AO243">
        <v>0</v>
      </c>
      <c r="AP243">
        <v>0</v>
      </c>
    </row>
    <row r="244" spans="1:42" ht="18" hidden="1" outlineLevel="1" x14ac:dyDescent="0.35">
      <c r="A244" s="13" t="s">
        <v>184</v>
      </c>
      <c r="B244" s="35">
        <v>232</v>
      </c>
      <c r="C244" s="473"/>
      <c r="D244" s="474"/>
      <c r="E244" s="474"/>
      <c r="F244" s="475"/>
      <c r="G244" s="476">
        <v>0</v>
      </c>
      <c r="H244" s="477">
        <v>0.1</v>
      </c>
      <c r="I244" s="102">
        <v>0</v>
      </c>
      <c r="J244" s="475"/>
      <c r="K244" s="7"/>
      <c r="L244" s="491">
        <v>232</v>
      </c>
      <c r="M244" s="503" t="s">
        <v>489</v>
      </c>
      <c r="N244" s="242">
        <v>0</v>
      </c>
      <c r="O244" s="504"/>
      <c r="P244" s="505"/>
      <c r="Q244" s="81"/>
      <c r="R244" s="510"/>
      <c r="S244" s="510"/>
      <c r="T244" s="507" t="s">
        <v>489</v>
      </c>
      <c r="AM244">
        <v>0</v>
      </c>
      <c r="AN244">
        <v>0</v>
      </c>
      <c r="AO244">
        <v>0</v>
      </c>
      <c r="AP244">
        <v>0</v>
      </c>
    </row>
    <row r="245" spans="1:42" ht="18" hidden="1" outlineLevel="1" x14ac:dyDescent="0.35">
      <c r="A245" s="13" t="s">
        <v>184</v>
      </c>
      <c r="B245" s="35">
        <v>233</v>
      </c>
      <c r="C245" s="473"/>
      <c r="D245" s="474"/>
      <c r="E245" s="474"/>
      <c r="F245" s="475"/>
      <c r="G245" s="476">
        <v>0</v>
      </c>
      <c r="H245" s="477">
        <v>0.1</v>
      </c>
      <c r="I245" s="102">
        <v>0</v>
      </c>
      <c r="J245" s="475"/>
      <c r="K245" s="7"/>
      <c r="L245" s="491">
        <v>233</v>
      </c>
      <c r="M245" s="503" t="s">
        <v>489</v>
      </c>
      <c r="N245" s="242">
        <v>0</v>
      </c>
      <c r="O245" s="504"/>
      <c r="P245" s="505"/>
      <c r="Q245" s="81"/>
      <c r="R245" s="510"/>
      <c r="S245" s="510"/>
      <c r="T245" s="507" t="s">
        <v>489</v>
      </c>
      <c r="AM245">
        <v>0</v>
      </c>
      <c r="AN245">
        <v>0</v>
      </c>
      <c r="AO245">
        <v>0</v>
      </c>
      <c r="AP245">
        <v>0</v>
      </c>
    </row>
    <row r="246" spans="1:42" ht="18" hidden="1" outlineLevel="1" x14ac:dyDescent="0.35">
      <c r="A246" s="13" t="s">
        <v>184</v>
      </c>
      <c r="B246" s="35">
        <v>234</v>
      </c>
      <c r="C246" s="473"/>
      <c r="D246" s="474"/>
      <c r="E246" s="474"/>
      <c r="F246" s="475"/>
      <c r="G246" s="476">
        <v>0</v>
      </c>
      <c r="H246" s="477">
        <v>0.1</v>
      </c>
      <c r="I246" s="102">
        <v>0</v>
      </c>
      <c r="J246" s="475"/>
      <c r="K246" s="7"/>
      <c r="L246" s="491">
        <v>234</v>
      </c>
      <c r="M246" s="503" t="s">
        <v>489</v>
      </c>
      <c r="N246" s="242">
        <v>0</v>
      </c>
      <c r="O246" s="504"/>
      <c r="P246" s="505"/>
      <c r="Q246" s="81"/>
      <c r="R246" s="510"/>
      <c r="S246" s="510"/>
      <c r="T246" s="507" t="s">
        <v>489</v>
      </c>
      <c r="AM246">
        <v>0</v>
      </c>
      <c r="AN246">
        <v>0</v>
      </c>
      <c r="AO246">
        <v>0</v>
      </c>
      <c r="AP246">
        <v>0</v>
      </c>
    </row>
    <row r="247" spans="1:42" ht="18" hidden="1" outlineLevel="1" x14ac:dyDescent="0.35">
      <c r="A247" s="13" t="s">
        <v>184</v>
      </c>
      <c r="B247" s="35">
        <v>235</v>
      </c>
      <c r="C247" s="473"/>
      <c r="D247" s="474"/>
      <c r="E247" s="474"/>
      <c r="F247" s="475"/>
      <c r="G247" s="476">
        <v>0</v>
      </c>
      <c r="H247" s="477">
        <v>0.1</v>
      </c>
      <c r="I247" s="102">
        <v>0</v>
      </c>
      <c r="J247" s="475"/>
      <c r="K247" s="7"/>
      <c r="L247" s="491">
        <v>235</v>
      </c>
      <c r="M247" s="503" t="s">
        <v>489</v>
      </c>
      <c r="N247" s="242">
        <v>0</v>
      </c>
      <c r="O247" s="504"/>
      <c r="P247" s="505"/>
      <c r="Q247" s="81"/>
      <c r="R247" s="510"/>
      <c r="S247" s="510"/>
      <c r="T247" s="507" t="s">
        <v>489</v>
      </c>
      <c r="AM247">
        <v>0</v>
      </c>
      <c r="AN247">
        <v>0</v>
      </c>
      <c r="AO247">
        <v>0</v>
      </c>
      <c r="AP247">
        <v>0</v>
      </c>
    </row>
    <row r="248" spans="1:42" ht="18" hidden="1" outlineLevel="1" x14ac:dyDescent="0.35">
      <c r="A248" s="13" t="s">
        <v>184</v>
      </c>
      <c r="B248" s="35">
        <v>236</v>
      </c>
      <c r="C248" s="473"/>
      <c r="D248" s="474"/>
      <c r="E248" s="474"/>
      <c r="F248" s="475"/>
      <c r="G248" s="476">
        <v>0</v>
      </c>
      <c r="H248" s="477">
        <v>0.1</v>
      </c>
      <c r="I248" s="102">
        <v>0</v>
      </c>
      <c r="J248" s="475"/>
      <c r="K248" s="7"/>
      <c r="L248" s="491">
        <v>236</v>
      </c>
      <c r="M248" s="503" t="s">
        <v>489</v>
      </c>
      <c r="N248" s="242">
        <v>0</v>
      </c>
      <c r="O248" s="504"/>
      <c r="P248" s="505"/>
      <c r="Q248" s="81"/>
      <c r="R248" s="510"/>
      <c r="S248" s="510"/>
      <c r="T248" s="507" t="s">
        <v>489</v>
      </c>
      <c r="AM248">
        <v>0</v>
      </c>
      <c r="AN248">
        <v>0</v>
      </c>
      <c r="AO248">
        <v>0</v>
      </c>
      <c r="AP248">
        <v>0</v>
      </c>
    </row>
    <row r="249" spans="1:42" ht="18" hidden="1" outlineLevel="1" x14ac:dyDescent="0.35">
      <c r="A249" s="13" t="s">
        <v>184</v>
      </c>
      <c r="B249" s="35">
        <v>237</v>
      </c>
      <c r="C249" s="473"/>
      <c r="D249" s="474"/>
      <c r="E249" s="474"/>
      <c r="F249" s="475"/>
      <c r="G249" s="476">
        <v>0</v>
      </c>
      <c r="H249" s="477">
        <v>0.1</v>
      </c>
      <c r="I249" s="102">
        <v>0</v>
      </c>
      <c r="J249" s="475"/>
      <c r="K249" s="7"/>
      <c r="L249" s="491">
        <v>237</v>
      </c>
      <c r="M249" s="503" t="s">
        <v>489</v>
      </c>
      <c r="N249" s="242">
        <v>0</v>
      </c>
      <c r="O249" s="504"/>
      <c r="P249" s="505"/>
      <c r="Q249" s="81"/>
      <c r="R249" s="510"/>
      <c r="S249" s="510"/>
      <c r="T249" s="507" t="s">
        <v>489</v>
      </c>
      <c r="AM249">
        <v>0</v>
      </c>
      <c r="AN249">
        <v>0</v>
      </c>
      <c r="AO249">
        <v>0</v>
      </c>
      <c r="AP249">
        <v>0</v>
      </c>
    </row>
    <row r="250" spans="1:42" ht="18" hidden="1" outlineLevel="1" x14ac:dyDescent="0.35">
      <c r="A250" s="13" t="s">
        <v>184</v>
      </c>
      <c r="B250" s="35">
        <v>238</v>
      </c>
      <c r="C250" s="473"/>
      <c r="D250" s="474"/>
      <c r="E250" s="474"/>
      <c r="F250" s="475"/>
      <c r="G250" s="476">
        <v>0</v>
      </c>
      <c r="H250" s="477">
        <v>0.1</v>
      </c>
      <c r="I250" s="102">
        <v>0</v>
      </c>
      <c r="J250" s="475"/>
      <c r="K250" s="7"/>
      <c r="L250" s="491">
        <v>238</v>
      </c>
      <c r="M250" s="503" t="s">
        <v>489</v>
      </c>
      <c r="N250" s="242">
        <v>0</v>
      </c>
      <c r="O250" s="504"/>
      <c r="P250" s="505"/>
      <c r="Q250" s="81"/>
      <c r="R250" s="510"/>
      <c r="S250" s="510"/>
      <c r="T250" s="507" t="s">
        <v>489</v>
      </c>
      <c r="AM250">
        <v>0</v>
      </c>
      <c r="AN250">
        <v>0</v>
      </c>
      <c r="AO250">
        <v>0</v>
      </c>
      <c r="AP250">
        <v>0</v>
      </c>
    </row>
    <row r="251" spans="1:42" ht="18" hidden="1" outlineLevel="1" x14ac:dyDescent="0.35">
      <c r="A251" s="13" t="s">
        <v>184</v>
      </c>
      <c r="B251" s="35">
        <v>239</v>
      </c>
      <c r="C251" s="473"/>
      <c r="D251" s="474"/>
      <c r="E251" s="474"/>
      <c r="F251" s="475"/>
      <c r="G251" s="476">
        <v>0</v>
      </c>
      <c r="H251" s="477">
        <v>0.1</v>
      </c>
      <c r="I251" s="102">
        <v>0</v>
      </c>
      <c r="J251" s="475"/>
      <c r="K251" s="7"/>
      <c r="L251" s="491">
        <v>239</v>
      </c>
      <c r="M251" s="503" t="s">
        <v>489</v>
      </c>
      <c r="N251" s="242">
        <v>0</v>
      </c>
      <c r="O251" s="504"/>
      <c r="P251" s="505"/>
      <c r="Q251" s="81"/>
      <c r="R251" s="510"/>
      <c r="S251" s="510"/>
      <c r="T251" s="507" t="s">
        <v>489</v>
      </c>
      <c r="AM251">
        <v>0</v>
      </c>
      <c r="AN251">
        <v>0</v>
      </c>
      <c r="AO251">
        <v>0</v>
      </c>
      <c r="AP251">
        <v>0</v>
      </c>
    </row>
    <row r="252" spans="1:42" ht="18" hidden="1" outlineLevel="1" x14ac:dyDescent="0.35">
      <c r="A252" s="13" t="s">
        <v>184</v>
      </c>
      <c r="B252" s="35">
        <v>240</v>
      </c>
      <c r="C252" s="473"/>
      <c r="D252" s="474"/>
      <c r="E252" s="474"/>
      <c r="F252" s="475"/>
      <c r="G252" s="476">
        <v>0</v>
      </c>
      <c r="H252" s="477">
        <v>0.1</v>
      </c>
      <c r="I252" s="102">
        <v>0</v>
      </c>
      <c r="J252" s="475"/>
      <c r="K252" s="7"/>
      <c r="L252" s="491">
        <v>240</v>
      </c>
      <c r="M252" s="503" t="s">
        <v>489</v>
      </c>
      <c r="N252" s="242">
        <v>0</v>
      </c>
      <c r="O252" s="504"/>
      <c r="P252" s="505"/>
      <c r="Q252" s="81"/>
      <c r="R252" s="510"/>
      <c r="S252" s="510"/>
      <c r="T252" s="507" t="s">
        <v>489</v>
      </c>
      <c r="AM252">
        <v>0</v>
      </c>
      <c r="AN252">
        <v>0</v>
      </c>
      <c r="AO252">
        <v>0</v>
      </c>
      <c r="AP252">
        <v>0</v>
      </c>
    </row>
    <row r="253" spans="1:42" ht="18" hidden="1" outlineLevel="1" x14ac:dyDescent="0.35">
      <c r="A253" s="13" t="s">
        <v>184</v>
      </c>
      <c r="B253" s="35">
        <v>241</v>
      </c>
      <c r="C253" s="473"/>
      <c r="D253" s="474"/>
      <c r="E253" s="474"/>
      <c r="F253" s="475"/>
      <c r="G253" s="476">
        <v>0</v>
      </c>
      <c r="H253" s="477">
        <v>0.1</v>
      </c>
      <c r="I253" s="102">
        <v>0</v>
      </c>
      <c r="J253" s="475"/>
      <c r="K253" s="7"/>
      <c r="L253" s="491">
        <v>241</v>
      </c>
      <c r="M253" s="503" t="s">
        <v>489</v>
      </c>
      <c r="N253" s="242">
        <v>0</v>
      </c>
      <c r="O253" s="504"/>
      <c r="P253" s="505"/>
      <c r="Q253" s="81"/>
      <c r="R253" s="510"/>
      <c r="S253" s="510"/>
      <c r="T253" s="507" t="s">
        <v>489</v>
      </c>
      <c r="AM253">
        <v>0</v>
      </c>
      <c r="AN253">
        <v>0</v>
      </c>
      <c r="AO253">
        <v>0</v>
      </c>
      <c r="AP253">
        <v>0</v>
      </c>
    </row>
    <row r="254" spans="1:42" ht="18" hidden="1" outlineLevel="1" x14ac:dyDescent="0.35">
      <c r="A254" s="13" t="s">
        <v>184</v>
      </c>
      <c r="B254" s="35">
        <v>242</v>
      </c>
      <c r="C254" s="473"/>
      <c r="D254" s="474"/>
      <c r="E254" s="474"/>
      <c r="F254" s="475"/>
      <c r="G254" s="476">
        <v>0</v>
      </c>
      <c r="H254" s="477">
        <v>0.1</v>
      </c>
      <c r="I254" s="102">
        <v>0</v>
      </c>
      <c r="J254" s="475"/>
      <c r="K254" s="7"/>
      <c r="L254" s="491">
        <v>242</v>
      </c>
      <c r="M254" s="503" t="s">
        <v>489</v>
      </c>
      <c r="N254" s="242">
        <v>0</v>
      </c>
      <c r="O254" s="504"/>
      <c r="P254" s="505"/>
      <c r="Q254" s="81"/>
      <c r="R254" s="510"/>
      <c r="S254" s="510"/>
      <c r="T254" s="507" t="s">
        <v>489</v>
      </c>
      <c r="AM254">
        <v>0</v>
      </c>
      <c r="AN254">
        <v>0</v>
      </c>
      <c r="AO254">
        <v>0</v>
      </c>
      <c r="AP254">
        <v>0</v>
      </c>
    </row>
    <row r="255" spans="1:42" ht="18" hidden="1" outlineLevel="1" x14ac:dyDescent="0.35">
      <c r="A255" s="13" t="s">
        <v>184</v>
      </c>
      <c r="B255" s="35">
        <v>243</v>
      </c>
      <c r="C255" s="473"/>
      <c r="D255" s="474"/>
      <c r="E255" s="474"/>
      <c r="F255" s="475"/>
      <c r="G255" s="476">
        <v>0</v>
      </c>
      <c r="H255" s="477">
        <v>0.1</v>
      </c>
      <c r="I255" s="102">
        <v>0</v>
      </c>
      <c r="J255" s="475"/>
      <c r="K255" s="7"/>
      <c r="L255" s="491">
        <v>243</v>
      </c>
      <c r="M255" s="503" t="s">
        <v>489</v>
      </c>
      <c r="N255" s="242">
        <v>0</v>
      </c>
      <c r="O255" s="504"/>
      <c r="P255" s="505"/>
      <c r="Q255" s="81"/>
      <c r="R255" s="510"/>
      <c r="S255" s="510"/>
      <c r="T255" s="507" t="s">
        <v>489</v>
      </c>
      <c r="AM255">
        <v>0</v>
      </c>
      <c r="AN255">
        <v>0</v>
      </c>
      <c r="AO255">
        <v>0</v>
      </c>
      <c r="AP255">
        <v>0</v>
      </c>
    </row>
    <row r="256" spans="1:42" ht="18" hidden="1" outlineLevel="1" x14ac:dyDescent="0.35">
      <c r="A256" s="13" t="s">
        <v>184</v>
      </c>
      <c r="B256" s="35">
        <v>244</v>
      </c>
      <c r="C256" s="473"/>
      <c r="D256" s="474"/>
      <c r="E256" s="474"/>
      <c r="F256" s="475"/>
      <c r="G256" s="476">
        <v>0</v>
      </c>
      <c r="H256" s="477">
        <v>0.1</v>
      </c>
      <c r="I256" s="102">
        <v>0</v>
      </c>
      <c r="J256" s="475"/>
      <c r="K256" s="7"/>
      <c r="L256" s="491">
        <v>244</v>
      </c>
      <c r="M256" s="503" t="s">
        <v>489</v>
      </c>
      <c r="N256" s="242">
        <v>0</v>
      </c>
      <c r="O256" s="504"/>
      <c r="P256" s="505"/>
      <c r="Q256" s="81"/>
      <c r="R256" s="510"/>
      <c r="S256" s="510"/>
      <c r="T256" s="507" t="s">
        <v>489</v>
      </c>
      <c r="AM256">
        <v>0</v>
      </c>
      <c r="AN256">
        <v>0</v>
      </c>
      <c r="AO256">
        <v>0</v>
      </c>
      <c r="AP256">
        <v>0</v>
      </c>
    </row>
    <row r="257" spans="1:42" ht="18" hidden="1" outlineLevel="1" x14ac:dyDescent="0.35">
      <c r="A257" s="13" t="s">
        <v>184</v>
      </c>
      <c r="B257" s="35">
        <v>245</v>
      </c>
      <c r="C257" s="473"/>
      <c r="D257" s="474"/>
      <c r="E257" s="474"/>
      <c r="F257" s="475"/>
      <c r="G257" s="476">
        <v>0</v>
      </c>
      <c r="H257" s="477">
        <v>0.1</v>
      </c>
      <c r="I257" s="102">
        <v>0</v>
      </c>
      <c r="J257" s="475"/>
      <c r="K257" s="7"/>
      <c r="L257" s="491">
        <v>245</v>
      </c>
      <c r="M257" s="503" t="s">
        <v>489</v>
      </c>
      <c r="N257" s="242">
        <v>0</v>
      </c>
      <c r="O257" s="504"/>
      <c r="P257" s="505"/>
      <c r="Q257" s="81"/>
      <c r="R257" s="510"/>
      <c r="S257" s="510"/>
      <c r="T257" s="507" t="s">
        <v>489</v>
      </c>
      <c r="AM257">
        <v>0</v>
      </c>
      <c r="AN257">
        <v>0</v>
      </c>
      <c r="AO257">
        <v>0</v>
      </c>
      <c r="AP257">
        <v>0</v>
      </c>
    </row>
    <row r="258" spans="1:42" ht="18" hidden="1" outlineLevel="1" x14ac:dyDescent="0.35">
      <c r="A258" s="13" t="s">
        <v>184</v>
      </c>
      <c r="B258" s="35">
        <v>246</v>
      </c>
      <c r="C258" s="473"/>
      <c r="D258" s="474"/>
      <c r="E258" s="474"/>
      <c r="F258" s="475"/>
      <c r="G258" s="476">
        <v>0</v>
      </c>
      <c r="H258" s="477">
        <v>0.1</v>
      </c>
      <c r="I258" s="102">
        <v>0</v>
      </c>
      <c r="J258" s="475"/>
      <c r="K258" s="7"/>
      <c r="L258" s="491">
        <v>246</v>
      </c>
      <c r="M258" s="503" t="s">
        <v>489</v>
      </c>
      <c r="N258" s="242">
        <v>0</v>
      </c>
      <c r="O258" s="504"/>
      <c r="P258" s="505"/>
      <c r="Q258" s="81"/>
      <c r="R258" s="510"/>
      <c r="S258" s="510"/>
      <c r="T258" s="507" t="s">
        <v>489</v>
      </c>
      <c r="AM258">
        <v>0</v>
      </c>
      <c r="AN258">
        <v>0</v>
      </c>
      <c r="AO258">
        <v>0</v>
      </c>
      <c r="AP258">
        <v>0</v>
      </c>
    </row>
    <row r="259" spans="1:42" ht="18" hidden="1" outlineLevel="1" x14ac:dyDescent="0.35">
      <c r="A259" s="13" t="s">
        <v>184</v>
      </c>
      <c r="B259" s="35">
        <v>247</v>
      </c>
      <c r="C259" s="473"/>
      <c r="D259" s="474"/>
      <c r="E259" s="474"/>
      <c r="F259" s="475"/>
      <c r="G259" s="476">
        <v>0</v>
      </c>
      <c r="H259" s="477">
        <v>0.1</v>
      </c>
      <c r="I259" s="102">
        <v>0</v>
      </c>
      <c r="J259" s="475"/>
      <c r="K259" s="7"/>
      <c r="L259" s="491">
        <v>247</v>
      </c>
      <c r="M259" s="503" t="s">
        <v>489</v>
      </c>
      <c r="N259" s="242">
        <v>0</v>
      </c>
      <c r="O259" s="504"/>
      <c r="P259" s="505"/>
      <c r="Q259" s="81"/>
      <c r="R259" s="510"/>
      <c r="S259" s="510"/>
      <c r="T259" s="507" t="s">
        <v>489</v>
      </c>
      <c r="AM259">
        <v>0</v>
      </c>
      <c r="AN259">
        <v>0</v>
      </c>
      <c r="AO259">
        <v>0</v>
      </c>
      <c r="AP259">
        <v>0</v>
      </c>
    </row>
    <row r="260" spans="1:42" ht="18" hidden="1" outlineLevel="1" x14ac:dyDescent="0.35">
      <c r="A260" s="13" t="s">
        <v>184</v>
      </c>
      <c r="B260" s="35">
        <v>248</v>
      </c>
      <c r="C260" s="473"/>
      <c r="D260" s="474"/>
      <c r="E260" s="474"/>
      <c r="F260" s="475"/>
      <c r="G260" s="476">
        <v>0</v>
      </c>
      <c r="H260" s="477">
        <v>0.1</v>
      </c>
      <c r="I260" s="102">
        <v>0</v>
      </c>
      <c r="J260" s="475"/>
      <c r="K260" s="7"/>
      <c r="L260" s="491">
        <v>248</v>
      </c>
      <c r="M260" s="503" t="s">
        <v>489</v>
      </c>
      <c r="N260" s="242">
        <v>0</v>
      </c>
      <c r="O260" s="504"/>
      <c r="P260" s="505"/>
      <c r="Q260" s="81"/>
      <c r="R260" s="510"/>
      <c r="S260" s="510"/>
      <c r="T260" s="507" t="s">
        <v>489</v>
      </c>
      <c r="AM260">
        <v>0</v>
      </c>
      <c r="AN260">
        <v>0</v>
      </c>
      <c r="AO260">
        <v>0</v>
      </c>
      <c r="AP260">
        <v>0</v>
      </c>
    </row>
    <row r="261" spans="1:42" ht="18" hidden="1" outlineLevel="1" x14ac:dyDescent="0.35">
      <c r="A261" s="13" t="s">
        <v>184</v>
      </c>
      <c r="B261" s="35">
        <v>249</v>
      </c>
      <c r="C261" s="473"/>
      <c r="D261" s="474"/>
      <c r="E261" s="474"/>
      <c r="F261" s="475"/>
      <c r="G261" s="476">
        <v>0</v>
      </c>
      <c r="H261" s="477">
        <v>0.1</v>
      </c>
      <c r="I261" s="102">
        <v>0</v>
      </c>
      <c r="J261" s="475"/>
      <c r="K261" s="7"/>
      <c r="L261" s="491">
        <v>249</v>
      </c>
      <c r="M261" s="503" t="s">
        <v>489</v>
      </c>
      <c r="N261" s="242">
        <v>0</v>
      </c>
      <c r="O261" s="504"/>
      <c r="P261" s="505"/>
      <c r="Q261" s="81"/>
      <c r="R261" s="510"/>
      <c r="S261" s="510"/>
      <c r="T261" s="507" t="s">
        <v>489</v>
      </c>
      <c r="AM261">
        <v>0</v>
      </c>
      <c r="AN261">
        <v>0</v>
      </c>
      <c r="AO261">
        <v>0</v>
      </c>
      <c r="AP261">
        <v>0</v>
      </c>
    </row>
    <row r="262" spans="1:42" ht="18" hidden="1" outlineLevel="1" x14ac:dyDescent="0.35">
      <c r="A262" s="13" t="s">
        <v>184</v>
      </c>
      <c r="B262" s="35">
        <v>250</v>
      </c>
      <c r="C262" s="473"/>
      <c r="D262" s="474"/>
      <c r="E262" s="474"/>
      <c r="F262" s="475"/>
      <c r="G262" s="476">
        <v>0</v>
      </c>
      <c r="H262" s="477">
        <v>0.1</v>
      </c>
      <c r="I262" s="102">
        <v>0</v>
      </c>
      <c r="J262" s="475"/>
      <c r="K262" s="7"/>
      <c r="L262" s="491">
        <v>250</v>
      </c>
      <c r="M262" s="503" t="s">
        <v>489</v>
      </c>
      <c r="N262" s="242">
        <v>0</v>
      </c>
      <c r="O262" s="504"/>
      <c r="P262" s="505"/>
      <c r="Q262" s="81"/>
      <c r="R262" s="510"/>
      <c r="S262" s="510"/>
      <c r="T262" s="507" t="s">
        <v>489</v>
      </c>
      <c r="AM262">
        <v>0</v>
      </c>
      <c r="AN262">
        <v>0</v>
      </c>
      <c r="AO262">
        <v>0</v>
      </c>
      <c r="AP262">
        <v>0</v>
      </c>
    </row>
    <row r="263" spans="1:42" ht="18" hidden="1" outlineLevel="1" x14ac:dyDescent="0.35">
      <c r="A263" s="13" t="s">
        <v>184</v>
      </c>
      <c r="B263" s="35">
        <v>251</v>
      </c>
      <c r="C263" s="473"/>
      <c r="D263" s="474"/>
      <c r="E263" s="474"/>
      <c r="F263" s="475"/>
      <c r="G263" s="476">
        <v>0</v>
      </c>
      <c r="H263" s="477">
        <v>0.1</v>
      </c>
      <c r="I263" s="102">
        <v>0</v>
      </c>
      <c r="J263" s="475"/>
      <c r="K263" s="7"/>
      <c r="L263" s="491">
        <v>251</v>
      </c>
      <c r="M263" s="503" t="s">
        <v>489</v>
      </c>
      <c r="N263" s="242">
        <v>0</v>
      </c>
      <c r="O263" s="504"/>
      <c r="P263" s="505"/>
      <c r="Q263" s="81"/>
      <c r="R263" s="510"/>
      <c r="S263" s="510"/>
      <c r="T263" s="507" t="s">
        <v>489</v>
      </c>
      <c r="AM263">
        <v>0</v>
      </c>
      <c r="AN263">
        <v>0</v>
      </c>
      <c r="AO263">
        <v>0</v>
      </c>
      <c r="AP263">
        <v>0</v>
      </c>
    </row>
    <row r="264" spans="1:42" ht="18" hidden="1" outlineLevel="1" x14ac:dyDescent="0.35">
      <c r="A264" s="13" t="s">
        <v>184</v>
      </c>
      <c r="B264" s="35">
        <v>252</v>
      </c>
      <c r="C264" s="473"/>
      <c r="D264" s="474"/>
      <c r="E264" s="474"/>
      <c r="F264" s="475"/>
      <c r="G264" s="476">
        <v>0</v>
      </c>
      <c r="H264" s="477">
        <v>0.1</v>
      </c>
      <c r="I264" s="102">
        <v>0</v>
      </c>
      <c r="J264" s="475"/>
      <c r="K264" s="7"/>
      <c r="L264" s="491">
        <v>252</v>
      </c>
      <c r="M264" s="503" t="s">
        <v>489</v>
      </c>
      <c r="N264" s="242">
        <v>0</v>
      </c>
      <c r="O264" s="504"/>
      <c r="P264" s="505"/>
      <c r="Q264" s="81"/>
      <c r="R264" s="510"/>
      <c r="S264" s="510"/>
      <c r="T264" s="507" t="s">
        <v>489</v>
      </c>
      <c r="AM264">
        <v>0</v>
      </c>
      <c r="AN264">
        <v>0</v>
      </c>
      <c r="AO264">
        <v>0</v>
      </c>
      <c r="AP264">
        <v>0</v>
      </c>
    </row>
    <row r="265" spans="1:42" ht="18" hidden="1" outlineLevel="1" x14ac:dyDescent="0.35">
      <c r="A265" s="13" t="s">
        <v>184</v>
      </c>
      <c r="B265" s="35">
        <v>253</v>
      </c>
      <c r="C265" s="473"/>
      <c r="D265" s="474"/>
      <c r="E265" s="474"/>
      <c r="F265" s="475"/>
      <c r="G265" s="476">
        <v>0</v>
      </c>
      <c r="H265" s="477">
        <v>0.1</v>
      </c>
      <c r="I265" s="102">
        <v>0</v>
      </c>
      <c r="J265" s="475"/>
      <c r="K265" s="7"/>
      <c r="L265" s="491">
        <v>253</v>
      </c>
      <c r="M265" s="503" t="s">
        <v>489</v>
      </c>
      <c r="N265" s="242">
        <v>0</v>
      </c>
      <c r="O265" s="504"/>
      <c r="P265" s="505"/>
      <c r="Q265" s="81"/>
      <c r="R265" s="510"/>
      <c r="S265" s="510"/>
      <c r="T265" s="507" t="s">
        <v>489</v>
      </c>
      <c r="AM265">
        <v>0</v>
      </c>
      <c r="AN265">
        <v>0</v>
      </c>
      <c r="AO265">
        <v>0</v>
      </c>
      <c r="AP265">
        <v>0</v>
      </c>
    </row>
    <row r="266" spans="1:42" ht="18" hidden="1" outlineLevel="1" x14ac:dyDescent="0.35">
      <c r="A266" s="13" t="s">
        <v>184</v>
      </c>
      <c r="B266" s="35">
        <v>254</v>
      </c>
      <c r="C266" s="473"/>
      <c r="D266" s="474"/>
      <c r="E266" s="474"/>
      <c r="F266" s="475"/>
      <c r="G266" s="476">
        <v>0</v>
      </c>
      <c r="H266" s="477">
        <v>0.1</v>
      </c>
      <c r="I266" s="102">
        <v>0</v>
      </c>
      <c r="J266" s="475"/>
      <c r="K266" s="7"/>
      <c r="L266" s="491">
        <v>254</v>
      </c>
      <c r="M266" s="503" t="s">
        <v>489</v>
      </c>
      <c r="N266" s="242">
        <v>0</v>
      </c>
      <c r="O266" s="504"/>
      <c r="P266" s="505"/>
      <c r="Q266" s="81"/>
      <c r="R266" s="510"/>
      <c r="S266" s="510"/>
      <c r="T266" s="507" t="s">
        <v>489</v>
      </c>
      <c r="AM266">
        <v>0</v>
      </c>
      <c r="AN266">
        <v>0</v>
      </c>
      <c r="AO266">
        <v>0</v>
      </c>
      <c r="AP266">
        <v>0</v>
      </c>
    </row>
    <row r="267" spans="1:42" ht="18" hidden="1" outlineLevel="1" x14ac:dyDescent="0.35">
      <c r="A267" s="13" t="s">
        <v>184</v>
      </c>
      <c r="B267" s="35">
        <v>255</v>
      </c>
      <c r="C267" s="473"/>
      <c r="D267" s="474"/>
      <c r="E267" s="474"/>
      <c r="F267" s="475"/>
      <c r="G267" s="476">
        <v>0</v>
      </c>
      <c r="H267" s="477">
        <v>0.1</v>
      </c>
      <c r="I267" s="102">
        <v>0</v>
      </c>
      <c r="J267" s="475"/>
      <c r="K267" s="7"/>
      <c r="L267" s="491">
        <v>255</v>
      </c>
      <c r="M267" s="503" t="s">
        <v>489</v>
      </c>
      <c r="N267" s="242">
        <v>0</v>
      </c>
      <c r="O267" s="504"/>
      <c r="P267" s="505"/>
      <c r="Q267" s="81"/>
      <c r="R267" s="510"/>
      <c r="S267" s="510"/>
      <c r="T267" s="507" t="s">
        <v>489</v>
      </c>
      <c r="AM267">
        <v>0</v>
      </c>
      <c r="AN267">
        <v>0</v>
      </c>
      <c r="AO267">
        <v>0</v>
      </c>
      <c r="AP267">
        <v>0</v>
      </c>
    </row>
    <row r="268" spans="1:42" ht="18" hidden="1" outlineLevel="1" x14ac:dyDescent="0.35">
      <c r="A268" s="13" t="s">
        <v>184</v>
      </c>
      <c r="B268" s="35">
        <v>256</v>
      </c>
      <c r="C268" s="473"/>
      <c r="D268" s="474"/>
      <c r="E268" s="474"/>
      <c r="F268" s="475"/>
      <c r="G268" s="476">
        <v>0</v>
      </c>
      <c r="H268" s="477">
        <v>0.1</v>
      </c>
      <c r="I268" s="102">
        <v>0</v>
      </c>
      <c r="J268" s="475"/>
      <c r="K268" s="7"/>
      <c r="L268" s="491">
        <v>256</v>
      </c>
      <c r="M268" s="503" t="s">
        <v>489</v>
      </c>
      <c r="N268" s="242">
        <v>0</v>
      </c>
      <c r="O268" s="504"/>
      <c r="P268" s="505"/>
      <c r="Q268" s="81"/>
      <c r="R268" s="510"/>
      <c r="S268" s="510"/>
      <c r="T268" s="507" t="s">
        <v>489</v>
      </c>
      <c r="AM268">
        <v>0</v>
      </c>
      <c r="AN268">
        <v>0</v>
      </c>
      <c r="AO268">
        <v>0</v>
      </c>
      <c r="AP268">
        <v>0</v>
      </c>
    </row>
    <row r="269" spans="1:42" ht="18" hidden="1" outlineLevel="1" x14ac:dyDescent="0.35">
      <c r="A269" s="13" t="s">
        <v>184</v>
      </c>
      <c r="B269" s="35">
        <v>257</v>
      </c>
      <c r="C269" s="473"/>
      <c r="D269" s="474"/>
      <c r="E269" s="474"/>
      <c r="F269" s="475"/>
      <c r="G269" s="476">
        <v>0</v>
      </c>
      <c r="H269" s="477">
        <v>0.1</v>
      </c>
      <c r="I269" s="102">
        <v>0</v>
      </c>
      <c r="J269" s="475"/>
      <c r="K269" s="7"/>
      <c r="L269" s="491">
        <v>257</v>
      </c>
      <c r="M269" s="503" t="s">
        <v>489</v>
      </c>
      <c r="N269" s="242">
        <v>0</v>
      </c>
      <c r="O269" s="504"/>
      <c r="P269" s="505"/>
      <c r="Q269" s="81"/>
      <c r="R269" s="510"/>
      <c r="S269" s="510"/>
      <c r="T269" s="507" t="s">
        <v>489</v>
      </c>
      <c r="AM269">
        <v>0</v>
      </c>
      <c r="AN269">
        <v>0</v>
      </c>
      <c r="AO269">
        <v>0</v>
      </c>
      <c r="AP269">
        <v>0</v>
      </c>
    </row>
    <row r="270" spans="1:42" ht="18" hidden="1" outlineLevel="1" x14ac:dyDescent="0.35">
      <c r="A270" s="13" t="s">
        <v>184</v>
      </c>
      <c r="B270" s="35">
        <v>258</v>
      </c>
      <c r="C270" s="473"/>
      <c r="D270" s="474"/>
      <c r="E270" s="474"/>
      <c r="F270" s="475"/>
      <c r="G270" s="476">
        <v>0</v>
      </c>
      <c r="H270" s="477">
        <v>0.1</v>
      </c>
      <c r="I270" s="102">
        <v>0</v>
      </c>
      <c r="J270" s="475"/>
      <c r="K270" s="7"/>
      <c r="L270" s="491">
        <v>258</v>
      </c>
      <c r="M270" s="503" t="s">
        <v>489</v>
      </c>
      <c r="N270" s="242">
        <v>0</v>
      </c>
      <c r="O270" s="504"/>
      <c r="P270" s="505"/>
      <c r="Q270" s="81"/>
      <c r="R270" s="510"/>
      <c r="S270" s="510"/>
      <c r="T270" s="507" t="s">
        <v>489</v>
      </c>
      <c r="AM270">
        <v>0</v>
      </c>
      <c r="AN270">
        <v>0</v>
      </c>
      <c r="AO270">
        <v>0</v>
      </c>
      <c r="AP270">
        <v>0</v>
      </c>
    </row>
    <row r="271" spans="1:42" ht="18" hidden="1" outlineLevel="1" x14ac:dyDescent="0.35">
      <c r="A271" s="13" t="s">
        <v>184</v>
      </c>
      <c r="B271" s="35">
        <v>259</v>
      </c>
      <c r="C271" s="473"/>
      <c r="D271" s="474"/>
      <c r="E271" s="474"/>
      <c r="F271" s="475"/>
      <c r="G271" s="476">
        <v>0</v>
      </c>
      <c r="H271" s="477">
        <v>0.1</v>
      </c>
      <c r="I271" s="102">
        <v>0</v>
      </c>
      <c r="J271" s="475"/>
      <c r="K271" s="7"/>
      <c r="L271" s="491">
        <v>259</v>
      </c>
      <c r="M271" s="503" t="s">
        <v>489</v>
      </c>
      <c r="N271" s="242">
        <v>0</v>
      </c>
      <c r="O271" s="504"/>
      <c r="P271" s="505"/>
      <c r="Q271" s="81"/>
      <c r="R271" s="510"/>
      <c r="S271" s="510"/>
      <c r="T271" s="507" t="s">
        <v>489</v>
      </c>
      <c r="AM271">
        <v>0</v>
      </c>
      <c r="AN271">
        <v>0</v>
      </c>
      <c r="AO271">
        <v>0</v>
      </c>
      <c r="AP271">
        <v>0</v>
      </c>
    </row>
    <row r="272" spans="1:42" ht="18" hidden="1" outlineLevel="1" x14ac:dyDescent="0.35">
      <c r="A272" s="13" t="s">
        <v>184</v>
      </c>
      <c r="B272" s="35">
        <v>260</v>
      </c>
      <c r="C272" s="473"/>
      <c r="D272" s="474"/>
      <c r="E272" s="474"/>
      <c r="F272" s="475"/>
      <c r="G272" s="476">
        <v>0</v>
      </c>
      <c r="H272" s="477">
        <v>0.1</v>
      </c>
      <c r="I272" s="102">
        <v>0</v>
      </c>
      <c r="J272" s="475"/>
      <c r="K272" s="7"/>
      <c r="L272" s="491">
        <v>260</v>
      </c>
      <c r="M272" s="503" t="s">
        <v>489</v>
      </c>
      <c r="N272" s="242">
        <v>0</v>
      </c>
      <c r="O272" s="504"/>
      <c r="P272" s="505"/>
      <c r="Q272" s="81"/>
      <c r="R272" s="510"/>
      <c r="S272" s="510"/>
      <c r="T272" s="507" t="s">
        <v>489</v>
      </c>
      <c r="AM272">
        <v>0</v>
      </c>
      <c r="AN272">
        <v>0</v>
      </c>
      <c r="AO272">
        <v>0</v>
      </c>
      <c r="AP272">
        <v>0</v>
      </c>
    </row>
    <row r="273" spans="1:42" ht="18" hidden="1" outlineLevel="1" x14ac:dyDescent="0.35">
      <c r="A273" s="13" t="s">
        <v>184</v>
      </c>
      <c r="B273" s="35">
        <v>261</v>
      </c>
      <c r="C273" s="473"/>
      <c r="D273" s="474"/>
      <c r="E273" s="474"/>
      <c r="F273" s="475"/>
      <c r="G273" s="476">
        <v>0</v>
      </c>
      <c r="H273" s="477">
        <v>0.1</v>
      </c>
      <c r="I273" s="102">
        <v>0</v>
      </c>
      <c r="J273" s="475"/>
      <c r="K273" s="7"/>
      <c r="L273" s="491">
        <v>261</v>
      </c>
      <c r="M273" s="503" t="s">
        <v>489</v>
      </c>
      <c r="N273" s="242">
        <v>0</v>
      </c>
      <c r="O273" s="504"/>
      <c r="P273" s="505"/>
      <c r="Q273" s="81"/>
      <c r="R273" s="510"/>
      <c r="S273" s="510"/>
      <c r="T273" s="507" t="s">
        <v>489</v>
      </c>
      <c r="AM273">
        <v>0</v>
      </c>
      <c r="AN273">
        <v>0</v>
      </c>
      <c r="AO273">
        <v>0</v>
      </c>
      <c r="AP273">
        <v>0</v>
      </c>
    </row>
    <row r="274" spans="1:42" ht="18" hidden="1" outlineLevel="1" x14ac:dyDescent="0.35">
      <c r="A274" s="13" t="s">
        <v>184</v>
      </c>
      <c r="B274" s="35">
        <v>262</v>
      </c>
      <c r="C274" s="473"/>
      <c r="D274" s="474"/>
      <c r="E274" s="474"/>
      <c r="F274" s="475"/>
      <c r="G274" s="476">
        <v>0</v>
      </c>
      <c r="H274" s="477">
        <v>0.1</v>
      </c>
      <c r="I274" s="102">
        <v>0</v>
      </c>
      <c r="J274" s="475"/>
      <c r="K274" s="7"/>
      <c r="L274" s="491">
        <v>262</v>
      </c>
      <c r="M274" s="503" t="s">
        <v>489</v>
      </c>
      <c r="N274" s="242">
        <v>0</v>
      </c>
      <c r="O274" s="504"/>
      <c r="P274" s="505"/>
      <c r="Q274" s="81"/>
      <c r="R274" s="510"/>
      <c r="S274" s="510"/>
      <c r="T274" s="507" t="s">
        <v>489</v>
      </c>
      <c r="AM274">
        <v>0</v>
      </c>
      <c r="AN274">
        <v>0</v>
      </c>
      <c r="AO274">
        <v>0</v>
      </c>
      <c r="AP274">
        <v>0</v>
      </c>
    </row>
    <row r="275" spans="1:42" ht="18" hidden="1" outlineLevel="1" x14ac:dyDescent="0.35">
      <c r="A275" s="13" t="s">
        <v>184</v>
      </c>
      <c r="B275" s="35">
        <v>263</v>
      </c>
      <c r="C275" s="473"/>
      <c r="D275" s="474"/>
      <c r="E275" s="474"/>
      <c r="F275" s="475"/>
      <c r="G275" s="476">
        <v>0</v>
      </c>
      <c r="H275" s="477">
        <v>0.1</v>
      </c>
      <c r="I275" s="102">
        <v>0</v>
      </c>
      <c r="J275" s="475"/>
      <c r="K275" s="7"/>
      <c r="L275" s="491">
        <v>263</v>
      </c>
      <c r="M275" s="503" t="s">
        <v>489</v>
      </c>
      <c r="N275" s="242">
        <v>0</v>
      </c>
      <c r="O275" s="504"/>
      <c r="P275" s="505"/>
      <c r="Q275" s="81"/>
      <c r="R275" s="510"/>
      <c r="S275" s="510"/>
      <c r="T275" s="507" t="s">
        <v>489</v>
      </c>
      <c r="AM275">
        <v>0</v>
      </c>
      <c r="AN275">
        <v>0</v>
      </c>
      <c r="AO275">
        <v>0</v>
      </c>
      <c r="AP275">
        <v>0</v>
      </c>
    </row>
    <row r="276" spans="1:42" ht="18" hidden="1" outlineLevel="1" x14ac:dyDescent="0.35">
      <c r="A276" s="13" t="s">
        <v>184</v>
      </c>
      <c r="B276" s="35">
        <v>264</v>
      </c>
      <c r="C276" s="473"/>
      <c r="D276" s="474"/>
      <c r="E276" s="474"/>
      <c r="F276" s="475"/>
      <c r="G276" s="476">
        <v>0</v>
      </c>
      <c r="H276" s="477">
        <v>0.1</v>
      </c>
      <c r="I276" s="102">
        <v>0</v>
      </c>
      <c r="J276" s="475"/>
      <c r="K276" s="7"/>
      <c r="L276" s="491">
        <v>264</v>
      </c>
      <c r="M276" s="503" t="s">
        <v>489</v>
      </c>
      <c r="N276" s="242">
        <v>0</v>
      </c>
      <c r="O276" s="504"/>
      <c r="P276" s="505"/>
      <c r="Q276" s="81"/>
      <c r="R276" s="510"/>
      <c r="S276" s="510"/>
      <c r="T276" s="507" t="s">
        <v>489</v>
      </c>
      <c r="AM276">
        <v>0</v>
      </c>
      <c r="AN276">
        <v>0</v>
      </c>
      <c r="AO276">
        <v>0</v>
      </c>
      <c r="AP276">
        <v>0</v>
      </c>
    </row>
    <row r="277" spans="1:42" ht="18" hidden="1" outlineLevel="1" x14ac:dyDescent="0.35">
      <c r="A277" s="13" t="s">
        <v>184</v>
      </c>
      <c r="B277" s="35">
        <v>265</v>
      </c>
      <c r="C277" s="473"/>
      <c r="D277" s="474"/>
      <c r="E277" s="474"/>
      <c r="F277" s="475"/>
      <c r="G277" s="476">
        <v>0</v>
      </c>
      <c r="H277" s="477">
        <v>0.1</v>
      </c>
      <c r="I277" s="102">
        <v>0</v>
      </c>
      <c r="J277" s="475"/>
      <c r="K277" s="7"/>
      <c r="L277" s="491">
        <v>265</v>
      </c>
      <c r="M277" s="503" t="s">
        <v>489</v>
      </c>
      <c r="N277" s="242">
        <v>0</v>
      </c>
      <c r="O277" s="504"/>
      <c r="P277" s="505"/>
      <c r="Q277" s="81"/>
      <c r="R277" s="510"/>
      <c r="S277" s="510"/>
      <c r="T277" s="507" t="s">
        <v>489</v>
      </c>
      <c r="AM277">
        <v>0</v>
      </c>
      <c r="AN277">
        <v>0</v>
      </c>
      <c r="AO277">
        <v>0</v>
      </c>
      <c r="AP277">
        <v>0</v>
      </c>
    </row>
    <row r="278" spans="1:42" ht="18" hidden="1" outlineLevel="1" x14ac:dyDescent="0.35">
      <c r="A278" s="13" t="s">
        <v>184</v>
      </c>
      <c r="B278" s="35">
        <v>266</v>
      </c>
      <c r="C278" s="473"/>
      <c r="D278" s="474"/>
      <c r="E278" s="474"/>
      <c r="F278" s="475"/>
      <c r="G278" s="476">
        <v>0</v>
      </c>
      <c r="H278" s="477">
        <v>0.1</v>
      </c>
      <c r="I278" s="102">
        <v>0</v>
      </c>
      <c r="J278" s="475"/>
      <c r="K278" s="7"/>
      <c r="L278" s="491">
        <v>266</v>
      </c>
      <c r="M278" s="503" t="s">
        <v>489</v>
      </c>
      <c r="N278" s="242">
        <v>0</v>
      </c>
      <c r="O278" s="504"/>
      <c r="P278" s="505"/>
      <c r="Q278" s="81"/>
      <c r="R278" s="510"/>
      <c r="S278" s="510"/>
      <c r="T278" s="507" t="s">
        <v>489</v>
      </c>
      <c r="AM278">
        <v>0</v>
      </c>
      <c r="AN278">
        <v>0</v>
      </c>
      <c r="AO278">
        <v>0</v>
      </c>
      <c r="AP278">
        <v>0</v>
      </c>
    </row>
    <row r="279" spans="1:42" ht="18" hidden="1" outlineLevel="1" x14ac:dyDescent="0.35">
      <c r="A279" s="13" t="s">
        <v>184</v>
      </c>
      <c r="B279" s="35">
        <v>267</v>
      </c>
      <c r="C279" s="473"/>
      <c r="D279" s="474"/>
      <c r="E279" s="474"/>
      <c r="F279" s="475"/>
      <c r="G279" s="476">
        <v>0</v>
      </c>
      <c r="H279" s="477">
        <v>0.1</v>
      </c>
      <c r="I279" s="102">
        <v>0</v>
      </c>
      <c r="J279" s="475"/>
      <c r="K279" s="7"/>
      <c r="L279" s="491">
        <v>267</v>
      </c>
      <c r="M279" s="503" t="s">
        <v>489</v>
      </c>
      <c r="N279" s="242">
        <v>0</v>
      </c>
      <c r="O279" s="504"/>
      <c r="P279" s="505"/>
      <c r="Q279" s="81"/>
      <c r="R279" s="510"/>
      <c r="S279" s="510"/>
      <c r="T279" s="507" t="s">
        <v>489</v>
      </c>
      <c r="AM279">
        <v>0</v>
      </c>
      <c r="AN279">
        <v>0</v>
      </c>
      <c r="AO279">
        <v>0</v>
      </c>
      <c r="AP279">
        <v>0</v>
      </c>
    </row>
    <row r="280" spans="1:42" ht="18" hidden="1" outlineLevel="1" x14ac:dyDescent="0.35">
      <c r="A280" s="13" t="s">
        <v>184</v>
      </c>
      <c r="B280" s="35">
        <v>268</v>
      </c>
      <c r="C280" s="473"/>
      <c r="D280" s="474"/>
      <c r="E280" s="474"/>
      <c r="F280" s="475"/>
      <c r="G280" s="476">
        <v>0</v>
      </c>
      <c r="H280" s="477">
        <v>0.1</v>
      </c>
      <c r="I280" s="102">
        <v>0</v>
      </c>
      <c r="J280" s="475"/>
      <c r="K280" s="7"/>
      <c r="L280" s="491">
        <v>268</v>
      </c>
      <c r="M280" s="503" t="s">
        <v>489</v>
      </c>
      <c r="N280" s="242">
        <v>0</v>
      </c>
      <c r="O280" s="504"/>
      <c r="P280" s="505"/>
      <c r="Q280" s="81"/>
      <c r="R280" s="510"/>
      <c r="S280" s="510"/>
      <c r="T280" s="507" t="s">
        <v>489</v>
      </c>
      <c r="AM280">
        <v>0</v>
      </c>
      <c r="AN280">
        <v>0</v>
      </c>
      <c r="AO280">
        <v>0</v>
      </c>
      <c r="AP280">
        <v>0</v>
      </c>
    </row>
    <row r="281" spans="1:42" ht="18" hidden="1" outlineLevel="1" x14ac:dyDescent="0.35">
      <c r="A281" s="13" t="s">
        <v>184</v>
      </c>
      <c r="B281" s="35">
        <v>269</v>
      </c>
      <c r="C281" s="473"/>
      <c r="D281" s="474"/>
      <c r="E281" s="474"/>
      <c r="F281" s="475"/>
      <c r="G281" s="476">
        <v>0</v>
      </c>
      <c r="H281" s="477">
        <v>0.1</v>
      </c>
      <c r="I281" s="102">
        <v>0</v>
      </c>
      <c r="J281" s="475"/>
      <c r="K281" s="7"/>
      <c r="L281" s="491">
        <v>269</v>
      </c>
      <c r="M281" s="503" t="s">
        <v>489</v>
      </c>
      <c r="N281" s="242">
        <v>0</v>
      </c>
      <c r="O281" s="504"/>
      <c r="P281" s="505"/>
      <c r="Q281" s="81"/>
      <c r="R281" s="510"/>
      <c r="S281" s="510"/>
      <c r="T281" s="507" t="s">
        <v>489</v>
      </c>
      <c r="AM281">
        <v>0</v>
      </c>
      <c r="AN281">
        <v>0</v>
      </c>
      <c r="AO281">
        <v>0</v>
      </c>
      <c r="AP281">
        <v>0</v>
      </c>
    </row>
    <row r="282" spans="1:42" ht="18" hidden="1" outlineLevel="1" x14ac:dyDescent="0.35">
      <c r="A282" s="13" t="s">
        <v>184</v>
      </c>
      <c r="B282" s="35">
        <v>270</v>
      </c>
      <c r="C282" s="473"/>
      <c r="D282" s="474"/>
      <c r="E282" s="474"/>
      <c r="F282" s="475"/>
      <c r="G282" s="476">
        <v>0</v>
      </c>
      <c r="H282" s="477">
        <v>0.1</v>
      </c>
      <c r="I282" s="102">
        <v>0</v>
      </c>
      <c r="J282" s="475"/>
      <c r="K282" s="7"/>
      <c r="L282" s="491">
        <v>270</v>
      </c>
      <c r="M282" s="503" t="s">
        <v>489</v>
      </c>
      <c r="N282" s="242">
        <v>0</v>
      </c>
      <c r="O282" s="504"/>
      <c r="P282" s="505"/>
      <c r="Q282" s="81"/>
      <c r="R282" s="510"/>
      <c r="S282" s="510"/>
      <c r="T282" s="507" t="s">
        <v>489</v>
      </c>
      <c r="AM282">
        <v>0</v>
      </c>
      <c r="AN282">
        <v>0</v>
      </c>
      <c r="AO282">
        <v>0</v>
      </c>
      <c r="AP282">
        <v>0</v>
      </c>
    </row>
    <row r="283" spans="1:42" ht="18" hidden="1" outlineLevel="1" x14ac:dyDescent="0.35">
      <c r="A283" s="13" t="s">
        <v>184</v>
      </c>
      <c r="B283" s="35">
        <v>271</v>
      </c>
      <c r="C283" s="473"/>
      <c r="D283" s="474"/>
      <c r="E283" s="474"/>
      <c r="F283" s="475"/>
      <c r="G283" s="476">
        <v>0</v>
      </c>
      <c r="H283" s="477">
        <v>0.1</v>
      </c>
      <c r="I283" s="102">
        <v>0</v>
      </c>
      <c r="J283" s="475"/>
      <c r="K283" s="7"/>
      <c r="L283" s="491">
        <v>271</v>
      </c>
      <c r="M283" s="503" t="s">
        <v>489</v>
      </c>
      <c r="N283" s="242">
        <v>0</v>
      </c>
      <c r="O283" s="504"/>
      <c r="P283" s="505"/>
      <c r="Q283" s="81"/>
      <c r="R283" s="510"/>
      <c r="S283" s="510"/>
      <c r="T283" s="507" t="s">
        <v>489</v>
      </c>
      <c r="AM283">
        <v>0</v>
      </c>
      <c r="AN283">
        <v>0</v>
      </c>
      <c r="AO283">
        <v>0</v>
      </c>
      <c r="AP283">
        <v>0</v>
      </c>
    </row>
    <row r="284" spans="1:42" ht="18" hidden="1" outlineLevel="1" x14ac:dyDescent="0.35">
      <c r="A284" s="13" t="s">
        <v>184</v>
      </c>
      <c r="B284" s="35">
        <v>272</v>
      </c>
      <c r="C284" s="473"/>
      <c r="D284" s="474"/>
      <c r="E284" s="474"/>
      <c r="F284" s="475"/>
      <c r="G284" s="476">
        <v>0</v>
      </c>
      <c r="H284" s="477">
        <v>0.1</v>
      </c>
      <c r="I284" s="102">
        <v>0</v>
      </c>
      <c r="J284" s="475"/>
      <c r="K284" s="7"/>
      <c r="L284" s="491">
        <v>272</v>
      </c>
      <c r="M284" s="503" t="s">
        <v>489</v>
      </c>
      <c r="N284" s="242">
        <v>0</v>
      </c>
      <c r="O284" s="504"/>
      <c r="P284" s="505"/>
      <c r="Q284" s="81"/>
      <c r="R284" s="510"/>
      <c r="S284" s="510"/>
      <c r="T284" s="507" t="s">
        <v>489</v>
      </c>
      <c r="AM284">
        <v>0</v>
      </c>
      <c r="AN284">
        <v>0</v>
      </c>
      <c r="AO284">
        <v>0</v>
      </c>
      <c r="AP284">
        <v>0</v>
      </c>
    </row>
    <row r="285" spans="1:42" ht="18" hidden="1" outlineLevel="1" x14ac:dyDescent="0.35">
      <c r="A285" s="13" t="s">
        <v>184</v>
      </c>
      <c r="B285" s="35">
        <v>273</v>
      </c>
      <c r="C285" s="473"/>
      <c r="D285" s="474"/>
      <c r="E285" s="474"/>
      <c r="F285" s="475"/>
      <c r="G285" s="476">
        <v>0</v>
      </c>
      <c r="H285" s="477">
        <v>0.1</v>
      </c>
      <c r="I285" s="102">
        <v>0</v>
      </c>
      <c r="J285" s="475"/>
      <c r="K285" s="7"/>
      <c r="L285" s="491">
        <v>273</v>
      </c>
      <c r="M285" s="503" t="s">
        <v>489</v>
      </c>
      <c r="N285" s="242">
        <v>0</v>
      </c>
      <c r="O285" s="504"/>
      <c r="P285" s="505"/>
      <c r="Q285" s="81"/>
      <c r="R285" s="510"/>
      <c r="S285" s="510"/>
      <c r="T285" s="507" t="s">
        <v>489</v>
      </c>
      <c r="AM285">
        <v>0</v>
      </c>
      <c r="AN285">
        <v>0</v>
      </c>
      <c r="AO285">
        <v>0</v>
      </c>
      <c r="AP285">
        <v>0</v>
      </c>
    </row>
    <row r="286" spans="1:42" ht="18" hidden="1" outlineLevel="1" x14ac:dyDescent="0.35">
      <c r="A286" s="13" t="s">
        <v>184</v>
      </c>
      <c r="B286" s="35">
        <v>274</v>
      </c>
      <c r="C286" s="473"/>
      <c r="D286" s="474"/>
      <c r="E286" s="474"/>
      <c r="F286" s="475"/>
      <c r="G286" s="476">
        <v>0</v>
      </c>
      <c r="H286" s="477">
        <v>0.1</v>
      </c>
      <c r="I286" s="102">
        <v>0</v>
      </c>
      <c r="J286" s="475"/>
      <c r="K286" s="7"/>
      <c r="L286" s="491">
        <v>274</v>
      </c>
      <c r="M286" s="503" t="s">
        <v>489</v>
      </c>
      <c r="N286" s="242">
        <v>0</v>
      </c>
      <c r="O286" s="504"/>
      <c r="P286" s="505"/>
      <c r="Q286" s="81"/>
      <c r="R286" s="510"/>
      <c r="S286" s="510"/>
      <c r="T286" s="507" t="s">
        <v>489</v>
      </c>
      <c r="AM286">
        <v>0</v>
      </c>
      <c r="AN286">
        <v>0</v>
      </c>
      <c r="AO286">
        <v>0</v>
      </c>
      <c r="AP286">
        <v>0</v>
      </c>
    </row>
    <row r="287" spans="1:42" ht="18" hidden="1" outlineLevel="1" x14ac:dyDescent="0.35">
      <c r="A287" s="13" t="s">
        <v>184</v>
      </c>
      <c r="B287" s="35">
        <v>275</v>
      </c>
      <c r="C287" s="473"/>
      <c r="D287" s="474"/>
      <c r="E287" s="474"/>
      <c r="F287" s="475"/>
      <c r="G287" s="476">
        <v>0</v>
      </c>
      <c r="H287" s="477">
        <v>0.1</v>
      </c>
      <c r="I287" s="102">
        <v>0</v>
      </c>
      <c r="J287" s="475"/>
      <c r="K287" s="7"/>
      <c r="L287" s="491">
        <v>275</v>
      </c>
      <c r="M287" s="503" t="s">
        <v>489</v>
      </c>
      <c r="N287" s="242">
        <v>0</v>
      </c>
      <c r="O287" s="504"/>
      <c r="P287" s="505"/>
      <c r="Q287" s="81"/>
      <c r="R287" s="510"/>
      <c r="S287" s="510"/>
      <c r="T287" s="507" t="s">
        <v>489</v>
      </c>
      <c r="AM287">
        <v>0</v>
      </c>
      <c r="AN287">
        <v>0</v>
      </c>
      <c r="AO287">
        <v>0</v>
      </c>
      <c r="AP287">
        <v>0</v>
      </c>
    </row>
    <row r="288" spans="1:42" ht="18" hidden="1" outlineLevel="1" x14ac:dyDescent="0.35">
      <c r="A288" s="13" t="s">
        <v>184</v>
      </c>
      <c r="B288" s="35">
        <v>276</v>
      </c>
      <c r="C288" s="473"/>
      <c r="D288" s="474"/>
      <c r="E288" s="474"/>
      <c r="F288" s="475"/>
      <c r="G288" s="476">
        <v>0</v>
      </c>
      <c r="H288" s="477">
        <v>0.1</v>
      </c>
      <c r="I288" s="102">
        <v>0</v>
      </c>
      <c r="J288" s="475"/>
      <c r="K288" s="7"/>
      <c r="L288" s="491">
        <v>276</v>
      </c>
      <c r="M288" s="503" t="s">
        <v>489</v>
      </c>
      <c r="N288" s="242">
        <v>0</v>
      </c>
      <c r="O288" s="504"/>
      <c r="P288" s="505"/>
      <c r="Q288" s="81"/>
      <c r="R288" s="510"/>
      <c r="S288" s="510"/>
      <c r="T288" s="507" t="s">
        <v>489</v>
      </c>
      <c r="AM288">
        <v>0</v>
      </c>
      <c r="AN288">
        <v>0</v>
      </c>
      <c r="AO288">
        <v>0</v>
      </c>
      <c r="AP288">
        <v>0</v>
      </c>
    </row>
    <row r="289" spans="1:42" ht="18" hidden="1" outlineLevel="1" x14ac:dyDescent="0.35">
      <c r="A289" s="13" t="s">
        <v>184</v>
      </c>
      <c r="B289" s="35">
        <v>277</v>
      </c>
      <c r="C289" s="473"/>
      <c r="D289" s="474"/>
      <c r="E289" s="474"/>
      <c r="F289" s="475"/>
      <c r="G289" s="476">
        <v>0</v>
      </c>
      <c r="H289" s="477">
        <v>0.1</v>
      </c>
      <c r="I289" s="102">
        <v>0</v>
      </c>
      <c r="J289" s="475"/>
      <c r="K289" s="7"/>
      <c r="L289" s="491">
        <v>277</v>
      </c>
      <c r="M289" s="503" t="s">
        <v>489</v>
      </c>
      <c r="N289" s="242">
        <v>0</v>
      </c>
      <c r="O289" s="504"/>
      <c r="P289" s="505"/>
      <c r="Q289" s="81"/>
      <c r="R289" s="510"/>
      <c r="S289" s="510"/>
      <c r="T289" s="507" t="s">
        <v>489</v>
      </c>
      <c r="AM289">
        <v>0</v>
      </c>
      <c r="AN289">
        <v>0</v>
      </c>
      <c r="AO289">
        <v>0</v>
      </c>
      <c r="AP289">
        <v>0</v>
      </c>
    </row>
    <row r="290" spans="1:42" ht="18" hidden="1" outlineLevel="1" x14ac:dyDescent="0.35">
      <c r="A290" s="13" t="s">
        <v>184</v>
      </c>
      <c r="B290" s="35">
        <v>278</v>
      </c>
      <c r="C290" s="473"/>
      <c r="D290" s="474"/>
      <c r="E290" s="474"/>
      <c r="F290" s="475"/>
      <c r="G290" s="476">
        <v>0</v>
      </c>
      <c r="H290" s="477">
        <v>0.1</v>
      </c>
      <c r="I290" s="102">
        <v>0</v>
      </c>
      <c r="J290" s="475"/>
      <c r="K290" s="7"/>
      <c r="L290" s="491">
        <v>278</v>
      </c>
      <c r="M290" s="503" t="s">
        <v>489</v>
      </c>
      <c r="N290" s="242">
        <v>0</v>
      </c>
      <c r="O290" s="504"/>
      <c r="P290" s="505"/>
      <c r="Q290" s="81"/>
      <c r="R290" s="510"/>
      <c r="S290" s="510"/>
      <c r="T290" s="507" t="s">
        <v>489</v>
      </c>
      <c r="AM290">
        <v>0</v>
      </c>
      <c r="AN290">
        <v>0</v>
      </c>
      <c r="AO290">
        <v>0</v>
      </c>
      <c r="AP290">
        <v>0</v>
      </c>
    </row>
    <row r="291" spans="1:42" ht="18" hidden="1" outlineLevel="1" x14ac:dyDescent="0.35">
      <c r="A291" s="13" t="s">
        <v>184</v>
      </c>
      <c r="B291" s="35">
        <v>279</v>
      </c>
      <c r="C291" s="473"/>
      <c r="D291" s="474"/>
      <c r="E291" s="474"/>
      <c r="F291" s="475"/>
      <c r="G291" s="476">
        <v>0</v>
      </c>
      <c r="H291" s="477">
        <v>0.1</v>
      </c>
      <c r="I291" s="102">
        <v>0</v>
      </c>
      <c r="J291" s="475"/>
      <c r="K291" s="7"/>
      <c r="L291" s="491">
        <v>279</v>
      </c>
      <c r="M291" s="503" t="s">
        <v>489</v>
      </c>
      <c r="N291" s="242">
        <v>0</v>
      </c>
      <c r="O291" s="504"/>
      <c r="P291" s="505"/>
      <c r="Q291" s="81"/>
      <c r="R291" s="510"/>
      <c r="S291" s="510"/>
      <c r="T291" s="507" t="s">
        <v>489</v>
      </c>
      <c r="AM291">
        <v>0</v>
      </c>
      <c r="AN291">
        <v>0</v>
      </c>
      <c r="AO291">
        <v>0</v>
      </c>
      <c r="AP291">
        <v>0</v>
      </c>
    </row>
    <row r="292" spans="1:42" ht="18" hidden="1" outlineLevel="1" x14ac:dyDescent="0.35">
      <c r="A292" s="13" t="s">
        <v>184</v>
      </c>
      <c r="B292" s="35">
        <v>280</v>
      </c>
      <c r="C292" s="473"/>
      <c r="D292" s="474"/>
      <c r="E292" s="474"/>
      <c r="F292" s="475"/>
      <c r="G292" s="476">
        <v>0</v>
      </c>
      <c r="H292" s="477">
        <v>0.1</v>
      </c>
      <c r="I292" s="102">
        <v>0</v>
      </c>
      <c r="J292" s="475"/>
      <c r="K292" s="7"/>
      <c r="L292" s="491">
        <v>280</v>
      </c>
      <c r="M292" s="503" t="s">
        <v>489</v>
      </c>
      <c r="N292" s="242">
        <v>0</v>
      </c>
      <c r="O292" s="504"/>
      <c r="P292" s="505"/>
      <c r="Q292" s="81"/>
      <c r="R292" s="510"/>
      <c r="S292" s="510"/>
      <c r="T292" s="507" t="s">
        <v>489</v>
      </c>
      <c r="AM292">
        <v>0</v>
      </c>
      <c r="AN292">
        <v>0</v>
      </c>
      <c r="AO292">
        <v>0</v>
      </c>
      <c r="AP292">
        <v>0</v>
      </c>
    </row>
    <row r="293" spans="1:42" ht="18" hidden="1" outlineLevel="1" x14ac:dyDescent="0.35">
      <c r="A293" s="13" t="s">
        <v>184</v>
      </c>
      <c r="B293" s="35">
        <v>281</v>
      </c>
      <c r="C293" s="473"/>
      <c r="D293" s="474"/>
      <c r="E293" s="474"/>
      <c r="F293" s="475"/>
      <c r="G293" s="476">
        <v>0</v>
      </c>
      <c r="H293" s="477">
        <v>0.1</v>
      </c>
      <c r="I293" s="102">
        <v>0</v>
      </c>
      <c r="J293" s="475"/>
      <c r="K293" s="7"/>
      <c r="L293" s="491">
        <v>281</v>
      </c>
      <c r="M293" s="503" t="s">
        <v>489</v>
      </c>
      <c r="N293" s="242">
        <v>0</v>
      </c>
      <c r="O293" s="504"/>
      <c r="P293" s="505"/>
      <c r="Q293" s="81"/>
      <c r="R293" s="510"/>
      <c r="S293" s="510"/>
      <c r="T293" s="507" t="s">
        <v>489</v>
      </c>
      <c r="AM293">
        <v>0</v>
      </c>
      <c r="AN293">
        <v>0</v>
      </c>
      <c r="AO293">
        <v>0</v>
      </c>
      <c r="AP293">
        <v>0</v>
      </c>
    </row>
    <row r="294" spans="1:42" ht="18" hidden="1" outlineLevel="1" x14ac:dyDescent="0.35">
      <c r="A294" s="13" t="s">
        <v>184</v>
      </c>
      <c r="B294" s="35">
        <v>282</v>
      </c>
      <c r="C294" s="473"/>
      <c r="D294" s="474"/>
      <c r="E294" s="474"/>
      <c r="F294" s="475"/>
      <c r="G294" s="476">
        <v>0</v>
      </c>
      <c r="H294" s="477">
        <v>0.1</v>
      </c>
      <c r="I294" s="102">
        <v>0</v>
      </c>
      <c r="J294" s="475"/>
      <c r="K294" s="7"/>
      <c r="L294" s="491">
        <v>282</v>
      </c>
      <c r="M294" s="503" t="s">
        <v>489</v>
      </c>
      <c r="N294" s="242">
        <v>0</v>
      </c>
      <c r="O294" s="504"/>
      <c r="P294" s="505"/>
      <c r="Q294" s="81"/>
      <c r="R294" s="510"/>
      <c r="S294" s="510"/>
      <c r="T294" s="507" t="s">
        <v>489</v>
      </c>
      <c r="AM294">
        <v>0</v>
      </c>
      <c r="AN294">
        <v>0</v>
      </c>
      <c r="AO294">
        <v>0</v>
      </c>
      <c r="AP294">
        <v>0</v>
      </c>
    </row>
    <row r="295" spans="1:42" ht="18" hidden="1" outlineLevel="1" x14ac:dyDescent="0.35">
      <c r="A295" s="13" t="s">
        <v>184</v>
      </c>
      <c r="B295" s="35">
        <v>283</v>
      </c>
      <c r="C295" s="473"/>
      <c r="D295" s="474"/>
      <c r="E295" s="474"/>
      <c r="F295" s="475"/>
      <c r="G295" s="476">
        <v>0</v>
      </c>
      <c r="H295" s="477">
        <v>0.1</v>
      </c>
      <c r="I295" s="102">
        <v>0</v>
      </c>
      <c r="J295" s="475"/>
      <c r="K295" s="7"/>
      <c r="L295" s="491">
        <v>283</v>
      </c>
      <c r="M295" s="503" t="s">
        <v>489</v>
      </c>
      <c r="N295" s="242">
        <v>0</v>
      </c>
      <c r="O295" s="504"/>
      <c r="P295" s="505"/>
      <c r="Q295" s="81"/>
      <c r="R295" s="510"/>
      <c r="S295" s="510"/>
      <c r="T295" s="507" t="s">
        <v>489</v>
      </c>
      <c r="AM295">
        <v>0</v>
      </c>
      <c r="AN295">
        <v>0</v>
      </c>
      <c r="AO295">
        <v>0</v>
      </c>
      <c r="AP295">
        <v>0</v>
      </c>
    </row>
    <row r="296" spans="1:42" ht="18" hidden="1" outlineLevel="1" x14ac:dyDescent="0.35">
      <c r="A296" s="13" t="s">
        <v>184</v>
      </c>
      <c r="B296" s="35">
        <v>284</v>
      </c>
      <c r="C296" s="473"/>
      <c r="D296" s="474"/>
      <c r="E296" s="474"/>
      <c r="F296" s="475"/>
      <c r="G296" s="476">
        <v>0</v>
      </c>
      <c r="H296" s="477">
        <v>0.1</v>
      </c>
      <c r="I296" s="102">
        <v>0</v>
      </c>
      <c r="J296" s="475"/>
      <c r="K296" s="7"/>
      <c r="L296" s="491">
        <v>284</v>
      </c>
      <c r="M296" s="503" t="s">
        <v>489</v>
      </c>
      <c r="N296" s="242">
        <v>0</v>
      </c>
      <c r="O296" s="504"/>
      <c r="P296" s="505"/>
      <c r="Q296" s="81"/>
      <c r="R296" s="510"/>
      <c r="S296" s="510"/>
      <c r="T296" s="507" t="s">
        <v>489</v>
      </c>
      <c r="AM296">
        <v>0</v>
      </c>
      <c r="AN296">
        <v>0</v>
      </c>
      <c r="AO296">
        <v>0</v>
      </c>
      <c r="AP296">
        <v>0</v>
      </c>
    </row>
    <row r="297" spans="1:42" ht="18" hidden="1" outlineLevel="1" x14ac:dyDescent="0.35">
      <c r="A297" s="13" t="s">
        <v>184</v>
      </c>
      <c r="B297" s="35">
        <v>285</v>
      </c>
      <c r="C297" s="473"/>
      <c r="D297" s="474"/>
      <c r="E297" s="474"/>
      <c r="F297" s="475"/>
      <c r="G297" s="476">
        <v>0</v>
      </c>
      <c r="H297" s="477">
        <v>0.1</v>
      </c>
      <c r="I297" s="102">
        <v>0</v>
      </c>
      <c r="J297" s="475"/>
      <c r="K297" s="7"/>
      <c r="L297" s="491">
        <v>285</v>
      </c>
      <c r="M297" s="503" t="s">
        <v>489</v>
      </c>
      <c r="N297" s="242">
        <v>0</v>
      </c>
      <c r="O297" s="504"/>
      <c r="P297" s="505"/>
      <c r="Q297" s="81"/>
      <c r="R297" s="510"/>
      <c r="S297" s="510"/>
      <c r="T297" s="507" t="s">
        <v>489</v>
      </c>
      <c r="AM297">
        <v>0</v>
      </c>
      <c r="AN297">
        <v>0</v>
      </c>
      <c r="AO297">
        <v>0</v>
      </c>
      <c r="AP297">
        <v>0</v>
      </c>
    </row>
    <row r="298" spans="1:42" ht="18" hidden="1" outlineLevel="1" x14ac:dyDescent="0.35">
      <c r="A298" s="13" t="s">
        <v>184</v>
      </c>
      <c r="B298" s="35">
        <v>286</v>
      </c>
      <c r="C298" s="473"/>
      <c r="D298" s="474"/>
      <c r="E298" s="474"/>
      <c r="F298" s="475"/>
      <c r="G298" s="476">
        <v>0</v>
      </c>
      <c r="H298" s="477">
        <v>0.1</v>
      </c>
      <c r="I298" s="102">
        <v>0</v>
      </c>
      <c r="J298" s="475"/>
      <c r="K298" s="7"/>
      <c r="L298" s="491">
        <v>286</v>
      </c>
      <c r="M298" s="503" t="s">
        <v>489</v>
      </c>
      <c r="N298" s="242">
        <v>0</v>
      </c>
      <c r="O298" s="504"/>
      <c r="P298" s="505"/>
      <c r="Q298" s="81"/>
      <c r="R298" s="510"/>
      <c r="S298" s="510"/>
      <c r="T298" s="507" t="s">
        <v>489</v>
      </c>
      <c r="AM298">
        <v>0</v>
      </c>
      <c r="AN298">
        <v>0</v>
      </c>
      <c r="AO298">
        <v>0</v>
      </c>
      <c r="AP298">
        <v>0</v>
      </c>
    </row>
    <row r="299" spans="1:42" ht="18" hidden="1" outlineLevel="1" x14ac:dyDescent="0.35">
      <c r="A299" s="13" t="s">
        <v>184</v>
      </c>
      <c r="B299" s="35">
        <v>287</v>
      </c>
      <c r="C299" s="473"/>
      <c r="D299" s="474"/>
      <c r="E299" s="474"/>
      <c r="F299" s="475"/>
      <c r="G299" s="476">
        <v>0</v>
      </c>
      <c r="H299" s="477">
        <v>0.1</v>
      </c>
      <c r="I299" s="102">
        <v>0</v>
      </c>
      <c r="J299" s="475"/>
      <c r="K299" s="7"/>
      <c r="L299" s="491">
        <v>287</v>
      </c>
      <c r="M299" s="503" t="s">
        <v>489</v>
      </c>
      <c r="N299" s="242">
        <v>0</v>
      </c>
      <c r="O299" s="504"/>
      <c r="P299" s="505"/>
      <c r="Q299" s="81"/>
      <c r="R299" s="510"/>
      <c r="S299" s="510"/>
      <c r="T299" s="507" t="s">
        <v>489</v>
      </c>
      <c r="AM299">
        <v>0</v>
      </c>
      <c r="AN299">
        <v>0</v>
      </c>
      <c r="AO299">
        <v>0</v>
      </c>
      <c r="AP299">
        <v>0</v>
      </c>
    </row>
    <row r="300" spans="1:42" ht="18" hidden="1" outlineLevel="1" x14ac:dyDescent="0.35">
      <c r="A300" s="13" t="s">
        <v>184</v>
      </c>
      <c r="B300" s="35">
        <v>288</v>
      </c>
      <c r="C300" s="473"/>
      <c r="D300" s="474"/>
      <c r="E300" s="474"/>
      <c r="F300" s="475"/>
      <c r="G300" s="476">
        <v>0</v>
      </c>
      <c r="H300" s="477">
        <v>0.1</v>
      </c>
      <c r="I300" s="102">
        <v>0</v>
      </c>
      <c r="J300" s="475"/>
      <c r="K300" s="7"/>
      <c r="L300" s="491">
        <v>288</v>
      </c>
      <c r="M300" s="503" t="s">
        <v>489</v>
      </c>
      <c r="N300" s="242">
        <v>0</v>
      </c>
      <c r="O300" s="504"/>
      <c r="P300" s="505"/>
      <c r="Q300" s="81"/>
      <c r="R300" s="510"/>
      <c r="S300" s="510"/>
      <c r="T300" s="507" t="s">
        <v>489</v>
      </c>
      <c r="AM300">
        <v>0</v>
      </c>
      <c r="AN300">
        <v>0</v>
      </c>
      <c r="AO300">
        <v>0</v>
      </c>
      <c r="AP300">
        <v>0</v>
      </c>
    </row>
    <row r="301" spans="1:42" ht="18" hidden="1" outlineLevel="1" x14ac:dyDescent="0.35">
      <c r="A301" s="13" t="s">
        <v>184</v>
      </c>
      <c r="B301" s="35">
        <v>289</v>
      </c>
      <c r="C301" s="473"/>
      <c r="D301" s="474"/>
      <c r="E301" s="474"/>
      <c r="F301" s="475"/>
      <c r="G301" s="476">
        <v>0</v>
      </c>
      <c r="H301" s="477">
        <v>0.1</v>
      </c>
      <c r="I301" s="102">
        <v>0</v>
      </c>
      <c r="J301" s="475"/>
      <c r="K301" s="7"/>
      <c r="L301" s="491">
        <v>289</v>
      </c>
      <c r="M301" s="503" t="s">
        <v>489</v>
      </c>
      <c r="N301" s="242">
        <v>0</v>
      </c>
      <c r="O301" s="504"/>
      <c r="P301" s="505"/>
      <c r="Q301" s="81"/>
      <c r="R301" s="510"/>
      <c r="S301" s="510"/>
      <c r="T301" s="507" t="s">
        <v>489</v>
      </c>
      <c r="AM301">
        <v>0</v>
      </c>
      <c r="AN301">
        <v>0</v>
      </c>
      <c r="AO301">
        <v>0</v>
      </c>
      <c r="AP301">
        <v>0</v>
      </c>
    </row>
    <row r="302" spans="1:42" ht="18" hidden="1" outlineLevel="1" x14ac:dyDescent="0.35">
      <c r="A302" s="13" t="s">
        <v>184</v>
      </c>
      <c r="B302" s="35">
        <v>290</v>
      </c>
      <c r="C302" s="473"/>
      <c r="D302" s="474"/>
      <c r="E302" s="474"/>
      <c r="F302" s="475"/>
      <c r="G302" s="476">
        <v>0</v>
      </c>
      <c r="H302" s="477">
        <v>0.1</v>
      </c>
      <c r="I302" s="102">
        <v>0</v>
      </c>
      <c r="J302" s="475"/>
      <c r="K302" s="7"/>
      <c r="L302" s="491">
        <v>290</v>
      </c>
      <c r="M302" s="503" t="s">
        <v>489</v>
      </c>
      <c r="N302" s="242">
        <v>0</v>
      </c>
      <c r="O302" s="504"/>
      <c r="P302" s="505"/>
      <c r="Q302" s="81"/>
      <c r="R302" s="510"/>
      <c r="S302" s="510"/>
      <c r="T302" s="507" t="s">
        <v>489</v>
      </c>
      <c r="AM302">
        <v>0</v>
      </c>
      <c r="AN302">
        <v>0</v>
      </c>
      <c r="AO302">
        <v>0</v>
      </c>
      <c r="AP302">
        <v>0</v>
      </c>
    </row>
    <row r="303" spans="1:42" ht="18" hidden="1" outlineLevel="1" x14ac:dyDescent="0.35">
      <c r="A303" s="13" t="s">
        <v>184</v>
      </c>
      <c r="B303" s="35">
        <v>291</v>
      </c>
      <c r="C303" s="473"/>
      <c r="D303" s="474"/>
      <c r="E303" s="474"/>
      <c r="F303" s="475"/>
      <c r="G303" s="476">
        <v>0</v>
      </c>
      <c r="H303" s="477">
        <v>0.1</v>
      </c>
      <c r="I303" s="102">
        <v>0</v>
      </c>
      <c r="J303" s="475"/>
      <c r="K303" s="7"/>
      <c r="L303" s="491">
        <v>291</v>
      </c>
      <c r="M303" s="503" t="s">
        <v>489</v>
      </c>
      <c r="N303" s="242">
        <v>0</v>
      </c>
      <c r="O303" s="504"/>
      <c r="P303" s="505"/>
      <c r="Q303" s="81"/>
      <c r="R303" s="510"/>
      <c r="S303" s="510"/>
      <c r="T303" s="507" t="s">
        <v>489</v>
      </c>
      <c r="AM303">
        <v>0</v>
      </c>
      <c r="AN303">
        <v>0</v>
      </c>
      <c r="AO303">
        <v>0</v>
      </c>
      <c r="AP303">
        <v>0</v>
      </c>
    </row>
    <row r="304" spans="1:42" ht="18" hidden="1" outlineLevel="1" x14ac:dyDescent="0.35">
      <c r="A304" s="13" t="s">
        <v>184</v>
      </c>
      <c r="B304" s="35">
        <v>292</v>
      </c>
      <c r="C304" s="473"/>
      <c r="D304" s="474"/>
      <c r="E304" s="474"/>
      <c r="F304" s="475"/>
      <c r="G304" s="476">
        <v>0</v>
      </c>
      <c r="H304" s="477">
        <v>0.1</v>
      </c>
      <c r="I304" s="102">
        <v>0</v>
      </c>
      <c r="J304" s="475"/>
      <c r="K304" s="7"/>
      <c r="L304" s="491">
        <v>292</v>
      </c>
      <c r="M304" s="503" t="s">
        <v>489</v>
      </c>
      <c r="N304" s="242">
        <v>0</v>
      </c>
      <c r="O304" s="504"/>
      <c r="P304" s="505"/>
      <c r="Q304" s="81"/>
      <c r="R304" s="510"/>
      <c r="S304" s="510"/>
      <c r="T304" s="507" t="s">
        <v>489</v>
      </c>
      <c r="AM304">
        <v>0</v>
      </c>
      <c r="AN304">
        <v>0</v>
      </c>
      <c r="AO304">
        <v>0</v>
      </c>
      <c r="AP304">
        <v>0</v>
      </c>
    </row>
    <row r="305" spans="1:42" ht="18" hidden="1" outlineLevel="1" x14ac:dyDescent="0.35">
      <c r="A305" s="13" t="s">
        <v>184</v>
      </c>
      <c r="B305" s="35">
        <v>293</v>
      </c>
      <c r="C305" s="473"/>
      <c r="D305" s="474"/>
      <c r="E305" s="474"/>
      <c r="F305" s="475"/>
      <c r="G305" s="476">
        <v>0</v>
      </c>
      <c r="H305" s="477">
        <v>0.1</v>
      </c>
      <c r="I305" s="102">
        <v>0</v>
      </c>
      <c r="J305" s="475"/>
      <c r="K305" s="7"/>
      <c r="L305" s="491">
        <v>293</v>
      </c>
      <c r="M305" s="503" t="s">
        <v>489</v>
      </c>
      <c r="N305" s="242">
        <v>0</v>
      </c>
      <c r="O305" s="504"/>
      <c r="P305" s="505"/>
      <c r="Q305" s="81"/>
      <c r="R305" s="510"/>
      <c r="S305" s="510"/>
      <c r="T305" s="507" t="s">
        <v>489</v>
      </c>
      <c r="AM305">
        <v>0</v>
      </c>
      <c r="AN305">
        <v>0</v>
      </c>
      <c r="AO305">
        <v>0</v>
      </c>
      <c r="AP305">
        <v>0</v>
      </c>
    </row>
    <row r="306" spans="1:42" ht="18" hidden="1" outlineLevel="1" x14ac:dyDescent="0.35">
      <c r="A306" s="13" t="s">
        <v>184</v>
      </c>
      <c r="B306" s="35">
        <v>294</v>
      </c>
      <c r="C306" s="473"/>
      <c r="D306" s="474"/>
      <c r="E306" s="474"/>
      <c r="F306" s="475"/>
      <c r="G306" s="476">
        <v>0</v>
      </c>
      <c r="H306" s="477">
        <v>0.1</v>
      </c>
      <c r="I306" s="102">
        <v>0</v>
      </c>
      <c r="J306" s="475"/>
      <c r="K306" s="7"/>
      <c r="L306" s="491">
        <v>294</v>
      </c>
      <c r="M306" s="503" t="s">
        <v>489</v>
      </c>
      <c r="N306" s="242">
        <v>0</v>
      </c>
      <c r="O306" s="504"/>
      <c r="P306" s="505"/>
      <c r="Q306" s="81"/>
      <c r="R306" s="510"/>
      <c r="S306" s="510"/>
      <c r="T306" s="507" t="s">
        <v>489</v>
      </c>
      <c r="AM306">
        <v>0</v>
      </c>
      <c r="AN306">
        <v>0</v>
      </c>
      <c r="AO306">
        <v>0</v>
      </c>
      <c r="AP306">
        <v>0</v>
      </c>
    </row>
    <row r="307" spans="1:42" ht="18" hidden="1" outlineLevel="1" x14ac:dyDescent="0.35">
      <c r="A307" s="13" t="s">
        <v>184</v>
      </c>
      <c r="B307" s="35">
        <v>295</v>
      </c>
      <c r="C307" s="473"/>
      <c r="D307" s="474"/>
      <c r="E307" s="474"/>
      <c r="F307" s="475"/>
      <c r="G307" s="476">
        <v>0</v>
      </c>
      <c r="H307" s="477">
        <v>0.1</v>
      </c>
      <c r="I307" s="102">
        <v>0</v>
      </c>
      <c r="J307" s="475"/>
      <c r="K307" s="7"/>
      <c r="L307" s="491">
        <v>295</v>
      </c>
      <c r="M307" s="503" t="s">
        <v>489</v>
      </c>
      <c r="N307" s="242">
        <v>0</v>
      </c>
      <c r="O307" s="504"/>
      <c r="P307" s="505"/>
      <c r="Q307" s="81"/>
      <c r="R307" s="510"/>
      <c r="S307" s="510"/>
      <c r="T307" s="507" t="s">
        <v>489</v>
      </c>
      <c r="AM307">
        <v>0</v>
      </c>
      <c r="AN307">
        <v>0</v>
      </c>
      <c r="AO307">
        <v>0</v>
      </c>
      <c r="AP307">
        <v>0</v>
      </c>
    </row>
    <row r="308" spans="1:42" ht="18" hidden="1" outlineLevel="1" x14ac:dyDescent="0.35">
      <c r="A308" s="13" t="s">
        <v>184</v>
      </c>
      <c r="B308" s="35">
        <v>296</v>
      </c>
      <c r="C308" s="473"/>
      <c r="D308" s="474"/>
      <c r="E308" s="474"/>
      <c r="F308" s="475"/>
      <c r="G308" s="476">
        <v>0</v>
      </c>
      <c r="H308" s="477">
        <v>0.1</v>
      </c>
      <c r="I308" s="102">
        <v>0</v>
      </c>
      <c r="J308" s="475"/>
      <c r="K308" s="7"/>
      <c r="L308" s="491">
        <v>296</v>
      </c>
      <c r="M308" s="503" t="s">
        <v>489</v>
      </c>
      <c r="N308" s="242">
        <v>0</v>
      </c>
      <c r="O308" s="504"/>
      <c r="P308" s="505"/>
      <c r="Q308" s="81"/>
      <c r="R308" s="510"/>
      <c r="S308" s="510"/>
      <c r="T308" s="507" t="s">
        <v>489</v>
      </c>
      <c r="AM308">
        <v>0</v>
      </c>
      <c r="AN308">
        <v>0</v>
      </c>
      <c r="AO308">
        <v>0</v>
      </c>
      <c r="AP308">
        <v>0</v>
      </c>
    </row>
    <row r="309" spans="1:42" ht="18" hidden="1" outlineLevel="1" x14ac:dyDescent="0.35">
      <c r="A309" s="13" t="s">
        <v>184</v>
      </c>
      <c r="B309" s="35">
        <v>297</v>
      </c>
      <c r="C309" s="473"/>
      <c r="D309" s="474"/>
      <c r="E309" s="474"/>
      <c r="F309" s="475"/>
      <c r="G309" s="476">
        <v>0</v>
      </c>
      <c r="H309" s="477">
        <v>0.1</v>
      </c>
      <c r="I309" s="102">
        <v>0</v>
      </c>
      <c r="J309" s="475"/>
      <c r="K309" s="7"/>
      <c r="L309" s="491">
        <v>297</v>
      </c>
      <c r="M309" s="503" t="s">
        <v>489</v>
      </c>
      <c r="N309" s="242">
        <v>0</v>
      </c>
      <c r="O309" s="504"/>
      <c r="P309" s="505"/>
      <c r="Q309" s="81"/>
      <c r="R309" s="510"/>
      <c r="S309" s="510"/>
      <c r="T309" s="507" t="s">
        <v>489</v>
      </c>
      <c r="AM309">
        <v>0</v>
      </c>
      <c r="AN309">
        <v>0</v>
      </c>
      <c r="AO309">
        <v>0</v>
      </c>
      <c r="AP309">
        <v>0</v>
      </c>
    </row>
    <row r="310" spans="1:42" ht="18" hidden="1" outlineLevel="1" x14ac:dyDescent="0.35">
      <c r="A310" s="13" t="s">
        <v>184</v>
      </c>
      <c r="B310" s="35">
        <v>298</v>
      </c>
      <c r="C310" s="473"/>
      <c r="D310" s="474"/>
      <c r="E310" s="474"/>
      <c r="F310" s="475"/>
      <c r="G310" s="476">
        <v>0</v>
      </c>
      <c r="H310" s="477">
        <v>0.1</v>
      </c>
      <c r="I310" s="102">
        <v>0</v>
      </c>
      <c r="J310" s="475"/>
      <c r="K310" s="7"/>
      <c r="L310" s="491">
        <v>298</v>
      </c>
      <c r="M310" s="503" t="s">
        <v>489</v>
      </c>
      <c r="N310" s="242">
        <v>0</v>
      </c>
      <c r="O310" s="504"/>
      <c r="P310" s="505"/>
      <c r="Q310" s="81"/>
      <c r="R310" s="510"/>
      <c r="S310" s="510"/>
      <c r="T310" s="507" t="s">
        <v>489</v>
      </c>
      <c r="AM310">
        <v>0</v>
      </c>
      <c r="AN310">
        <v>0</v>
      </c>
      <c r="AO310">
        <v>0</v>
      </c>
      <c r="AP310">
        <v>0</v>
      </c>
    </row>
    <row r="311" spans="1:42" ht="18" hidden="1" outlineLevel="1" x14ac:dyDescent="0.35">
      <c r="A311" s="13" t="s">
        <v>184</v>
      </c>
      <c r="B311" s="35">
        <v>299</v>
      </c>
      <c r="C311" s="473"/>
      <c r="D311" s="474"/>
      <c r="E311" s="474"/>
      <c r="F311" s="475"/>
      <c r="G311" s="476">
        <v>0</v>
      </c>
      <c r="H311" s="477">
        <v>0.1</v>
      </c>
      <c r="I311" s="102">
        <v>0</v>
      </c>
      <c r="J311" s="475"/>
      <c r="K311" s="7"/>
      <c r="L311" s="491">
        <v>299</v>
      </c>
      <c r="M311" s="503" t="s">
        <v>489</v>
      </c>
      <c r="N311" s="242">
        <v>0</v>
      </c>
      <c r="O311" s="504"/>
      <c r="P311" s="505"/>
      <c r="Q311" s="81"/>
      <c r="R311" s="510"/>
      <c r="S311" s="510"/>
      <c r="T311" s="507" t="s">
        <v>489</v>
      </c>
      <c r="AM311">
        <v>0</v>
      </c>
      <c r="AN311">
        <v>0</v>
      </c>
      <c r="AO311">
        <v>0</v>
      </c>
      <c r="AP311">
        <v>0</v>
      </c>
    </row>
    <row r="312" spans="1:42" ht="18" hidden="1" outlineLevel="1" x14ac:dyDescent="0.35">
      <c r="A312" s="13" t="s">
        <v>184</v>
      </c>
      <c r="B312" s="35">
        <v>300</v>
      </c>
      <c r="C312" s="473"/>
      <c r="D312" s="474"/>
      <c r="E312" s="474"/>
      <c r="F312" s="475"/>
      <c r="G312" s="476">
        <v>0</v>
      </c>
      <c r="H312" s="477">
        <v>0.1</v>
      </c>
      <c r="I312" s="102">
        <v>0</v>
      </c>
      <c r="J312" s="475"/>
      <c r="K312" s="7"/>
      <c r="L312" s="491">
        <v>300</v>
      </c>
      <c r="M312" s="503" t="s">
        <v>489</v>
      </c>
      <c r="N312" s="242">
        <v>0</v>
      </c>
      <c r="O312" s="504"/>
      <c r="P312" s="505"/>
      <c r="Q312" s="81"/>
      <c r="R312" s="510"/>
      <c r="S312" s="510"/>
      <c r="T312" s="507" t="s">
        <v>489</v>
      </c>
      <c r="AM312">
        <v>0</v>
      </c>
      <c r="AN312">
        <v>0</v>
      </c>
      <c r="AO312">
        <v>0</v>
      </c>
      <c r="AP312">
        <v>0</v>
      </c>
    </row>
    <row r="313" spans="1:42" ht="18" hidden="1" outlineLevel="1" x14ac:dyDescent="0.35">
      <c r="A313" s="13" t="s">
        <v>184</v>
      </c>
      <c r="B313" s="35">
        <v>301</v>
      </c>
      <c r="C313" s="473"/>
      <c r="D313" s="474"/>
      <c r="E313" s="474"/>
      <c r="F313" s="475"/>
      <c r="G313" s="476">
        <v>0</v>
      </c>
      <c r="H313" s="477">
        <v>0.1</v>
      </c>
      <c r="I313" s="102">
        <v>0</v>
      </c>
      <c r="J313" s="475"/>
      <c r="K313" s="7"/>
      <c r="L313" s="491">
        <v>301</v>
      </c>
      <c r="M313" s="503" t="s">
        <v>489</v>
      </c>
      <c r="N313" s="242">
        <v>0</v>
      </c>
      <c r="O313" s="504"/>
      <c r="P313" s="505"/>
      <c r="Q313" s="81"/>
      <c r="R313" s="510"/>
      <c r="S313" s="510"/>
      <c r="T313" s="507" t="s">
        <v>489</v>
      </c>
      <c r="AM313">
        <v>0</v>
      </c>
      <c r="AN313">
        <v>0</v>
      </c>
      <c r="AO313">
        <v>0</v>
      </c>
      <c r="AP313">
        <v>0</v>
      </c>
    </row>
    <row r="314" spans="1:42" ht="18" hidden="1" outlineLevel="1" x14ac:dyDescent="0.35">
      <c r="A314" s="13" t="s">
        <v>184</v>
      </c>
      <c r="B314" s="35">
        <v>302</v>
      </c>
      <c r="C314" s="473"/>
      <c r="D314" s="474"/>
      <c r="E314" s="474"/>
      <c r="F314" s="475"/>
      <c r="G314" s="476">
        <v>0</v>
      </c>
      <c r="H314" s="477">
        <v>0.1</v>
      </c>
      <c r="I314" s="102">
        <v>0</v>
      </c>
      <c r="J314" s="475"/>
      <c r="K314" s="7"/>
      <c r="L314" s="491">
        <v>302</v>
      </c>
      <c r="M314" s="503" t="s">
        <v>489</v>
      </c>
      <c r="N314" s="242">
        <v>0</v>
      </c>
      <c r="O314" s="504"/>
      <c r="P314" s="505"/>
      <c r="Q314" s="81"/>
      <c r="R314" s="510"/>
      <c r="S314" s="510"/>
      <c r="T314" s="507" t="s">
        <v>489</v>
      </c>
      <c r="AM314">
        <v>0</v>
      </c>
      <c r="AN314">
        <v>0</v>
      </c>
      <c r="AO314">
        <v>0</v>
      </c>
      <c r="AP314">
        <v>0</v>
      </c>
    </row>
    <row r="315" spans="1:42" ht="18" hidden="1" outlineLevel="1" x14ac:dyDescent="0.35">
      <c r="A315" s="13" t="s">
        <v>184</v>
      </c>
      <c r="B315" s="35">
        <v>303</v>
      </c>
      <c r="C315" s="473"/>
      <c r="D315" s="474"/>
      <c r="E315" s="474"/>
      <c r="F315" s="475"/>
      <c r="G315" s="476">
        <v>0</v>
      </c>
      <c r="H315" s="477">
        <v>0.1</v>
      </c>
      <c r="I315" s="102">
        <v>0</v>
      </c>
      <c r="J315" s="475"/>
      <c r="K315" s="7"/>
      <c r="L315" s="491">
        <v>303</v>
      </c>
      <c r="M315" s="503" t="s">
        <v>489</v>
      </c>
      <c r="N315" s="242">
        <v>0</v>
      </c>
      <c r="O315" s="504"/>
      <c r="P315" s="505"/>
      <c r="Q315" s="81"/>
      <c r="R315" s="510"/>
      <c r="S315" s="510"/>
      <c r="T315" s="507" t="s">
        <v>489</v>
      </c>
      <c r="AM315">
        <v>0</v>
      </c>
      <c r="AN315">
        <v>0</v>
      </c>
      <c r="AO315">
        <v>0</v>
      </c>
      <c r="AP315">
        <v>0</v>
      </c>
    </row>
    <row r="316" spans="1:42" ht="18" hidden="1" outlineLevel="1" x14ac:dyDescent="0.35">
      <c r="A316" s="13" t="s">
        <v>184</v>
      </c>
      <c r="B316" s="35">
        <v>304</v>
      </c>
      <c r="C316" s="473"/>
      <c r="D316" s="474"/>
      <c r="E316" s="474"/>
      <c r="F316" s="475"/>
      <c r="G316" s="476">
        <v>0</v>
      </c>
      <c r="H316" s="477">
        <v>0.1</v>
      </c>
      <c r="I316" s="102">
        <v>0</v>
      </c>
      <c r="J316" s="475"/>
      <c r="K316" s="7"/>
      <c r="L316" s="491">
        <v>304</v>
      </c>
      <c r="M316" s="503" t="s">
        <v>489</v>
      </c>
      <c r="N316" s="242">
        <v>0</v>
      </c>
      <c r="O316" s="504"/>
      <c r="P316" s="505"/>
      <c r="Q316" s="81"/>
      <c r="R316" s="510"/>
      <c r="S316" s="510"/>
      <c r="T316" s="507" t="s">
        <v>489</v>
      </c>
      <c r="AM316">
        <v>0</v>
      </c>
      <c r="AN316">
        <v>0</v>
      </c>
      <c r="AO316">
        <v>0</v>
      </c>
      <c r="AP316">
        <v>0</v>
      </c>
    </row>
    <row r="317" spans="1:42" ht="18" hidden="1" outlineLevel="1" x14ac:dyDescent="0.35">
      <c r="A317" s="13" t="s">
        <v>184</v>
      </c>
      <c r="B317" s="35">
        <v>305</v>
      </c>
      <c r="C317" s="473"/>
      <c r="D317" s="474"/>
      <c r="E317" s="474"/>
      <c r="F317" s="475"/>
      <c r="G317" s="476">
        <v>0</v>
      </c>
      <c r="H317" s="477">
        <v>0.1</v>
      </c>
      <c r="I317" s="102">
        <v>0</v>
      </c>
      <c r="J317" s="475"/>
      <c r="K317" s="7"/>
      <c r="L317" s="491">
        <v>305</v>
      </c>
      <c r="M317" s="503" t="s">
        <v>489</v>
      </c>
      <c r="N317" s="242">
        <v>0</v>
      </c>
      <c r="O317" s="504"/>
      <c r="P317" s="505"/>
      <c r="Q317" s="81"/>
      <c r="R317" s="510"/>
      <c r="S317" s="510"/>
      <c r="T317" s="507" t="s">
        <v>489</v>
      </c>
      <c r="AM317">
        <v>0</v>
      </c>
      <c r="AN317">
        <v>0</v>
      </c>
      <c r="AO317">
        <v>0</v>
      </c>
      <c r="AP317">
        <v>0</v>
      </c>
    </row>
    <row r="318" spans="1:42" ht="18" hidden="1" outlineLevel="1" x14ac:dyDescent="0.35">
      <c r="A318" s="13" t="s">
        <v>184</v>
      </c>
      <c r="B318" s="35">
        <v>306</v>
      </c>
      <c r="C318" s="473"/>
      <c r="D318" s="474"/>
      <c r="E318" s="474"/>
      <c r="F318" s="475"/>
      <c r="G318" s="476">
        <v>0</v>
      </c>
      <c r="H318" s="477">
        <v>0.1</v>
      </c>
      <c r="I318" s="102">
        <v>0</v>
      </c>
      <c r="J318" s="475"/>
      <c r="K318" s="7"/>
      <c r="L318" s="491">
        <v>306</v>
      </c>
      <c r="M318" s="503" t="s">
        <v>489</v>
      </c>
      <c r="N318" s="242">
        <v>0</v>
      </c>
      <c r="O318" s="504"/>
      <c r="P318" s="505"/>
      <c r="Q318" s="81"/>
      <c r="R318" s="510"/>
      <c r="S318" s="510"/>
      <c r="T318" s="507" t="s">
        <v>489</v>
      </c>
      <c r="AM318">
        <v>0</v>
      </c>
      <c r="AN318">
        <v>0</v>
      </c>
      <c r="AO318">
        <v>0</v>
      </c>
      <c r="AP318">
        <v>0</v>
      </c>
    </row>
    <row r="319" spans="1:42" ht="18" hidden="1" outlineLevel="1" x14ac:dyDescent="0.35">
      <c r="A319" s="13" t="s">
        <v>184</v>
      </c>
      <c r="B319" s="35">
        <v>307</v>
      </c>
      <c r="C319" s="473"/>
      <c r="D319" s="474"/>
      <c r="E319" s="474"/>
      <c r="F319" s="475"/>
      <c r="G319" s="476">
        <v>0</v>
      </c>
      <c r="H319" s="477">
        <v>0.1</v>
      </c>
      <c r="I319" s="102">
        <v>0</v>
      </c>
      <c r="J319" s="475"/>
      <c r="K319" s="7"/>
      <c r="L319" s="491">
        <v>307</v>
      </c>
      <c r="M319" s="503" t="s">
        <v>489</v>
      </c>
      <c r="N319" s="242">
        <v>0</v>
      </c>
      <c r="O319" s="504"/>
      <c r="P319" s="505"/>
      <c r="Q319" s="81"/>
      <c r="R319" s="510"/>
      <c r="S319" s="510"/>
      <c r="T319" s="507" t="s">
        <v>489</v>
      </c>
      <c r="AM319">
        <v>0</v>
      </c>
      <c r="AN319">
        <v>0</v>
      </c>
      <c r="AO319">
        <v>0</v>
      </c>
      <c r="AP319">
        <v>0</v>
      </c>
    </row>
    <row r="320" spans="1:42" ht="18" hidden="1" outlineLevel="1" x14ac:dyDescent="0.35">
      <c r="A320" s="13" t="s">
        <v>184</v>
      </c>
      <c r="B320" s="35">
        <v>308</v>
      </c>
      <c r="C320" s="473"/>
      <c r="D320" s="474"/>
      <c r="E320" s="474"/>
      <c r="F320" s="475"/>
      <c r="G320" s="476">
        <v>0</v>
      </c>
      <c r="H320" s="477">
        <v>0.1</v>
      </c>
      <c r="I320" s="102">
        <v>0</v>
      </c>
      <c r="J320" s="475"/>
      <c r="K320" s="7"/>
      <c r="L320" s="491">
        <v>308</v>
      </c>
      <c r="M320" s="503" t="s">
        <v>489</v>
      </c>
      <c r="N320" s="242">
        <v>0</v>
      </c>
      <c r="O320" s="504"/>
      <c r="P320" s="505"/>
      <c r="Q320" s="81"/>
      <c r="R320" s="510"/>
      <c r="S320" s="510"/>
      <c r="T320" s="507" t="s">
        <v>489</v>
      </c>
      <c r="AM320">
        <v>0</v>
      </c>
      <c r="AN320">
        <v>0</v>
      </c>
      <c r="AO320">
        <v>0</v>
      </c>
      <c r="AP320">
        <v>0</v>
      </c>
    </row>
    <row r="321" spans="1:42" ht="18" hidden="1" outlineLevel="1" x14ac:dyDescent="0.35">
      <c r="A321" s="13" t="s">
        <v>184</v>
      </c>
      <c r="B321" s="35">
        <v>309</v>
      </c>
      <c r="C321" s="473"/>
      <c r="D321" s="474"/>
      <c r="E321" s="474"/>
      <c r="F321" s="475"/>
      <c r="G321" s="476">
        <v>0</v>
      </c>
      <c r="H321" s="477">
        <v>0.1</v>
      </c>
      <c r="I321" s="102">
        <v>0</v>
      </c>
      <c r="J321" s="475"/>
      <c r="K321" s="7"/>
      <c r="L321" s="491">
        <v>309</v>
      </c>
      <c r="M321" s="503" t="s">
        <v>489</v>
      </c>
      <c r="N321" s="242">
        <v>0</v>
      </c>
      <c r="O321" s="504"/>
      <c r="P321" s="505"/>
      <c r="Q321" s="81"/>
      <c r="R321" s="510"/>
      <c r="S321" s="510"/>
      <c r="T321" s="507" t="s">
        <v>489</v>
      </c>
      <c r="AM321">
        <v>0</v>
      </c>
      <c r="AN321">
        <v>0</v>
      </c>
      <c r="AO321">
        <v>0</v>
      </c>
      <c r="AP321">
        <v>0</v>
      </c>
    </row>
    <row r="322" spans="1:42" ht="18" hidden="1" outlineLevel="1" x14ac:dyDescent="0.35">
      <c r="A322" s="13" t="s">
        <v>184</v>
      </c>
      <c r="B322" s="35">
        <v>310</v>
      </c>
      <c r="C322" s="473"/>
      <c r="D322" s="474"/>
      <c r="E322" s="474"/>
      <c r="F322" s="475"/>
      <c r="G322" s="476">
        <v>0</v>
      </c>
      <c r="H322" s="477">
        <v>0.1</v>
      </c>
      <c r="I322" s="102">
        <v>0</v>
      </c>
      <c r="J322" s="475"/>
      <c r="K322" s="7"/>
      <c r="L322" s="491">
        <v>310</v>
      </c>
      <c r="M322" s="503" t="s">
        <v>489</v>
      </c>
      <c r="N322" s="242">
        <v>0</v>
      </c>
      <c r="O322" s="504"/>
      <c r="P322" s="505"/>
      <c r="Q322" s="81"/>
      <c r="R322" s="510"/>
      <c r="S322" s="510"/>
      <c r="T322" s="507" t="s">
        <v>489</v>
      </c>
      <c r="AM322">
        <v>0</v>
      </c>
      <c r="AN322">
        <v>0</v>
      </c>
      <c r="AO322">
        <v>0</v>
      </c>
      <c r="AP322">
        <v>0</v>
      </c>
    </row>
    <row r="323" spans="1:42" ht="18" hidden="1" outlineLevel="1" x14ac:dyDescent="0.35">
      <c r="A323" s="13" t="s">
        <v>184</v>
      </c>
      <c r="B323" s="35">
        <v>311</v>
      </c>
      <c r="C323" s="473"/>
      <c r="D323" s="474"/>
      <c r="E323" s="474"/>
      <c r="F323" s="475"/>
      <c r="G323" s="476">
        <v>0</v>
      </c>
      <c r="H323" s="477">
        <v>0.1</v>
      </c>
      <c r="I323" s="102">
        <v>0</v>
      </c>
      <c r="J323" s="475"/>
      <c r="K323" s="7"/>
      <c r="L323" s="491">
        <v>311</v>
      </c>
      <c r="M323" s="503" t="s">
        <v>489</v>
      </c>
      <c r="N323" s="242">
        <v>0</v>
      </c>
      <c r="O323" s="504"/>
      <c r="P323" s="505"/>
      <c r="Q323" s="81"/>
      <c r="R323" s="510"/>
      <c r="S323" s="510"/>
      <c r="T323" s="507" t="s">
        <v>489</v>
      </c>
      <c r="AM323">
        <v>0</v>
      </c>
      <c r="AN323">
        <v>0</v>
      </c>
      <c r="AO323">
        <v>0</v>
      </c>
      <c r="AP323">
        <v>0</v>
      </c>
    </row>
    <row r="324" spans="1:42" ht="18" hidden="1" outlineLevel="1" x14ac:dyDescent="0.35">
      <c r="A324" s="13" t="s">
        <v>184</v>
      </c>
      <c r="B324" s="35">
        <v>312</v>
      </c>
      <c r="C324" s="473"/>
      <c r="D324" s="474"/>
      <c r="E324" s="474"/>
      <c r="F324" s="475"/>
      <c r="G324" s="476">
        <v>0</v>
      </c>
      <c r="H324" s="477">
        <v>0.1</v>
      </c>
      <c r="I324" s="102">
        <v>0</v>
      </c>
      <c r="J324" s="475"/>
      <c r="K324" s="7"/>
      <c r="L324" s="491">
        <v>312</v>
      </c>
      <c r="M324" s="503" t="s">
        <v>489</v>
      </c>
      <c r="N324" s="242">
        <v>0</v>
      </c>
      <c r="O324" s="504"/>
      <c r="P324" s="505"/>
      <c r="Q324" s="81"/>
      <c r="R324" s="510"/>
      <c r="S324" s="510"/>
      <c r="T324" s="507" t="s">
        <v>489</v>
      </c>
      <c r="AM324">
        <v>0</v>
      </c>
      <c r="AN324">
        <v>0</v>
      </c>
      <c r="AO324">
        <v>0</v>
      </c>
      <c r="AP324">
        <v>0</v>
      </c>
    </row>
    <row r="325" spans="1:42" ht="18" hidden="1" outlineLevel="1" x14ac:dyDescent="0.35">
      <c r="A325" s="13" t="s">
        <v>184</v>
      </c>
      <c r="B325" s="35">
        <v>313</v>
      </c>
      <c r="C325" s="473"/>
      <c r="D325" s="474"/>
      <c r="E325" s="474"/>
      <c r="F325" s="475"/>
      <c r="G325" s="476">
        <v>0</v>
      </c>
      <c r="H325" s="477">
        <v>0.1</v>
      </c>
      <c r="I325" s="102">
        <v>0</v>
      </c>
      <c r="J325" s="475"/>
      <c r="K325" s="7"/>
      <c r="L325" s="491">
        <v>313</v>
      </c>
      <c r="M325" s="503" t="s">
        <v>489</v>
      </c>
      <c r="N325" s="242">
        <v>0</v>
      </c>
      <c r="O325" s="504"/>
      <c r="P325" s="505"/>
      <c r="Q325" s="81"/>
      <c r="R325" s="510"/>
      <c r="S325" s="510"/>
      <c r="T325" s="507" t="s">
        <v>489</v>
      </c>
      <c r="AM325">
        <v>0</v>
      </c>
      <c r="AN325">
        <v>0</v>
      </c>
      <c r="AO325">
        <v>0</v>
      </c>
      <c r="AP325">
        <v>0</v>
      </c>
    </row>
    <row r="326" spans="1:42" ht="18" hidden="1" outlineLevel="1" x14ac:dyDescent="0.35">
      <c r="A326" s="13" t="s">
        <v>184</v>
      </c>
      <c r="B326" s="35">
        <v>314</v>
      </c>
      <c r="C326" s="473"/>
      <c r="D326" s="474"/>
      <c r="E326" s="474"/>
      <c r="F326" s="475"/>
      <c r="G326" s="476">
        <v>0</v>
      </c>
      <c r="H326" s="477">
        <v>0.1</v>
      </c>
      <c r="I326" s="102">
        <v>0</v>
      </c>
      <c r="J326" s="475"/>
      <c r="K326" s="7"/>
      <c r="L326" s="491">
        <v>314</v>
      </c>
      <c r="M326" s="503" t="s">
        <v>489</v>
      </c>
      <c r="N326" s="242">
        <v>0</v>
      </c>
      <c r="O326" s="504"/>
      <c r="P326" s="505"/>
      <c r="Q326" s="81"/>
      <c r="R326" s="510"/>
      <c r="S326" s="510"/>
      <c r="T326" s="507" t="s">
        <v>489</v>
      </c>
      <c r="AM326">
        <v>0</v>
      </c>
      <c r="AN326">
        <v>0</v>
      </c>
      <c r="AO326">
        <v>0</v>
      </c>
      <c r="AP326">
        <v>0</v>
      </c>
    </row>
    <row r="327" spans="1:42" ht="18" hidden="1" outlineLevel="1" x14ac:dyDescent="0.35">
      <c r="A327" s="13" t="s">
        <v>184</v>
      </c>
      <c r="B327" s="35">
        <v>315</v>
      </c>
      <c r="C327" s="473"/>
      <c r="D327" s="474"/>
      <c r="E327" s="474"/>
      <c r="F327" s="475"/>
      <c r="G327" s="476">
        <v>0</v>
      </c>
      <c r="H327" s="477">
        <v>0.1</v>
      </c>
      <c r="I327" s="102">
        <v>0</v>
      </c>
      <c r="J327" s="475"/>
      <c r="K327" s="7"/>
      <c r="L327" s="491">
        <v>315</v>
      </c>
      <c r="M327" s="503" t="s">
        <v>489</v>
      </c>
      <c r="N327" s="242">
        <v>0</v>
      </c>
      <c r="O327" s="504"/>
      <c r="P327" s="505"/>
      <c r="Q327" s="81"/>
      <c r="R327" s="510"/>
      <c r="S327" s="510"/>
      <c r="T327" s="507" t="s">
        <v>489</v>
      </c>
      <c r="AM327">
        <v>0</v>
      </c>
      <c r="AN327">
        <v>0</v>
      </c>
      <c r="AO327">
        <v>0</v>
      </c>
      <c r="AP327">
        <v>0</v>
      </c>
    </row>
    <row r="328" spans="1:42" ht="18" hidden="1" outlineLevel="1" x14ac:dyDescent="0.35">
      <c r="A328" s="13" t="s">
        <v>184</v>
      </c>
      <c r="B328" s="35">
        <v>316</v>
      </c>
      <c r="C328" s="473"/>
      <c r="D328" s="474"/>
      <c r="E328" s="474"/>
      <c r="F328" s="475"/>
      <c r="G328" s="476">
        <v>0</v>
      </c>
      <c r="H328" s="477">
        <v>0.1</v>
      </c>
      <c r="I328" s="102">
        <v>0</v>
      </c>
      <c r="J328" s="475"/>
      <c r="K328" s="7"/>
      <c r="L328" s="491">
        <v>316</v>
      </c>
      <c r="M328" s="503" t="s">
        <v>489</v>
      </c>
      <c r="N328" s="242">
        <v>0</v>
      </c>
      <c r="O328" s="504"/>
      <c r="P328" s="505"/>
      <c r="Q328" s="81"/>
      <c r="R328" s="510"/>
      <c r="S328" s="510"/>
      <c r="T328" s="507" t="s">
        <v>489</v>
      </c>
      <c r="AM328">
        <v>0</v>
      </c>
      <c r="AN328">
        <v>0</v>
      </c>
      <c r="AO328">
        <v>0</v>
      </c>
      <c r="AP328">
        <v>0</v>
      </c>
    </row>
    <row r="329" spans="1:42" ht="18" hidden="1" outlineLevel="1" x14ac:dyDescent="0.35">
      <c r="A329" s="13" t="s">
        <v>184</v>
      </c>
      <c r="B329" s="35">
        <v>317</v>
      </c>
      <c r="C329" s="473"/>
      <c r="D329" s="474"/>
      <c r="E329" s="474"/>
      <c r="F329" s="475"/>
      <c r="G329" s="476">
        <v>0</v>
      </c>
      <c r="H329" s="477">
        <v>0.1</v>
      </c>
      <c r="I329" s="102">
        <v>0</v>
      </c>
      <c r="J329" s="475"/>
      <c r="K329" s="7"/>
      <c r="L329" s="491">
        <v>317</v>
      </c>
      <c r="M329" s="503" t="s">
        <v>489</v>
      </c>
      <c r="N329" s="242">
        <v>0</v>
      </c>
      <c r="O329" s="504"/>
      <c r="P329" s="505"/>
      <c r="Q329" s="81"/>
      <c r="R329" s="510"/>
      <c r="S329" s="510"/>
      <c r="T329" s="507" t="s">
        <v>489</v>
      </c>
      <c r="AM329">
        <v>0</v>
      </c>
      <c r="AN329">
        <v>0</v>
      </c>
      <c r="AO329">
        <v>0</v>
      </c>
      <c r="AP329">
        <v>0</v>
      </c>
    </row>
    <row r="330" spans="1:42" ht="18" hidden="1" outlineLevel="1" x14ac:dyDescent="0.35">
      <c r="A330" s="13" t="s">
        <v>184</v>
      </c>
      <c r="B330" s="35">
        <v>318</v>
      </c>
      <c r="C330" s="473"/>
      <c r="D330" s="474"/>
      <c r="E330" s="474"/>
      <c r="F330" s="475"/>
      <c r="G330" s="476">
        <v>0</v>
      </c>
      <c r="H330" s="477">
        <v>0.1</v>
      </c>
      <c r="I330" s="102">
        <v>0</v>
      </c>
      <c r="J330" s="475"/>
      <c r="K330" s="7"/>
      <c r="L330" s="491">
        <v>318</v>
      </c>
      <c r="M330" s="503" t="s">
        <v>489</v>
      </c>
      <c r="N330" s="242">
        <v>0</v>
      </c>
      <c r="O330" s="504"/>
      <c r="P330" s="505"/>
      <c r="Q330" s="81"/>
      <c r="R330" s="510"/>
      <c r="S330" s="510"/>
      <c r="T330" s="507" t="s">
        <v>489</v>
      </c>
      <c r="AM330">
        <v>0</v>
      </c>
      <c r="AN330">
        <v>0</v>
      </c>
      <c r="AO330">
        <v>0</v>
      </c>
      <c r="AP330">
        <v>0</v>
      </c>
    </row>
    <row r="331" spans="1:42" ht="18" hidden="1" outlineLevel="1" x14ac:dyDescent="0.35">
      <c r="A331" s="13" t="s">
        <v>184</v>
      </c>
      <c r="B331" s="35">
        <v>319</v>
      </c>
      <c r="C331" s="473"/>
      <c r="D331" s="474"/>
      <c r="E331" s="474"/>
      <c r="F331" s="475"/>
      <c r="G331" s="476">
        <v>0</v>
      </c>
      <c r="H331" s="477">
        <v>0.1</v>
      </c>
      <c r="I331" s="102">
        <v>0</v>
      </c>
      <c r="J331" s="475"/>
      <c r="K331" s="7"/>
      <c r="L331" s="491">
        <v>319</v>
      </c>
      <c r="M331" s="503" t="s">
        <v>489</v>
      </c>
      <c r="N331" s="242">
        <v>0</v>
      </c>
      <c r="O331" s="504"/>
      <c r="P331" s="505"/>
      <c r="Q331" s="81"/>
      <c r="R331" s="510"/>
      <c r="S331" s="510"/>
      <c r="T331" s="507" t="s">
        <v>489</v>
      </c>
      <c r="AM331">
        <v>0</v>
      </c>
      <c r="AN331">
        <v>0</v>
      </c>
      <c r="AO331">
        <v>0</v>
      </c>
      <c r="AP331">
        <v>0</v>
      </c>
    </row>
    <row r="332" spans="1:42" ht="18" hidden="1" outlineLevel="1" x14ac:dyDescent="0.35">
      <c r="A332" s="13" t="s">
        <v>184</v>
      </c>
      <c r="B332" s="35">
        <v>320</v>
      </c>
      <c r="C332" s="473"/>
      <c r="D332" s="474"/>
      <c r="E332" s="474"/>
      <c r="F332" s="475"/>
      <c r="G332" s="476">
        <v>0</v>
      </c>
      <c r="H332" s="477">
        <v>0.1</v>
      </c>
      <c r="I332" s="102">
        <v>0</v>
      </c>
      <c r="J332" s="475"/>
      <c r="K332" s="7"/>
      <c r="L332" s="491">
        <v>320</v>
      </c>
      <c r="M332" s="503" t="s">
        <v>489</v>
      </c>
      <c r="N332" s="242">
        <v>0</v>
      </c>
      <c r="O332" s="504"/>
      <c r="P332" s="505"/>
      <c r="Q332" s="81"/>
      <c r="R332" s="510"/>
      <c r="S332" s="510"/>
      <c r="T332" s="507" t="s">
        <v>489</v>
      </c>
      <c r="AM332">
        <v>0</v>
      </c>
      <c r="AN332">
        <v>0</v>
      </c>
      <c r="AO332">
        <v>0</v>
      </c>
      <c r="AP332">
        <v>0</v>
      </c>
    </row>
    <row r="333" spans="1:42" ht="18" hidden="1" outlineLevel="1" x14ac:dyDescent="0.35">
      <c r="A333" s="13" t="s">
        <v>184</v>
      </c>
      <c r="B333" s="35">
        <v>321</v>
      </c>
      <c r="C333" s="473"/>
      <c r="D333" s="474"/>
      <c r="E333" s="474"/>
      <c r="F333" s="475"/>
      <c r="G333" s="476">
        <v>0</v>
      </c>
      <c r="H333" s="477">
        <v>0.1</v>
      </c>
      <c r="I333" s="102">
        <v>0</v>
      </c>
      <c r="J333" s="475"/>
      <c r="K333" s="7"/>
      <c r="L333" s="491">
        <v>321</v>
      </c>
      <c r="M333" s="503" t="s">
        <v>489</v>
      </c>
      <c r="N333" s="242">
        <v>0</v>
      </c>
      <c r="O333" s="504"/>
      <c r="P333" s="505"/>
      <c r="Q333" s="81"/>
      <c r="R333" s="510"/>
      <c r="S333" s="510"/>
      <c r="T333" s="507" t="s">
        <v>489</v>
      </c>
      <c r="AM333">
        <v>0</v>
      </c>
      <c r="AN333">
        <v>0</v>
      </c>
      <c r="AO333">
        <v>0</v>
      </c>
      <c r="AP333">
        <v>0</v>
      </c>
    </row>
    <row r="334" spans="1:42" ht="18" hidden="1" outlineLevel="1" x14ac:dyDescent="0.35">
      <c r="A334" s="13" t="s">
        <v>184</v>
      </c>
      <c r="B334" s="35">
        <v>322</v>
      </c>
      <c r="C334" s="473"/>
      <c r="D334" s="474"/>
      <c r="E334" s="474"/>
      <c r="F334" s="475"/>
      <c r="G334" s="476">
        <v>0</v>
      </c>
      <c r="H334" s="477">
        <v>0.1</v>
      </c>
      <c r="I334" s="102">
        <v>0</v>
      </c>
      <c r="J334" s="475"/>
      <c r="K334" s="7"/>
      <c r="L334" s="491">
        <v>322</v>
      </c>
      <c r="M334" s="503" t="s">
        <v>489</v>
      </c>
      <c r="N334" s="242">
        <v>0</v>
      </c>
      <c r="O334" s="504"/>
      <c r="P334" s="505"/>
      <c r="Q334" s="81"/>
      <c r="R334" s="510"/>
      <c r="S334" s="510"/>
      <c r="T334" s="507" t="s">
        <v>489</v>
      </c>
      <c r="AM334">
        <v>0</v>
      </c>
      <c r="AN334">
        <v>0</v>
      </c>
      <c r="AO334">
        <v>0</v>
      </c>
      <c r="AP334">
        <v>0</v>
      </c>
    </row>
    <row r="335" spans="1:42" ht="18" hidden="1" outlineLevel="1" x14ac:dyDescent="0.35">
      <c r="A335" s="13" t="s">
        <v>184</v>
      </c>
      <c r="B335" s="35">
        <v>323</v>
      </c>
      <c r="C335" s="473"/>
      <c r="D335" s="474"/>
      <c r="E335" s="474"/>
      <c r="F335" s="475"/>
      <c r="G335" s="476">
        <v>0</v>
      </c>
      <c r="H335" s="477">
        <v>0.1</v>
      </c>
      <c r="I335" s="102">
        <v>0</v>
      </c>
      <c r="J335" s="475"/>
      <c r="K335" s="7"/>
      <c r="L335" s="491">
        <v>323</v>
      </c>
      <c r="M335" s="503" t="s">
        <v>489</v>
      </c>
      <c r="N335" s="242">
        <v>0</v>
      </c>
      <c r="O335" s="504"/>
      <c r="P335" s="505"/>
      <c r="Q335" s="81"/>
      <c r="R335" s="510"/>
      <c r="S335" s="510"/>
      <c r="T335" s="507" t="s">
        <v>489</v>
      </c>
      <c r="AM335">
        <v>0</v>
      </c>
      <c r="AN335">
        <v>0</v>
      </c>
      <c r="AO335">
        <v>0</v>
      </c>
      <c r="AP335">
        <v>0</v>
      </c>
    </row>
    <row r="336" spans="1:42" ht="18" hidden="1" outlineLevel="1" x14ac:dyDescent="0.35">
      <c r="A336" s="13" t="s">
        <v>184</v>
      </c>
      <c r="B336" s="35">
        <v>324</v>
      </c>
      <c r="C336" s="473"/>
      <c r="D336" s="474"/>
      <c r="E336" s="474"/>
      <c r="F336" s="475"/>
      <c r="G336" s="476">
        <v>0</v>
      </c>
      <c r="H336" s="477">
        <v>0.1</v>
      </c>
      <c r="I336" s="102">
        <v>0</v>
      </c>
      <c r="J336" s="475"/>
      <c r="K336" s="7"/>
      <c r="L336" s="491">
        <v>324</v>
      </c>
      <c r="M336" s="503" t="s">
        <v>489</v>
      </c>
      <c r="N336" s="242">
        <v>0</v>
      </c>
      <c r="O336" s="504"/>
      <c r="P336" s="505"/>
      <c r="Q336" s="81"/>
      <c r="R336" s="510"/>
      <c r="S336" s="510"/>
      <c r="T336" s="507" t="s">
        <v>489</v>
      </c>
      <c r="AM336">
        <v>0</v>
      </c>
      <c r="AN336">
        <v>0</v>
      </c>
      <c r="AO336">
        <v>0</v>
      </c>
      <c r="AP336">
        <v>0</v>
      </c>
    </row>
    <row r="337" spans="1:42" ht="18" hidden="1" outlineLevel="1" x14ac:dyDescent="0.35">
      <c r="A337" s="13" t="s">
        <v>184</v>
      </c>
      <c r="B337" s="35">
        <v>325</v>
      </c>
      <c r="C337" s="473"/>
      <c r="D337" s="474"/>
      <c r="E337" s="474"/>
      <c r="F337" s="475"/>
      <c r="G337" s="476">
        <v>0</v>
      </c>
      <c r="H337" s="477">
        <v>0.1</v>
      </c>
      <c r="I337" s="102">
        <v>0</v>
      </c>
      <c r="J337" s="475"/>
      <c r="K337" s="7"/>
      <c r="L337" s="491">
        <v>325</v>
      </c>
      <c r="M337" s="503" t="s">
        <v>489</v>
      </c>
      <c r="N337" s="242">
        <v>0</v>
      </c>
      <c r="O337" s="504"/>
      <c r="P337" s="505"/>
      <c r="Q337" s="81"/>
      <c r="R337" s="510"/>
      <c r="S337" s="510"/>
      <c r="T337" s="507" t="s">
        <v>489</v>
      </c>
      <c r="AM337">
        <v>0</v>
      </c>
      <c r="AN337">
        <v>0</v>
      </c>
      <c r="AO337">
        <v>0</v>
      </c>
      <c r="AP337">
        <v>0</v>
      </c>
    </row>
    <row r="338" spans="1:42" ht="18" hidden="1" outlineLevel="1" x14ac:dyDescent="0.35">
      <c r="A338" s="13" t="s">
        <v>184</v>
      </c>
      <c r="B338" s="35">
        <v>326</v>
      </c>
      <c r="C338" s="473"/>
      <c r="D338" s="474"/>
      <c r="E338" s="474"/>
      <c r="F338" s="475"/>
      <c r="G338" s="476">
        <v>0</v>
      </c>
      <c r="H338" s="477">
        <v>0.1</v>
      </c>
      <c r="I338" s="102">
        <v>0</v>
      </c>
      <c r="J338" s="475"/>
      <c r="K338" s="7"/>
      <c r="L338" s="491">
        <v>326</v>
      </c>
      <c r="M338" s="503" t="s">
        <v>489</v>
      </c>
      <c r="N338" s="242">
        <v>0</v>
      </c>
      <c r="O338" s="504"/>
      <c r="P338" s="505"/>
      <c r="Q338" s="81"/>
      <c r="R338" s="510"/>
      <c r="S338" s="510"/>
      <c r="T338" s="507" t="s">
        <v>489</v>
      </c>
      <c r="AM338">
        <v>0</v>
      </c>
      <c r="AN338">
        <v>0</v>
      </c>
      <c r="AO338">
        <v>0</v>
      </c>
      <c r="AP338">
        <v>0</v>
      </c>
    </row>
    <row r="339" spans="1:42" ht="18" hidden="1" outlineLevel="1" x14ac:dyDescent="0.35">
      <c r="A339" s="13" t="s">
        <v>184</v>
      </c>
      <c r="B339" s="35">
        <v>327</v>
      </c>
      <c r="C339" s="473"/>
      <c r="D339" s="474"/>
      <c r="E339" s="474"/>
      <c r="F339" s="475"/>
      <c r="G339" s="476">
        <v>0</v>
      </c>
      <c r="H339" s="477">
        <v>0.1</v>
      </c>
      <c r="I339" s="102">
        <v>0</v>
      </c>
      <c r="J339" s="475"/>
      <c r="K339" s="7"/>
      <c r="L339" s="491">
        <v>327</v>
      </c>
      <c r="M339" s="503" t="s">
        <v>489</v>
      </c>
      <c r="N339" s="242">
        <v>0</v>
      </c>
      <c r="O339" s="504"/>
      <c r="P339" s="505"/>
      <c r="Q339" s="81"/>
      <c r="R339" s="510"/>
      <c r="S339" s="510"/>
      <c r="T339" s="507" t="s">
        <v>489</v>
      </c>
      <c r="AM339">
        <v>0</v>
      </c>
      <c r="AN339">
        <v>0</v>
      </c>
      <c r="AO339">
        <v>0</v>
      </c>
      <c r="AP339">
        <v>0</v>
      </c>
    </row>
    <row r="340" spans="1:42" ht="18" hidden="1" outlineLevel="1" x14ac:dyDescent="0.35">
      <c r="A340" s="13" t="s">
        <v>184</v>
      </c>
      <c r="B340" s="35">
        <v>328</v>
      </c>
      <c r="C340" s="473"/>
      <c r="D340" s="474"/>
      <c r="E340" s="474"/>
      <c r="F340" s="475"/>
      <c r="G340" s="476">
        <v>0</v>
      </c>
      <c r="H340" s="477">
        <v>0.1</v>
      </c>
      <c r="I340" s="102">
        <v>0</v>
      </c>
      <c r="J340" s="475"/>
      <c r="K340" s="7"/>
      <c r="L340" s="491">
        <v>328</v>
      </c>
      <c r="M340" s="503" t="s">
        <v>489</v>
      </c>
      <c r="N340" s="242">
        <v>0</v>
      </c>
      <c r="O340" s="504"/>
      <c r="P340" s="505"/>
      <c r="Q340" s="81"/>
      <c r="R340" s="510"/>
      <c r="S340" s="510"/>
      <c r="T340" s="507" t="s">
        <v>489</v>
      </c>
      <c r="AM340">
        <v>0</v>
      </c>
      <c r="AN340">
        <v>0</v>
      </c>
      <c r="AO340">
        <v>0</v>
      </c>
      <c r="AP340">
        <v>0</v>
      </c>
    </row>
    <row r="341" spans="1:42" ht="18" hidden="1" outlineLevel="1" x14ac:dyDescent="0.35">
      <c r="A341" s="13" t="s">
        <v>184</v>
      </c>
      <c r="B341" s="35">
        <v>329</v>
      </c>
      <c r="C341" s="473"/>
      <c r="D341" s="474"/>
      <c r="E341" s="474"/>
      <c r="F341" s="475"/>
      <c r="G341" s="476">
        <v>0</v>
      </c>
      <c r="H341" s="477">
        <v>0.1</v>
      </c>
      <c r="I341" s="102">
        <v>0</v>
      </c>
      <c r="J341" s="475"/>
      <c r="K341" s="7"/>
      <c r="L341" s="491">
        <v>329</v>
      </c>
      <c r="M341" s="503" t="s">
        <v>489</v>
      </c>
      <c r="N341" s="242">
        <v>0</v>
      </c>
      <c r="O341" s="504"/>
      <c r="P341" s="505"/>
      <c r="Q341" s="81"/>
      <c r="R341" s="510"/>
      <c r="S341" s="510"/>
      <c r="T341" s="507" t="s">
        <v>489</v>
      </c>
      <c r="AM341">
        <v>0</v>
      </c>
      <c r="AN341">
        <v>0</v>
      </c>
      <c r="AO341">
        <v>0</v>
      </c>
      <c r="AP341">
        <v>0</v>
      </c>
    </row>
    <row r="342" spans="1:42" ht="18" hidden="1" outlineLevel="1" x14ac:dyDescent="0.35">
      <c r="A342" s="13" t="s">
        <v>184</v>
      </c>
      <c r="B342" s="35">
        <v>330</v>
      </c>
      <c r="C342" s="473"/>
      <c r="D342" s="474"/>
      <c r="E342" s="474"/>
      <c r="F342" s="475"/>
      <c r="G342" s="476">
        <v>0</v>
      </c>
      <c r="H342" s="477">
        <v>0.1</v>
      </c>
      <c r="I342" s="102">
        <v>0</v>
      </c>
      <c r="J342" s="475"/>
      <c r="K342" s="7"/>
      <c r="L342" s="491">
        <v>330</v>
      </c>
      <c r="M342" s="503" t="s">
        <v>489</v>
      </c>
      <c r="N342" s="242">
        <v>0</v>
      </c>
      <c r="O342" s="504"/>
      <c r="P342" s="505"/>
      <c r="Q342" s="81"/>
      <c r="R342" s="510"/>
      <c r="S342" s="510"/>
      <c r="T342" s="507" t="s">
        <v>489</v>
      </c>
      <c r="AM342">
        <v>0</v>
      </c>
      <c r="AN342">
        <v>0</v>
      </c>
      <c r="AO342">
        <v>0</v>
      </c>
      <c r="AP342">
        <v>0</v>
      </c>
    </row>
    <row r="343" spans="1:42" ht="18" hidden="1" outlineLevel="1" x14ac:dyDescent="0.35">
      <c r="A343" s="13" t="s">
        <v>184</v>
      </c>
      <c r="B343" s="35">
        <v>331</v>
      </c>
      <c r="C343" s="473"/>
      <c r="D343" s="474"/>
      <c r="E343" s="474"/>
      <c r="F343" s="475"/>
      <c r="G343" s="476">
        <v>0</v>
      </c>
      <c r="H343" s="477">
        <v>0.1</v>
      </c>
      <c r="I343" s="102">
        <v>0</v>
      </c>
      <c r="J343" s="475"/>
      <c r="K343" s="7"/>
      <c r="L343" s="491">
        <v>331</v>
      </c>
      <c r="M343" s="503" t="s">
        <v>489</v>
      </c>
      <c r="N343" s="242">
        <v>0</v>
      </c>
      <c r="O343" s="504"/>
      <c r="P343" s="505"/>
      <c r="Q343" s="81"/>
      <c r="R343" s="510"/>
      <c r="S343" s="510"/>
      <c r="T343" s="507" t="s">
        <v>489</v>
      </c>
      <c r="AM343">
        <v>0</v>
      </c>
      <c r="AN343">
        <v>0</v>
      </c>
      <c r="AO343">
        <v>0</v>
      </c>
      <c r="AP343">
        <v>0</v>
      </c>
    </row>
    <row r="344" spans="1:42" ht="18" hidden="1" outlineLevel="1" x14ac:dyDescent="0.35">
      <c r="A344" s="13" t="s">
        <v>184</v>
      </c>
      <c r="B344" s="35">
        <v>332</v>
      </c>
      <c r="C344" s="473"/>
      <c r="D344" s="474"/>
      <c r="E344" s="474"/>
      <c r="F344" s="475"/>
      <c r="G344" s="476">
        <v>0</v>
      </c>
      <c r="H344" s="477">
        <v>0.1</v>
      </c>
      <c r="I344" s="102">
        <v>0</v>
      </c>
      <c r="J344" s="475"/>
      <c r="K344" s="7"/>
      <c r="L344" s="491">
        <v>332</v>
      </c>
      <c r="M344" s="503" t="s">
        <v>489</v>
      </c>
      <c r="N344" s="242">
        <v>0</v>
      </c>
      <c r="O344" s="504"/>
      <c r="P344" s="505"/>
      <c r="Q344" s="81"/>
      <c r="R344" s="510"/>
      <c r="S344" s="510"/>
      <c r="T344" s="507" t="s">
        <v>489</v>
      </c>
      <c r="AM344">
        <v>0</v>
      </c>
      <c r="AN344">
        <v>0</v>
      </c>
      <c r="AO344">
        <v>0</v>
      </c>
      <c r="AP344">
        <v>0</v>
      </c>
    </row>
    <row r="345" spans="1:42" ht="18" hidden="1" outlineLevel="1" x14ac:dyDescent="0.35">
      <c r="A345" s="13" t="s">
        <v>184</v>
      </c>
      <c r="B345" s="35">
        <v>333</v>
      </c>
      <c r="C345" s="473"/>
      <c r="D345" s="474"/>
      <c r="E345" s="474"/>
      <c r="F345" s="475"/>
      <c r="G345" s="476">
        <v>0</v>
      </c>
      <c r="H345" s="477">
        <v>0.1</v>
      </c>
      <c r="I345" s="102">
        <v>0</v>
      </c>
      <c r="J345" s="475"/>
      <c r="K345" s="7"/>
      <c r="L345" s="491">
        <v>333</v>
      </c>
      <c r="M345" s="503" t="s">
        <v>489</v>
      </c>
      <c r="N345" s="242">
        <v>0</v>
      </c>
      <c r="O345" s="504"/>
      <c r="P345" s="505"/>
      <c r="Q345" s="81"/>
      <c r="R345" s="510"/>
      <c r="S345" s="510"/>
      <c r="T345" s="507" t="s">
        <v>489</v>
      </c>
      <c r="AM345">
        <v>0</v>
      </c>
      <c r="AN345">
        <v>0</v>
      </c>
      <c r="AO345">
        <v>0</v>
      </c>
      <c r="AP345">
        <v>0</v>
      </c>
    </row>
    <row r="346" spans="1:42" ht="18" hidden="1" outlineLevel="1" x14ac:dyDescent="0.35">
      <c r="A346" s="13" t="s">
        <v>184</v>
      </c>
      <c r="B346" s="35">
        <v>334</v>
      </c>
      <c r="C346" s="473"/>
      <c r="D346" s="474"/>
      <c r="E346" s="474"/>
      <c r="F346" s="475"/>
      <c r="G346" s="476">
        <v>0</v>
      </c>
      <c r="H346" s="477">
        <v>0.1</v>
      </c>
      <c r="I346" s="102">
        <v>0</v>
      </c>
      <c r="J346" s="475"/>
      <c r="K346" s="7"/>
      <c r="L346" s="491">
        <v>334</v>
      </c>
      <c r="M346" s="503" t="s">
        <v>489</v>
      </c>
      <c r="N346" s="242">
        <v>0</v>
      </c>
      <c r="O346" s="504"/>
      <c r="P346" s="505"/>
      <c r="Q346" s="81"/>
      <c r="R346" s="510"/>
      <c r="S346" s="510"/>
      <c r="T346" s="507" t="s">
        <v>489</v>
      </c>
      <c r="AM346">
        <v>0</v>
      </c>
      <c r="AN346">
        <v>0</v>
      </c>
      <c r="AO346">
        <v>0</v>
      </c>
      <c r="AP346">
        <v>0</v>
      </c>
    </row>
    <row r="347" spans="1:42" ht="18" hidden="1" outlineLevel="1" x14ac:dyDescent="0.35">
      <c r="A347" s="13" t="s">
        <v>184</v>
      </c>
      <c r="B347" s="35">
        <v>335</v>
      </c>
      <c r="C347" s="473"/>
      <c r="D347" s="474"/>
      <c r="E347" s="474"/>
      <c r="F347" s="475"/>
      <c r="G347" s="476">
        <v>0</v>
      </c>
      <c r="H347" s="477">
        <v>0.1</v>
      </c>
      <c r="I347" s="102">
        <v>0</v>
      </c>
      <c r="J347" s="475"/>
      <c r="K347" s="7"/>
      <c r="L347" s="491">
        <v>335</v>
      </c>
      <c r="M347" s="503" t="s">
        <v>489</v>
      </c>
      <c r="N347" s="242">
        <v>0</v>
      </c>
      <c r="O347" s="504"/>
      <c r="P347" s="505"/>
      <c r="Q347" s="81"/>
      <c r="R347" s="510"/>
      <c r="S347" s="510"/>
      <c r="T347" s="507" t="s">
        <v>489</v>
      </c>
      <c r="AM347">
        <v>0</v>
      </c>
      <c r="AN347">
        <v>0</v>
      </c>
      <c r="AO347">
        <v>0</v>
      </c>
      <c r="AP347">
        <v>0</v>
      </c>
    </row>
    <row r="348" spans="1:42" ht="18" hidden="1" outlineLevel="1" x14ac:dyDescent="0.35">
      <c r="A348" s="13" t="s">
        <v>184</v>
      </c>
      <c r="B348" s="35">
        <v>336</v>
      </c>
      <c r="C348" s="473"/>
      <c r="D348" s="474"/>
      <c r="E348" s="474"/>
      <c r="F348" s="475"/>
      <c r="G348" s="476">
        <v>0</v>
      </c>
      <c r="H348" s="477">
        <v>0.1</v>
      </c>
      <c r="I348" s="102">
        <v>0</v>
      </c>
      <c r="J348" s="475"/>
      <c r="K348" s="7"/>
      <c r="L348" s="491">
        <v>336</v>
      </c>
      <c r="M348" s="503" t="s">
        <v>489</v>
      </c>
      <c r="N348" s="242">
        <v>0</v>
      </c>
      <c r="O348" s="504"/>
      <c r="P348" s="505"/>
      <c r="Q348" s="81"/>
      <c r="R348" s="510"/>
      <c r="S348" s="510"/>
      <c r="T348" s="507" t="s">
        <v>489</v>
      </c>
      <c r="AM348">
        <v>0</v>
      </c>
      <c r="AN348">
        <v>0</v>
      </c>
      <c r="AO348">
        <v>0</v>
      </c>
      <c r="AP348">
        <v>0</v>
      </c>
    </row>
    <row r="349" spans="1:42" ht="18" hidden="1" outlineLevel="1" x14ac:dyDescent="0.35">
      <c r="A349" s="13" t="s">
        <v>184</v>
      </c>
      <c r="B349" s="35">
        <v>337</v>
      </c>
      <c r="C349" s="473"/>
      <c r="D349" s="474"/>
      <c r="E349" s="474"/>
      <c r="F349" s="475"/>
      <c r="G349" s="476">
        <v>0</v>
      </c>
      <c r="H349" s="477">
        <v>0.1</v>
      </c>
      <c r="I349" s="102">
        <v>0</v>
      </c>
      <c r="J349" s="475"/>
      <c r="K349" s="7"/>
      <c r="L349" s="491">
        <v>337</v>
      </c>
      <c r="M349" s="503" t="s">
        <v>489</v>
      </c>
      <c r="N349" s="242">
        <v>0</v>
      </c>
      <c r="O349" s="504"/>
      <c r="P349" s="505"/>
      <c r="Q349" s="81"/>
      <c r="R349" s="510"/>
      <c r="S349" s="510"/>
      <c r="T349" s="507" t="s">
        <v>489</v>
      </c>
      <c r="AM349">
        <v>0</v>
      </c>
      <c r="AN349">
        <v>0</v>
      </c>
      <c r="AO349">
        <v>0</v>
      </c>
      <c r="AP349">
        <v>0</v>
      </c>
    </row>
    <row r="350" spans="1:42" ht="18" hidden="1" outlineLevel="1" x14ac:dyDescent="0.35">
      <c r="A350" s="13" t="s">
        <v>184</v>
      </c>
      <c r="B350" s="35">
        <v>338</v>
      </c>
      <c r="C350" s="473"/>
      <c r="D350" s="474"/>
      <c r="E350" s="474"/>
      <c r="F350" s="475"/>
      <c r="G350" s="476">
        <v>0</v>
      </c>
      <c r="H350" s="477">
        <v>0.1</v>
      </c>
      <c r="I350" s="102">
        <v>0</v>
      </c>
      <c r="J350" s="475"/>
      <c r="K350" s="7"/>
      <c r="L350" s="491">
        <v>338</v>
      </c>
      <c r="M350" s="503" t="s">
        <v>489</v>
      </c>
      <c r="N350" s="242">
        <v>0</v>
      </c>
      <c r="O350" s="504"/>
      <c r="P350" s="505"/>
      <c r="Q350" s="81"/>
      <c r="R350" s="510"/>
      <c r="S350" s="510"/>
      <c r="T350" s="507" t="s">
        <v>489</v>
      </c>
      <c r="AM350">
        <v>0</v>
      </c>
      <c r="AN350">
        <v>0</v>
      </c>
      <c r="AO350">
        <v>0</v>
      </c>
      <c r="AP350">
        <v>0</v>
      </c>
    </row>
    <row r="351" spans="1:42" ht="18" hidden="1" outlineLevel="1" x14ac:dyDescent="0.35">
      <c r="A351" s="13" t="s">
        <v>184</v>
      </c>
      <c r="B351" s="35">
        <v>339</v>
      </c>
      <c r="C351" s="473"/>
      <c r="D351" s="474"/>
      <c r="E351" s="474"/>
      <c r="F351" s="475"/>
      <c r="G351" s="476">
        <v>0</v>
      </c>
      <c r="H351" s="477">
        <v>0.1</v>
      </c>
      <c r="I351" s="102">
        <v>0</v>
      </c>
      <c r="J351" s="475"/>
      <c r="K351" s="7"/>
      <c r="L351" s="491">
        <v>339</v>
      </c>
      <c r="M351" s="503" t="s">
        <v>489</v>
      </c>
      <c r="N351" s="242">
        <v>0</v>
      </c>
      <c r="O351" s="504"/>
      <c r="P351" s="505"/>
      <c r="Q351" s="81"/>
      <c r="R351" s="510"/>
      <c r="S351" s="510"/>
      <c r="T351" s="507" t="s">
        <v>489</v>
      </c>
      <c r="AM351">
        <v>0</v>
      </c>
      <c r="AN351">
        <v>0</v>
      </c>
      <c r="AO351">
        <v>0</v>
      </c>
      <c r="AP351">
        <v>0</v>
      </c>
    </row>
    <row r="352" spans="1:42" ht="18" hidden="1" outlineLevel="1" x14ac:dyDescent="0.35">
      <c r="A352" s="13" t="s">
        <v>184</v>
      </c>
      <c r="B352" s="35">
        <v>340</v>
      </c>
      <c r="C352" s="473"/>
      <c r="D352" s="474"/>
      <c r="E352" s="474"/>
      <c r="F352" s="475"/>
      <c r="G352" s="476">
        <v>0</v>
      </c>
      <c r="H352" s="477">
        <v>0.1</v>
      </c>
      <c r="I352" s="102">
        <v>0</v>
      </c>
      <c r="J352" s="475"/>
      <c r="K352" s="7"/>
      <c r="L352" s="491">
        <v>340</v>
      </c>
      <c r="M352" s="503" t="s">
        <v>489</v>
      </c>
      <c r="N352" s="242">
        <v>0</v>
      </c>
      <c r="O352" s="504"/>
      <c r="P352" s="505"/>
      <c r="Q352" s="81"/>
      <c r="R352" s="510"/>
      <c r="S352" s="510"/>
      <c r="T352" s="507" t="s">
        <v>489</v>
      </c>
      <c r="AM352">
        <v>0</v>
      </c>
      <c r="AN352">
        <v>0</v>
      </c>
      <c r="AO352">
        <v>0</v>
      </c>
      <c r="AP352">
        <v>0</v>
      </c>
    </row>
    <row r="353" spans="1:42" ht="18" hidden="1" outlineLevel="1" x14ac:dyDescent="0.35">
      <c r="A353" s="13" t="s">
        <v>184</v>
      </c>
      <c r="B353" s="35">
        <v>341</v>
      </c>
      <c r="C353" s="473"/>
      <c r="D353" s="474"/>
      <c r="E353" s="474"/>
      <c r="F353" s="475"/>
      <c r="G353" s="476">
        <v>0</v>
      </c>
      <c r="H353" s="477">
        <v>0.1</v>
      </c>
      <c r="I353" s="102">
        <v>0</v>
      </c>
      <c r="J353" s="475"/>
      <c r="K353" s="7"/>
      <c r="L353" s="491">
        <v>341</v>
      </c>
      <c r="M353" s="503" t="s">
        <v>489</v>
      </c>
      <c r="N353" s="242">
        <v>0</v>
      </c>
      <c r="O353" s="504"/>
      <c r="P353" s="505"/>
      <c r="Q353" s="81"/>
      <c r="R353" s="510"/>
      <c r="S353" s="510"/>
      <c r="T353" s="507" t="s">
        <v>489</v>
      </c>
      <c r="AM353">
        <v>0</v>
      </c>
      <c r="AN353">
        <v>0</v>
      </c>
      <c r="AO353">
        <v>0</v>
      </c>
      <c r="AP353">
        <v>0</v>
      </c>
    </row>
    <row r="354" spans="1:42" ht="18" hidden="1" outlineLevel="1" x14ac:dyDescent="0.35">
      <c r="A354" s="13" t="s">
        <v>184</v>
      </c>
      <c r="B354" s="35">
        <v>342</v>
      </c>
      <c r="C354" s="473"/>
      <c r="D354" s="474"/>
      <c r="E354" s="474"/>
      <c r="F354" s="475"/>
      <c r="G354" s="476">
        <v>0</v>
      </c>
      <c r="H354" s="477">
        <v>0.1</v>
      </c>
      <c r="I354" s="102">
        <v>0</v>
      </c>
      <c r="J354" s="475"/>
      <c r="K354" s="7"/>
      <c r="L354" s="491">
        <v>342</v>
      </c>
      <c r="M354" s="503" t="s">
        <v>489</v>
      </c>
      <c r="N354" s="242">
        <v>0</v>
      </c>
      <c r="O354" s="504"/>
      <c r="P354" s="505"/>
      <c r="Q354" s="81"/>
      <c r="R354" s="510"/>
      <c r="S354" s="510"/>
      <c r="T354" s="507" t="s">
        <v>489</v>
      </c>
      <c r="AM354">
        <v>0</v>
      </c>
      <c r="AN354">
        <v>0</v>
      </c>
      <c r="AO354">
        <v>0</v>
      </c>
      <c r="AP354">
        <v>0</v>
      </c>
    </row>
    <row r="355" spans="1:42" ht="18" hidden="1" outlineLevel="1" x14ac:dyDescent="0.35">
      <c r="A355" s="13" t="s">
        <v>184</v>
      </c>
      <c r="B355" s="35">
        <v>343</v>
      </c>
      <c r="C355" s="473"/>
      <c r="D355" s="474"/>
      <c r="E355" s="474"/>
      <c r="F355" s="475"/>
      <c r="G355" s="476">
        <v>0</v>
      </c>
      <c r="H355" s="477">
        <v>0.1</v>
      </c>
      <c r="I355" s="102">
        <v>0</v>
      </c>
      <c r="J355" s="475"/>
      <c r="K355" s="7"/>
      <c r="L355" s="491">
        <v>343</v>
      </c>
      <c r="M355" s="503" t="s">
        <v>489</v>
      </c>
      <c r="N355" s="242">
        <v>0</v>
      </c>
      <c r="O355" s="504"/>
      <c r="P355" s="505"/>
      <c r="Q355" s="81"/>
      <c r="R355" s="510"/>
      <c r="S355" s="510"/>
      <c r="T355" s="507" t="s">
        <v>489</v>
      </c>
      <c r="AM355">
        <v>0</v>
      </c>
      <c r="AN355">
        <v>0</v>
      </c>
      <c r="AO355">
        <v>0</v>
      </c>
      <c r="AP355">
        <v>0</v>
      </c>
    </row>
    <row r="356" spans="1:42" ht="18" hidden="1" outlineLevel="1" x14ac:dyDescent="0.35">
      <c r="A356" s="13" t="s">
        <v>184</v>
      </c>
      <c r="B356" s="35">
        <v>344</v>
      </c>
      <c r="C356" s="473"/>
      <c r="D356" s="474"/>
      <c r="E356" s="474"/>
      <c r="F356" s="475"/>
      <c r="G356" s="476">
        <v>0</v>
      </c>
      <c r="H356" s="477">
        <v>0.1</v>
      </c>
      <c r="I356" s="102">
        <v>0</v>
      </c>
      <c r="J356" s="475"/>
      <c r="K356" s="7"/>
      <c r="L356" s="491">
        <v>344</v>
      </c>
      <c r="M356" s="503" t="s">
        <v>489</v>
      </c>
      <c r="N356" s="242">
        <v>0</v>
      </c>
      <c r="O356" s="504"/>
      <c r="P356" s="505"/>
      <c r="Q356" s="81"/>
      <c r="R356" s="510"/>
      <c r="S356" s="510"/>
      <c r="T356" s="507" t="s">
        <v>489</v>
      </c>
      <c r="AM356">
        <v>0</v>
      </c>
      <c r="AN356">
        <v>0</v>
      </c>
      <c r="AO356">
        <v>0</v>
      </c>
      <c r="AP356">
        <v>0</v>
      </c>
    </row>
    <row r="357" spans="1:42" ht="18" hidden="1" outlineLevel="1" x14ac:dyDescent="0.35">
      <c r="A357" s="13" t="s">
        <v>184</v>
      </c>
      <c r="B357" s="35">
        <v>345</v>
      </c>
      <c r="C357" s="473"/>
      <c r="D357" s="474"/>
      <c r="E357" s="474"/>
      <c r="F357" s="475"/>
      <c r="G357" s="476">
        <v>0</v>
      </c>
      <c r="H357" s="477">
        <v>0.1</v>
      </c>
      <c r="I357" s="102">
        <v>0</v>
      </c>
      <c r="J357" s="475"/>
      <c r="K357" s="7"/>
      <c r="L357" s="491">
        <v>345</v>
      </c>
      <c r="M357" s="503" t="s">
        <v>489</v>
      </c>
      <c r="N357" s="242">
        <v>0</v>
      </c>
      <c r="O357" s="504"/>
      <c r="P357" s="505"/>
      <c r="Q357" s="81"/>
      <c r="R357" s="510"/>
      <c r="S357" s="510"/>
      <c r="T357" s="507" t="s">
        <v>489</v>
      </c>
      <c r="AM357">
        <v>0</v>
      </c>
      <c r="AN357">
        <v>0</v>
      </c>
      <c r="AO357">
        <v>0</v>
      </c>
      <c r="AP357">
        <v>0</v>
      </c>
    </row>
    <row r="358" spans="1:42" ht="18" hidden="1" outlineLevel="1" x14ac:dyDescent="0.35">
      <c r="A358" s="13" t="s">
        <v>184</v>
      </c>
      <c r="B358" s="35">
        <v>346</v>
      </c>
      <c r="C358" s="473"/>
      <c r="D358" s="474"/>
      <c r="E358" s="474"/>
      <c r="F358" s="475"/>
      <c r="G358" s="476">
        <v>0</v>
      </c>
      <c r="H358" s="477">
        <v>0.1</v>
      </c>
      <c r="I358" s="102">
        <v>0</v>
      </c>
      <c r="J358" s="475"/>
      <c r="K358" s="7"/>
      <c r="L358" s="491">
        <v>346</v>
      </c>
      <c r="M358" s="503" t="s">
        <v>489</v>
      </c>
      <c r="N358" s="242">
        <v>0</v>
      </c>
      <c r="O358" s="504"/>
      <c r="P358" s="505"/>
      <c r="Q358" s="81"/>
      <c r="R358" s="510"/>
      <c r="S358" s="510"/>
      <c r="T358" s="507" t="s">
        <v>489</v>
      </c>
      <c r="AM358">
        <v>0</v>
      </c>
      <c r="AN358">
        <v>0</v>
      </c>
      <c r="AO358">
        <v>0</v>
      </c>
      <c r="AP358">
        <v>0</v>
      </c>
    </row>
    <row r="359" spans="1:42" ht="18" hidden="1" outlineLevel="1" x14ac:dyDescent="0.35">
      <c r="A359" s="13" t="s">
        <v>184</v>
      </c>
      <c r="B359" s="35">
        <v>347</v>
      </c>
      <c r="C359" s="473"/>
      <c r="D359" s="474"/>
      <c r="E359" s="474"/>
      <c r="F359" s="475"/>
      <c r="G359" s="476">
        <v>0</v>
      </c>
      <c r="H359" s="477">
        <v>0.1</v>
      </c>
      <c r="I359" s="102">
        <v>0</v>
      </c>
      <c r="J359" s="475"/>
      <c r="K359" s="7"/>
      <c r="L359" s="491">
        <v>347</v>
      </c>
      <c r="M359" s="503" t="s">
        <v>489</v>
      </c>
      <c r="N359" s="242">
        <v>0</v>
      </c>
      <c r="O359" s="504"/>
      <c r="P359" s="505"/>
      <c r="Q359" s="81"/>
      <c r="R359" s="510"/>
      <c r="S359" s="510"/>
      <c r="T359" s="507" t="s">
        <v>489</v>
      </c>
      <c r="AM359">
        <v>0</v>
      </c>
      <c r="AN359">
        <v>0</v>
      </c>
      <c r="AO359">
        <v>0</v>
      </c>
      <c r="AP359">
        <v>0</v>
      </c>
    </row>
    <row r="360" spans="1:42" ht="18" hidden="1" outlineLevel="1" x14ac:dyDescent="0.35">
      <c r="A360" s="13" t="s">
        <v>184</v>
      </c>
      <c r="B360" s="35">
        <v>348</v>
      </c>
      <c r="C360" s="473"/>
      <c r="D360" s="474"/>
      <c r="E360" s="474"/>
      <c r="F360" s="475"/>
      <c r="G360" s="476">
        <v>0</v>
      </c>
      <c r="H360" s="477">
        <v>0.1</v>
      </c>
      <c r="I360" s="102">
        <v>0</v>
      </c>
      <c r="J360" s="475"/>
      <c r="K360" s="7"/>
      <c r="L360" s="491">
        <v>348</v>
      </c>
      <c r="M360" s="503" t="s">
        <v>489</v>
      </c>
      <c r="N360" s="242">
        <v>0</v>
      </c>
      <c r="O360" s="504"/>
      <c r="P360" s="505"/>
      <c r="Q360" s="81"/>
      <c r="R360" s="510"/>
      <c r="S360" s="510"/>
      <c r="T360" s="507" t="s">
        <v>489</v>
      </c>
      <c r="AM360">
        <v>0</v>
      </c>
      <c r="AN360">
        <v>0</v>
      </c>
      <c r="AO360">
        <v>0</v>
      </c>
      <c r="AP360">
        <v>0</v>
      </c>
    </row>
    <row r="361" spans="1:42" ht="18" hidden="1" outlineLevel="1" x14ac:dyDescent="0.35">
      <c r="A361" s="13" t="s">
        <v>184</v>
      </c>
      <c r="B361" s="35">
        <v>349</v>
      </c>
      <c r="C361" s="473"/>
      <c r="D361" s="474"/>
      <c r="E361" s="474"/>
      <c r="F361" s="475"/>
      <c r="G361" s="476">
        <v>0</v>
      </c>
      <c r="H361" s="477">
        <v>0.1</v>
      </c>
      <c r="I361" s="102">
        <v>0</v>
      </c>
      <c r="J361" s="475"/>
      <c r="K361" s="7"/>
      <c r="L361" s="491">
        <v>349</v>
      </c>
      <c r="M361" s="503" t="s">
        <v>489</v>
      </c>
      <c r="N361" s="242">
        <v>0</v>
      </c>
      <c r="O361" s="504"/>
      <c r="P361" s="505"/>
      <c r="Q361" s="81"/>
      <c r="R361" s="510"/>
      <c r="S361" s="510"/>
      <c r="T361" s="507" t="s">
        <v>489</v>
      </c>
      <c r="AM361">
        <v>0</v>
      </c>
      <c r="AN361">
        <v>0</v>
      </c>
      <c r="AO361">
        <v>0</v>
      </c>
      <c r="AP361">
        <v>0</v>
      </c>
    </row>
    <row r="362" spans="1:42" ht="18" hidden="1" outlineLevel="1" x14ac:dyDescent="0.35">
      <c r="A362" s="13" t="s">
        <v>184</v>
      </c>
      <c r="B362" s="35">
        <v>350</v>
      </c>
      <c r="C362" s="473"/>
      <c r="D362" s="474"/>
      <c r="E362" s="474"/>
      <c r="F362" s="475"/>
      <c r="G362" s="476">
        <v>0</v>
      </c>
      <c r="H362" s="477">
        <v>0.1</v>
      </c>
      <c r="I362" s="102">
        <v>0</v>
      </c>
      <c r="J362" s="475"/>
      <c r="K362" s="7"/>
      <c r="L362" s="491">
        <v>350</v>
      </c>
      <c r="M362" s="503" t="s">
        <v>489</v>
      </c>
      <c r="N362" s="242">
        <v>0</v>
      </c>
      <c r="O362" s="504"/>
      <c r="P362" s="505"/>
      <c r="Q362" s="81"/>
      <c r="R362" s="510"/>
      <c r="S362" s="510"/>
      <c r="T362" s="507" t="s">
        <v>489</v>
      </c>
      <c r="AM362">
        <v>0</v>
      </c>
      <c r="AN362">
        <v>0</v>
      </c>
      <c r="AO362">
        <v>0</v>
      </c>
      <c r="AP362">
        <v>0</v>
      </c>
    </row>
    <row r="363" spans="1:42" ht="18" hidden="1" outlineLevel="1" x14ac:dyDescent="0.35">
      <c r="A363" s="13" t="s">
        <v>184</v>
      </c>
      <c r="B363" s="35">
        <v>351</v>
      </c>
      <c r="C363" s="473"/>
      <c r="D363" s="474"/>
      <c r="E363" s="474"/>
      <c r="F363" s="475"/>
      <c r="G363" s="476">
        <v>0</v>
      </c>
      <c r="H363" s="477">
        <v>0.1</v>
      </c>
      <c r="I363" s="102">
        <v>0</v>
      </c>
      <c r="J363" s="475"/>
      <c r="K363" s="7"/>
      <c r="L363" s="491">
        <v>351</v>
      </c>
      <c r="M363" s="503" t="s">
        <v>489</v>
      </c>
      <c r="N363" s="242">
        <v>0</v>
      </c>
      <c r="O363" s="504"/>
      <c r="P363" s="505"/>
      <c r="Q363" s="81"/>
      <c r="R363" s="510"/>
      <c r="S363" s="510"/>
      <c r="T363" s="507" t="s">
        <v>489</v>
      </c>
      <c r="AM363">
        <v>0</v>
      </c>
      <c r="AN363">
        <v>0</v>
      </c>
      <c r="AO363">
        <v>0</v>
      </c>
      <c r="AP363">
        <v>0</v>
      </c>
    </row>
    <row r="364" spans="1:42" ht="18" hidden="1" outlineLevel="1" x14ac:dyDescent="0.35">
      <c r="A364" s="13" t="s">
        <v>184</v>
      </c>
      <c r="B364" s="35">
        <v>352</v>
      </c>
      <c r="C364" s="473"/>
      <c r="D364" s="474"/>
      <c r="E364" s="474"/>
      <c r="F364" s="475"/>
      <c r="G364" s="476">
        <v>0</v>
      </c>
      <c r="H364" s="477">
        <v>0.1</v>
      </c>
      <c r="I364" s="102">
        <v>0</v>
      </c>
      <c r="J364" s="475"/>
      <c r="K364" s="7"/>
      <c r="L364" s="491">
        <v>352</v>
      </c>
      <c r="M364" s="503" t="s">
        <v>489</v>
      </c>
      <c r="N364" s="242">
        <v>0</v>
      </c>
      <c r="O364" s="504"/>
      <c r="P364" s="505"/>
      <c r="Q364" s="81"/>
      <c r="R364" s="510"/>
      <c r="S364" s="510"/>
      <c r="T364" s="507" t="s">
        <v>489</v>
      </c>
      <c r="AM364">
        <v>0</v>
      </c>
      <c r="AN364">
        <v>0</v>
      </c>
      <c r="AO364">
        <v>0</v>
      </c>
      <c r="AP364">
        <v>0</v>
      </c>
    </row>
    <row r="365" spans="1:42" ht="18" hidden="1" outlineLevel="1" x14ac:dyDescent="0.35">
      <c r="A365" s="13" t="s">
        <v>184</v>
      </c>
      <c r="B365" s="35">
        <v>353</v>
      </c>
      <c r="C365" s="473"/>
      <c r="D365" s="474"/>
      <c r="E365" s="474"/>
      <c r="F365" s="475"/>
      <c r="G365" s="476">
        <v>0</v>
      </c>
      <c r="H365" s="477">
        <v>0.1</v>
      </c>
      <c r="I365" s="102">
        <v>0</v>
      </c>
      <c r="J365" s="475"/>
      <c r="K365" s="7"/>
      <c r="L365" s="491">
        <v>353</v>
      </c>
      <c r="M365" s="503" t="s">
        <v>489</v>
      </c>
      <c r="N365" s="242">
        <v>0</v>
      </c>
      <c r="O365" s="504"/>
      <c r="P365" s="505"/>
      <c r="Q365" s="81"/>
      <c r="R365" s="510"/>
      <c r="S365" s="510"/>
      <c r="T365" s="507" t="s">
        <v>489</v>
      </c>
      <c r="AM365">
        <v>0</v>
      </c>
      <c r="AN365">
        <v>0</v>
      </c>
      <c r="AO365">
        <v>0</v>
      </c>
      <c r="AP365">
        <v>0</v>
      </c>
    </row>
    <row r="366" spans="1:42" ht="18" hidden="1" outlineLevel="1" x14ac:dyDescent="0.35">
      <c r="A366" s="13" t="s">
        <v>184</v>
      </c>
      <c r="B366" s="35">
        <v>354</v>
      </c>
      <c r="C366" s="473"/>
      <c r="D366" s="474"/>
      <c r="E366" s="474"/>
      <c r="F366" s="475"/>
      <c r="G366" s="476">
        <v>0</v>
      </c>
      <c r="H366" s="477">
        <v>0.1</v>
      </c>
      <c r="I366" s="102">
        <v>0</v>
      </c>
      <c r="J366" s="475"/>
      <c r="K366" s="7"/>
      <c r="L366" s="491">
        <v>354</v>
      </c>
      <c r="M366" s="503" t="s">
        <v>489</v>
      </c>
      <c r="N366" s="242">
        <v>0</v>
      </c>
      <c r="O366" s="504"/>
      <c r="P366" s="505"/>
      <c r="Q366" s="81"/>
      <c r="R366" s="510"/>
      <c r="S366" s="510"/>
      <c r="T366" s="507" t="s">
        <v>489</v>
      </c>
      <c r="AM366">
        <v>0</v>
      </c>
      <c r="AN366">
        <v>0</v>
      </c>
      <c r="AO366">
        <v>0</v>
      </c>
      <c r="AP366">
        <v>0</v>
      </c>
    </row>
    <row r="367" spans="1:42" ht="18" hidden="1" outlineLevel="1" x14ac:dyDescent="0.35">
      <c r="A367" s="13" t="s">
        <v>184</v>
      </c>
      <c r="B367" s="35">
        <v>355</v>
      </c>
      <c r="C367" s="473"/>
      <c r="D367" s="474"/>
      <c r="E367" s="474"/>
      <c r="F367" s="475"/>
      <c r="G367" s="476">
        <v>0</v>
      </c>
      <c r="H367" s="477">
        <v>0.1</v>
      </c>
      <c r="I367" s="102">
        <v>0</v>
      </c>
      <c r="J367" s="475"/>
      <c r="K367" s="7"/>
      <c r="L367" s="491">
        <v>355</v>
      </c>
      <c r="M367" s="503" t="s">
        <v>489</v>
      </c>
      <c r="N367" s="242">
        <v>0</v>
      </c>
      <c r="O367" s="504"/>
      <c r="P367" s="505"/>
      <c r="Q367" s="81"/>
      <c r="R367" s="510"/>
      <c r="S367" s="510"/>
      <c r="T367" s="507" t="s">
        <v>489</v>
      </c>
      <c r="AM367">
        <v>0</v>
      </c>
      <c r="AN367">
        <v>0</v>
      </c>
      <c r="AO367">
        <v>0</v>
      </c>
      <c r="AP367">
        <v>0</v>
      </c>
    </row>
    <row r="368" spans="1:42" ht="18" hidden="1" outlineLevel="1" x14ac:dyDescent="0.35">
      <c r="A368" s="13" t="s">
        <v>184</v>
      </c>
      <c r="B368" s="35">
        <v>356</v>
      </c>
      <c r="C368" s="473"/>
      <c r="D368" s="474"/>
      <c r="E368" s="474"/>
      <c r="F368" s="475"/>
      <c r="G368" s="476">
        <v>0</v>
      </c>
      <c r="H368" s="477">
        <v>0.1</v>
      </c>
      <c r="I368" s="102">
        <v>0</v>
      </c>
      <c r="J368" s="475"/>
      <c r="K368" s="7"/>
      <c r="L368" s="491">
        <v>356</v>
      </c>
      <c r="M368" s="503" t="s">
        <v>489</v>
      </c>
      <c r="N368" s="242">
        <v>0</v>
      </c>
      <c r="O368" s="504"/>
      <c r="P368" s="505"/>
      <c r="Q368" s="81"/>
      <c r="R368" s="510"/>
      <c r="S368" s="510"/>
      <c r="T368" s="507" t="s">
        <v>489</v>
      </c>
      <c r="AM368">
        <v>0</v>
      </c>
      <c r="AN368">
        <v>0</v>
      </c>
      <c r="AO368">
        <v>0</v>
      </c>
      <c r="AP368">
        <v>0</v>
      </c>
    </row>
    <row r="369" spans="1:42" ht="18" hidden="1" outlineLevel="1" x14ac:dyDescent="0.35">
      <c r="A369" s="13" t="s">
        <v>184</v>
      </c>
      <c r="B369" s="35">
        <v>357</v>
      </c>
      <c r="C369" s="473"/>
      <c r="D369" s="474"/>
      <c r="E369" s="474"/>
      <c r="F369" s="475"/>
      <c r="G369" s="476">
        <v>0</v>
      </c>
      <c r="H369" s="477">
        <v>0.1</v>
      </c>
      <c r="I369" s="102">
        <v>0</v>
      </c>
      <c r="J369" s="475"/>
      <c r="K369" s="7"/>
      <c r="L369" s="491">
        <v>357</v>
      </c>
      <c r="M369" s="503" t="s">
        <v>489</v>
      </c>
      <c r="N369" s="242">
        <v>0</v>
      </c>
      <c r="O369" s="504"/>
      <c r="P369" s="505"/>
      <c r="Q369" s="81"/>
      <c r="R369" s="510"/>
      <c r="S369" s="510"/>
      <c r="T369" s="507" t="s">
        <v>489</v>
      </c>
      <c r="AM369">
        <v>0</v>
      </c>
      <c r="AN369">
        <v>0</v>
      </c>
      <c r="AO369">
        <v>0</v>
      </c>
      <c r="AP369">
        <v>0</v>
      </c>
    </row>
    <row r="370" spans="1:42" ht="18" hidden="1" outlineLevel="1" x14ac:dyDescent="0.35">
      <c r="A370" s="13" t="s">
        <v>184</v>
      </c>
      <c r="B370" s="35">
        <v>358</v>
      </c>
      <c r="C370" s="473"/>
      <c r="D370" s="474"/>
      <c r="E370" s="474"/>
      <c r="F370" s="475"/>
      <c r="G370" s="476">
        <v>0</v>
      </c>
      <c r="H370" s="477">
        <v>0.1</v>
      </c>
      <c r="I370" s="102">
        <v>0</v>
      </c>
      <c r="J370" s="475"/>
      <c r="K370" s="7"/>
      <c r="L370" s="491">
        <v>358</v>
      </c>
      <c r="M370" s="503" t="s">
        <v>489</v>
      </c>
      <c r="N370" s="242">
        <v>0</v>
      </c>
      <c r="O370" s="504"/>
      <c r="P370" s="505"/>
      <c r="Q370" s="81"/>
      <c r="R370" s="510"/>
      <c r="S370" s="510"/>
      <c r="T370" s="507" t="s">
        <v>489</v>
      </c>
      <c r="AM370">
        <v>0</v>
      </c>
      <c r="AN370">
        <v>0</v>
      </c>
      <c r="AO370">
        <v>0</v>
      </c>
      <c r="AP370">
        <v>0</v>
      </c>
    </row>
    <row r="371" spans="1:42" ht="18" hidden="1" outlineLevel="1" x14ac:dyDescent="0.35">
      <c r="A371" s="13" t="s">
        <v>184</v>
      </c>
      <c r="B371" s="35">
        <v>359</v>
      </c>
      <c r="C371" s="473"/>
      <c r="D371" s="474"/>
      <c r="E371" s="474"/>
      <c r="F371" s="475"/>
      <c r="G371" s="476">
        <v>0</v>
      </c>
      <c r="H371" s="477">
        <v>0.1</v>
      </c>
      <c r="I371" s="102">
        <v>0</v>
      </c>
      <c r="J371" s="475"/>
      <c r="K371" s="7"/>
      <c r="L371" s="491">
        <v>359</v>
      </c>
      <c r="M371" s="503" t="s">
        <v>489</v>
      </c>
      <c r="N371" s="242">
        <v>0</v>
      </c>
      <c r="O371" s="504"/>
      <c r="P371" s="505"/>
      <c r="Q371" s="81"/>
      <c r="R371" s="510"/>
      <c r="S371" s="510"/>
      <c r="T371" s="507" t="s">
        <v>489</v>
      </c>
      <c r="AM371">
        <v>0</v>
      </c>
      <c r="AN371">
        <v>0</v>
      </c>
      <c r="AO371">
        <v>0</v>
      </c>
      <c r="AP371">
        <v>0</v>
      </c>
    </row>
    <row r="372" spans="1:42" ht="18" hidden="1" outlineLevel="1" x14ac:dyDescent="0.35">
      <c r="A372" s="13" t="s">
        <v>184</v>
      </c>
      <c r="B372" s="35">
        <v>360</v>
      </c>
      <c r="C372" s="473"/>
      <c r="D372" s="474"/>
      <c r="E372" s="474"/>
      <c r="F372" s="475"/>
      <c r="G372" s="476">
        <v>0</v>
      </c>
      <c r="H372" s="477">
        <v>0.1</v>
      </c>
      <c r="I372" s="102">
        <v>0</v>
      </c>
      <c r="J372" s="475"/>
      <c r="K372" s="7"/>
      <c r="L372" s="491">
        <v>360</v>
      </c>
      <c r="M372" s="503" t="s">
        <v>489</v>
      </c>
      <c r="N372" s="242">
        <v>0</v>
      </c>
      <c r="O372" s="504"/>
      <c r="P372" s="505"/>
      <c r="Q372" s="81"/>
      <c r="R372" s="510"/>
      <c r="S372" s="510"/>
      <c r="T372" s="507" t="s">
        <v>489</v>
      </c>
      <c r="AM372">
        <v>0</v>
      </c>
      <c r="AN372">
        <v>0</v>
      </c>
      <c r="AO372">
        <v>0</v>
      </c>
      <c r="AP372">
        <v>0</v>
      </c>
    </row>
    <row r="373" spans="1:42" ht="18" hidden="1" outlineLevel="1" x14ac:dyDescent="0.35">
      <c r="A373" s="13" t="s">
        <v>184</v>
      </c>
      <c r="B373" s="35">
        <v>361</v>
      </c>
      <c r="C373" s="473"/>
      <c r="D373" s="474"/>
      <c r="E373" s="474"/>
      <c r="F373" s="475"/>
      <c r="G373" s="476">
        <v>0</v>
      </c>
      <c r="H373" s="477">
        <v>0.1</v>
      </c>
      <c r="I373" s="102">
        <v>0</v>
      </c>
      <c r="J373" s="475"/>
      <c r="K373" s="7"/>
      <c r="L373" s="491">
        <v>361</v>
      </c>
      <c r="M373" s="503" t="s">
        <v>489</v>
      </c>
      <c r="N373" s="242">
        <v>0</v>
      </c>
      <c r="O373" s="504"/>
      <c r="P373" s="505"/>
      <c r="Q373" s="81"/>
      <c r="R373" s="510"/>
      <c r="S373" s="510"/>
      <c r="T373" s="507" t="s">
        <v>489</v>
      </c>
      <c r="AM373">
        <v>0</v>
      </c>
      <c r="AN373">
        <v>0</v>
      </c>
      <c r="AO373">
        <v>0</v>
      </c>
      <c r="AP373">
        <v>0</v>
      </c>
    </row>
    <row r="374" spans="1:42" ht="18" hidden="1" outlineLevel="1" x14ac:dyDescent="0.35">
      <c r="A374" s="13" t="s">
        <v>184</v>
      </c>
      <c r="B374" s="35">
        <v>362</v>
      </c>
      <c r="C374" s="473"/>
      <c r="D374" s="474"/>
      <c r="E374" s="474"/>
      <c r="F374" s="475"/>
      <c r="G374" s="476">
        <v>0</v>
      </c>
      <c r="H374" s="477">
        <v>0.1</v>
      </c>
      <c r="I374" s="102">
        <v>0</v>
      </c>
      <c r="J374" s="475"/>
      <c r="K374" s="7"/>
      <c r="L374" s="491">
        <v>362</v>
      </c>
      <c r="M374" s="503" t="s">
        <v>489</v>
      </c>
      <c r="N374" s="242">
        <v>0</v>
      </c>
      <c r="O374" s="504"/>
      <c r="P374" s="505"/>
      <c r="Q374" s="81"/>
      <c r="R374" s="510"/>
      <c r="S374" s="510"/>
      <c r="T374" s="507" t="s">
        <v>489</v>
      </c>
      <c r="AM374">
        <v>0</v>
      </c>
      <c r="AN374">
        <v>0</v>
      </c>
      <c r="AO374">
        <v>0</v>
      </c>
      <c r="AP374">
        <v>0</v>
      </c>
    </row>
    <row r="375" spans="1:42" ht="18" hidden="1" outlineLevel="1" x14ac:dyDescent="0.35">
      <c r="A375" s="13" t="s">
        <v>184</v>
      </c>
      <c r="B375" s="35">
        <v>363</v>
      </c>
      <c r="C375" s="473"/>
      <c r="D375" s="474"/>
      <c r="E375" s="474"/>
      <c r="F375" s="475"/>
      <c r="G375" s="476">
        <v>0</v>
      </c>
      <c r="H375" s="477">
        <v>0.1</v>
      </c>
      <c r="I375" s="102">
        <v>0</v>
      </c>
      <c r="J375" s="475"/>
      <c r="K375" s="7"/>
      <c r="L375" s="491">
        <v>363</v>
      </c>
      <c r="M375" s="503" t="s">
        <v>489</v>
      </c>
      <c r="N375" s="242">
        <v>0</v>
      </c>
      <c r="O375" s="504"/>
      <c r="P375" s="505"/>
      <c r="Q375" s="81"/>
      <c r="R375" s="510"/>
      <c r="S375" s="510"/>
      <c r="T375" s="507" t="s">
        <v>489</v>
      </c>
      <c r="AM375">
        <v>0</v>
      </c>
      <c r="AN375">
        <v>0</v>
      </c>
      <c r="AO375">
        <v>0</v>
      </c>
      <c r="AP375">
        <v>0</v>
      </c>
    </row>
    <row r="376" spans="1:42" ht="18" hidden="1" outlineLevel="1" x14ac:dyDescent="0.35">
      <c r="A376" s="13" t="s">
        <v>184</v>
      </c>
      <c r="B376" s="35">
        <v>364</v>
      </c>
      <c r="C376" s="473"/>
      <c r="D376" s="474"/>
      <c r="E376" s="474"/>
      <c r="F376" s="475"/>
      <c r="G376" s="476">
        <v>0</v>
      </c>
      <c r="H376" s="477">
        <v>0.1</v>
      </c>
      <c r="I376" s="102">
        <v>0</v>
      </c>
      <c r="J376" s="475"/>
      <c r="K376" s="7"/>
      <c r="L376" s="491">
        <v>364</v>
      </c>
      <c r="M376" s="503" t="s">
        <v>489</v>
      </c>
      <c r="N376" s="242">
        <v>0</v>
      </c>
      <c r="O376" s="504"/>
      <c r="P376" s="505"/>
      <c r="Q376" s="81"/>
      <c r="R376" s="510"/>
      <c r="S376" s="510"/>
      <c r="T376" s="507" t="s">
        <v>489</v>
      </c>
      <c r="AM376">
        <v>0</v>
      </c>
      <c r="AN376">
        <v>0</v>
      </c>
      <c r="AO376">
        <v>0</v>
      </c>
      <c r="AP376">
        <v>0</v>
      </c>
    </row>
    <row r="377" spans="1:42" ht="18" hidden="1" outlineLevel="1" x14ac:dyDescent="0.35">
      <c r="A377" s="13" t="s">
        <v>184</v>
      </c>
      <c r="B377" s="35">
        <v>365</v>
      </c>
      <c r="C377" s="473"/>
      <c r="D377" s="474"/>
      <c r="E377" s="474"/>
      <c r="F377" s="475"/>
      <c r="G377" s="476">
        <v>0</v>
      </c>
      <c r="H377" s="477">
        <v>0.1</v>
      </c>
      <c r="I377" s="102">
        <v>0</v>
      </c>
      <c r="J377" s="475"/>
      <c r="K377" s="7"/>
      <c r="L377" s="491">
        <v>365</v>
      </c>
      <c r="M377" s="503" t="s">
        <v>489</v>
      </c>
      <c r="N377" s="242">
        <v>0</v>
      </c>
      <c r="O377" s="504"/>
      <c r="P377" s="505"/>
      <c r="Q377" s="81"/>
      <c r="R377" s="510"/>
      <c r="S377" s="510"/>
      <c r="T377" s="507" t="s">
        <v>489</v>
      </c>
      <c r="AM377">
        <v>0</v>
      </c>
      <c r="AN377">
        <v>0</v>
      </c>
      <c r="AO377">
        <v>0</v>
      </c>
      <c r="AP377">
        <v>0</v>
      </c>
    </row>
    <row r="378" spans="1:42" ht="18" hidden="1" outlineLevel="1" x14ac:dyDescent="0.35">
      <c r="A378" s="13" t="s">
        <v>184</v>
      </c>
      <c r="B378" s="35">
        <v>366</v>
      </c>
      <c r="C378" s="473"/>
      <c r="D378" s="474"/>
      <c r="E378" s="474"/>
      <c r="F378" s="475"/>
      <c r="G378" s="476">
        <v>0</v>
      </c>
      <c r="H378" s="477">
        <v>0.1</v>
      </c>
      <c r="I378" s="102">
        <v>0</v>
      </c>
      <c r="J378" s="475"/>
      <c r="K378" s="7"/>
      <c r="L378" s="491">
        <v>366</v>
      </c>
      <c r="M378" s="503" t="s">
        <v>489</v>
      </c>
      <c r="N378" s="242">
        <v>0</v>
      </c>
      <c r="O378" s="504"/>
      <c r="P378" s="505"/>
      <c r="Q378" s="81"/>
      <c r="R378" s="510"/>
      <c r="S378" s="510"/>
      <c r="T378" s="507" t="s">
        <v>489</v>
      </c>
      <c r="AM378">
        <v>0</v>
      </c>
      <c r="AN378">
        <v>0</v>
      </c>
      <c r="AO378">
        <v>0</v>
      </c>
      <c r="AP378">
        <v>0</v>
      </c>
    </row>
    <row r="379" spans="1:42" ht="18" hidden="1" outlineLevel="1" x14ac:dyDescent="0.35">
      <c r="A379" s="13" t="s">
        <v>184</v>
      </c>
      <c r="B379" s="35">
        <v>367</v>
      </c>
      <c r="C379" s="473"/>
      <c r="D379" s="474"/>
      <c r="E379" s="474"/>
      <c r="F379" s="475"/>
      <c r="G379" s="476">
        <v>0</v>
      </c>
      <c r="H379" s="477">
        <v>0.1</v>
      </c>
      <c r="I379" s="102">
        <v>0</v>
      </c>
      <c r="J379" s="475"/>
      <c r="K379" s="7"/>
      <c r="L379" s="491">
        <v>367</v>
      </c>
      <c r="M379" s="503" t="s">
        <v>489</v>
      </c>
      <c r="N379" s="242">
        <v>0</v>
      </c>
      <c r="O379" s="504"/>
      <c r="P379" s="505"/>
      <c r="Q379" s="81"/>
      <c r="R379" s="510"/>
      <c r="S379" s="510"/>
      <c r="T379" s="507" t="s">
        <v>489</v>
      </c>
      <c r="AM379">
        <v>0</v>
      </c>
      <c r="AN379">
        <v>0</v>
      </c>
      <c r="AO379">
        <v>0</v>
      </c>
      <c r="AP379">
        <v>0</v>
      </c>
    </row>
    <row r="380" spans="1:42" ht="18" hidden="1" outlineLevel="1" x14ac:dyDescent="0.35">
      <c r="A380" s="13" t="s">
        <v>184</v>
      </c>
      <c r="B380" s="35">
        <v>368</v>
      </c>
      <c r="C380" s="473"/>
      <c r="D380" s="474"/>
      <c r="E380" s="474"/>
      <c r="F380" s="475"/>
      <c r="G380" s="476">
        <v>0</v>
      </c>
      <c r="H380" s="477">
        <v>0.1</v>
      </c>
      <c r="I380" s="102">
        <v>0</v>
      </c>
      <c r="J380" s="475"/>
      <c r="K380" s="7"/>
      <c r="L380" s="491">
        <v>368</v>
      </c>
      <c r="M380" s="503" t="s">
        <v>489</v>
      </c>
      <c r="N380" s="242">
        <v>0</v>
      </c>
      <c r="O380" s="504"/>
      <c r="P380" s="505"/>
      <c r="Q380" s="81"/>
      <c r="R380" s="510"/>
      <c r="S380" s="510"/>
      <c r="T380" s="507" t="s">
        <v>489</v>
      </c>
      <c r="AM380">
        <v>0</v>
      </c>
      <c r="AN380">
        <v>0</v>
      </c>
      <c r="AO380">
        <v>0</v>
      </c>
      <c r="AP380">
        <v>0</v>
      </c>
    </row>
    <row r="381" spans="1:42" ht="18" hidden="1" outlineLevel="1" x14ac:dyDescent="0.35">
      <c r="A381" s="13" t="s">
        <v>184</v>
      </c>
      <c r="B381" s="35">
        <v>369</v>
      </c>
      <c r="C381" s="473"/>
      <c r="D381" s="474"/>
      <c r="E381" s="474"/>
      <c r="F381" s="475"/>
      <c r="G381" s="476">
        <v>0</v>
      </c>
      <c r="H381" s="477">
        <v>0.1</v>
      </c>
      <c r="I381" s="102">
        <v>0</v>
      </c>
      <c r="J381" s="475"/>
      <c r="K381" s="7"/>
      <c r="L381" s="491">
        <v>369</v>
      </c>
      <c r="M381" s="503" t="s">
        <v>489</v>
      </c>
      <c r="N381" s="242">
        <v>0</v>
      </c>
      <c r="O381" s="504"/>
      <c r="P381" s="505"/>
      <c r="Q381" s="81"/>
      <c r="R381" s="510"/>
      <c r="S381" s="510"/>
      <c r="T381" s="507" t="s">
        <v>489</v>
      </c>
      <c r="AM381">
        <v>0</v>
      </c>
      <c r="AN381">
        <v>0</v>
      </c>
      <c r="AO381">
        <v>0</v>
      </c>
      <c r="AP381">
        <v>0</v>
      </c>
    </row>
    <row r="382" spans="1:42" ht="18" hidden="1" outlineLevel="1" x14ac:dyDescent="0.35">
      <c r="A382" s="13" t="s">
        <v>184</v>
      </c>
      <c r="B382" s="35">
        <v>370</v>
      </c>
      <c r="C382" s="473"/>
      <c r="D382" s="474"/>
      <c r="E382" s="474"/>
      <c r="F382" s="475"/>
      <c r="G382" s="476">
        <v>0</v>
      </c>
      <c r="H382" s="477">
        <v>0.1</v>
      </c>
      <c r="I382" s="102">
        <v>0</v>
      </c>
      <c r="J382" s="475"/>
      <c r="K382" s="7"/>
      <c r="L382" s="491">
        <v>370</v>
      </c>
      <c r="M382" s="503" t="s">
        <v>489</v>
      </c>
      <c r="N382" s="242">
        <v>0</v>
      </c>
      <c r="O382" s="504"/>
      <c r="P382" s="505"/>
      <c r="Q382" s="81"/>
      <c r="R382" s="510"/>
      <c r="S382" s="510"/>
      <c r="T382" s="507" t="s">
        <v>489</v>
      </c>
      <c r="AM382">
        <v>0</v>
      </c>
      <c r="AN382">
        <v>0</v>
      </c>
      <c r="AO382">
        <v>0</v>
      </c>
      <c r="AP382">
        <v>0</v>
      </c>
    </row>
    <row r="383" spans="1:42" ht="18" hidden="1" outlineLevel="1" x14ac:dyDescent="0.35">
      <c r="A383" s="13" t="s">
        <v>184</v>
      </c>
      <c r="B383" s="35">
        <v>371</v>
      </c>
      <c r="C383" s="473"/>
      <c r="D383" s="474"/>
      <c r="E383" s="474"/>
      <c r="F383" s="475"/>
      <c r="G383" s="476">
        <v>0</v>
      </c>
      <c r="H383" s="477">
        <v>0.1</v>
      </c>
      <c r="I383" s="102">
        <v>0</v>
      </c>
      <c r="J383" s="475"/>
      <c r="K383" s="7"/>
      <c r="L383" s="491">
        <v>371</v>
      </c>
      <c r="M383" s="503" t="s">
        <v>489</v>
      </c>
      <c r="N383" s="242">
        <v>0</v>
      </c>
      <c r="O383" s="504"/>
      <c r="P383" s="505"/>
      <c r="Q383" s="81"/>
      <c r="R383" s="510"/>
      <c r="S383" s="510"/>
      <c r="T383" s="507" t="s">
        <v>489</v>
      </c>
      <c r="AM383">
        <v>0</v>
      </c>
      <c r="AN383">
        <v>0</v>
      </c>
      <c r="AO383">
        <v>0</v>
      </c>
      <c r="AP383">
        <v>0</v>
      </c>
    </row>
    <row r="384" spans="1:42" ht="18" hidden="1" outlineLevel="1" x14ac:dyDescent="0.35">
      <c r="A384" s="13" t="s">
        <v>184</v>
      </c>
      <c r="B384" s="35">
        <v>372</v>
      </c>
      <c r="C384" s="473"/>
      <c r="D384" s="474"/>
      <c r="E384" s="474"/>
      <c r="F384" s="475"/>
      <c r="G384" s="476">
        <v>0</v>
      </c>
      <c r="H384" s="477">
        <v>0.1</v>
      </c>
      <c r="I384" s="102">
        <v>0</v>
      </c>
      <c r="J384" s="475"/>
      <c r="K384" s="7"/>
      <c r="L384" s="491">
        <v>372</v>
      </c>
      <c r="M384" s="503" t="s">
        <v>489</v>
      </c>
      <c r="N384" s="242">
        <v>0</v>
      </c>
      <c r="O384" s="504"/>
      <c r="P384" s="505"/>
      <c r="Q384" s="81"/>
      <c r="R384" s="510"/>
      <c r="S384" s="510"/>
      <c r="T384" s="507" t="s">
        <v>489</v>
      </c>
      <c r="AM384">
        <v>0</v>
      </c>
      <c r="AN384">
        <v>0</v>
      </c>
      <c r="AO384">
        <v>0</v>
      </c>
      <c r="AP384">
        <v>0</v>
      </c>
    </row>
    <row r="385" spans="1:42" ht="18" hidden="1" outlineLevel="1" x14ac:dyDescent="0.35">
      <c r="A385" s="13" t="s">
        <v>184</v>
      </c>
      <c r="B385" s="35">
        <v>373</v>
      </c>
      <c r="C385" s="473"/>
      <c r="D385" s="474"/>
      <c r="E385" s="474"/>
      <c r="F385" s="475"/>
      <c r="G385" s="476">
        <v>0</v>
      </c>
      <c r="H385" s="477">
        <v>0.1</v>
      </c>
      <c r="I385" s="102">
        <v>0</v>
      </c>
      <c r="J385" s="475"/>
      <c r="K385" s="7"/>
      <c r="L385" s="491">
        <v>373</v>
      </c>
      <c r="M385" s="503" t="s">
        <v>489</v>
      </c>
      <c r="N385" s="242">
        <v>0</v>
      </c>
      <c r="O385" s="504"/>
      <c r="P385" s="505"/>
      <c r="Q385" s="81"/>
      <c r="R385" s="510"/>
      <c r="S385" s="510"/>
      <c r="T385" s="507" t="s">
        <v>489</v>
      </c>
      <c r="AM385">
        <v>0</v>
      </c>
      <c r="AN385">
        <v>0</v>
      </c>
      <c r="AO385">
        <v>0</v>
      </c>
      <c r="AP385">
        <v>0</v>
      </c>
    </row>
    <row r="386" spans="1:42" ht="18" hidden="1" outlineLevel="1" x14ac:dyDescent="0.35">
      <c r="A386" s="13" t="s">
        <v>184</v>
      </c>
      <c r="B386" s="35">
        <v>374</v>
      </c>
      <c r="C386" s="473"/>
      <c r="D386" s="474"/>
      <c r="E386" s="474"/>
      <c r="F386" s="475"/>
      <c r="G386" s="476">
        <v>0</v>
      </c>
      <c r="H386" s="477">
        <v>0.1</v>
      </c>
      <c r="I386" s="102">
        <v>0</v>
      </c>
      <c r="J386" s="475"/>
      <c r="K386" s="7"/>
      <c r="L386" s="491">
        <v>374</v>
      </c>
      <c r="M386" s="503" t="s">
        <v>489</v>
      </c>
      <c r="N386" s="242">
        <v>0</v>
      </c>
      <c r="O386" s="504"/>
      <c r="P386" s="505"/>
      <c r="Q386" s="81"/>
      <c r="R386" s="510"/>
      <c r="S386" s="510"/>
      <c r="T386" s="507" t="s">
        <v>489</v>
      </c>
      <c r="AM386">
        <v>0</v>
      </c>
      <c r="AN386">
        <v>0</v>
      </c>
      <c r="AO386">
        <v>0</v>
      </c>
      <c r="AP386">
        <v>0</v>
      </c>
    </row>
    <row r="387" spans="1:42" ht="18" hidden="1" outlineLevel="1" x14ac:dyDescent="0.35">
      <c r="A387" s="13" t="s">
        <v>184</v>
      </c>
      <c r="B387" s="35">
        <v>375</v>
      </c>
      <c r="C387" s="473"/>
      <c r="D387" s="474"/>
      <c r="E387" s="474"/>
      <c r="F387" s="475"/>
      <c r="G387" s="476">
        <v>0</v>
      </c>
      <c r="H387" s="477">
        <v>0.1</v>
      </c>
      <c r="I387" s="102">
        <v>0</v>
      </c>
      <c r="J387" s="475"/>
      <c r="K387" s="7"/>
      <c r="L387" s="491">
        <v>375</v>
      </c>
      <c r="M387" s="503" t="s">
        <v>489</v>
      </c>
      <c r="N387" s="242">
        <v>0</v>
      </c>
      <c r="O387" s="504"/>
      <c r="P387" s="505"/>
      <c r="Q387" s="81"/>
      <c r="R387" s="510"/>
      <c r="S387" s="510"/>
      <c r="T387" s="507" t="s">
        <v>489</v>
      </c>
      <c r="AM387">
        <v>0</v>
      </c>
      <c r="AN387">
        <v>0</v>
      </c>
      <c r="AO387">
        <v>0</v>
      </c>
      <c r="AP387">
        <v>0</v>
      </c>
    </row>
    <row r="388" spans="1:42" ht="18" hidden="1" outlineLevel="1" x14ac:dyDescent="0.35">
      <c r="A388" s="13" t="s">
        <v>184</v>
      </c>
      <c r="B388" s="35">
        <v>376</v>
      </c>
      <c r="C388" s="473"/>
      <c r="D388" s="474"/>
      <c r="E388" s="474"/>
      <c r="F388" s="475"/>
      <c r="G388" s="476">
        <v>0</v>
      </c>
      <c r="H388" s="477">
        <v>0.1</v>
      </c>
      <c r="I388" s="102">
        <v>0</v>
      </c>
      <c r="J388" s="475"/>
      <c r="K388" s="7"/>
      <c r="L388" s="491">
        <v>376</v>
      </c>
      <c r="M388" s="503" t="s">
        <v>489</v>
      </c>
      <c r="N388" s="242">
        <v>0</v>
      </c>
      <c r="O388" s="504"/>
      <c r="P388" s="505"/>
      <c r="Q388" s="81"/>
      <c r="R388" s="510"/>
      <c r="S388" s="510"/>
      <c r="T388" s="507" t="s">
        <v>489</v>
      </c>
      <c r="AM388">
        <v>0</v>
      </c>
      <c r="AN388">
        <v>0</v>
      </c>
      <c r="AO388">
        <v>0</v>
      </c>
      <c r="AP388">
        <v>0</v>
      </c>
    </row>
    <row r="389" spans="1:42" ht="18" hidden="1" outlineLevel="1" x14ac:dyDescent="0.35">
      <c r="A389" s="13" t="s">
        <v>184</v>
      </c>
      <c r="B389" s="35">
        <v>377</v>
      </c>
      <c r="C389" s="473"/>
      <c r="D389" s="474"/>
      <c r="E389" s="474"/>
      <c r="F389" s="475"/>
      <c r="G389" s="476">
        <v>0</v>
      </c>
      <c r="H389" s="477">
        <v>0.1</v>
      </c>
      <c r="I389" s="102">
        <v>0</v>
      </c>
      <c r="J389" s="475"/>
      <c r="K389" s="7"/>
      <c r="L389" s="491">
        <v>377</v>
      </c>
      <c r="M389" s="503" t="s">
        <v>489</v>
      </c>
      <c r="N389" s="242">
        <v>0</v>
      </c>
      <c r="O389" s="504"/>
      <c r="P389" s="505"/>
      <c r="Q389" s="81"/>
      <c r="R389" s="510"/>
      <c r="S389" s="510"/>
      <c r="T389" s="507" t="s">
        <v>489</v>
      </c>
      <c r="AM389">
        <v>0</v>
      </c>
      <c r="AN389">
        <v>0</v>
      </c>
      <c r="AO389">
        <v>0</v>
      </c>
      <c r="AP389">
        <v>0</v>
      </c>
    </row>
    <row r="390" spans="1:42" ht="18" hidden="1" outlineLevel="1" x14ac:dyDescent="0.35">
      <c r="A390" s="13" t="s">
        <v>184</v>
      </c>
      <c r="B390" s="35">
        <v>378</v>
      </c>
      <c r="C390" s="473"/>
      <c r="D390" s="474"/>
      <c r="E390" s="474"/>
      <c r="F390" s="475"/>
      <c r="G390" s="476">
        <v>0</v>
      </c>
      <c r="H390" s="477">
        <v>0.1</v>
      </c>
      <c r="I390" s="102">
        <v>0</v>
      </c>
      <c r="J390" s="475"/>
      <c r="K390" s="7"/>
      <c r="L390" s="491">
        <v>378</v>
      </c>
      <c r="M390" s="503" t="s">
        <v>489</v>
      </c>
      <c r="N390" s="242">
        <v>0</v>
      </c>
      <c r="O390" s="504"/>
      <c r="P390" s="505"/>
      <c r="Q390" s="81"/>
      <c r="R390" s="510"/>
      <c r="S390" s="510"/>
      <c r="T390" s="507" t="s">
        <v>489</v>
      </c>
      <c r="AM390">
        <v>0</v>
      </c>
      <c r="AN390">
        <v>0</v>
      </c>
      <c r="AO390">
        <v>0</v>
      </c>
      <c r="AP390">
        <v>0</v>
      </c>
    </row>
    <row r="391" spans="1:42" ht="18" hidden="1" outlineLevel="1" x14ac:dyDescent="0.35">
      <c r="A391" s="13" t="s">
        <v>184</v>
      </c>
      <c r="B391" s="35">
        <v>379</v>
      </c>
      <c r="C391" s="473"/>
      <c r="D391" s="474"/>
      <c r="E391" s="474"/>
      <c r="F391" s="475"/>
      <c r="G391" s="476">
        <v>0</v>
      </c>
      <c r="H391" s="477">
        <v>0.1</v>
      </c>
      <c r="I391" s="102">
        <v>0</v>
      </c>
      <c r="J391" s="475"/>
      <c r="K391" s="7"/>
      <c r="L391" s="491">
        <v>379</v>
      </c>
      <c r="M391" s="503" t="s">
        <v>489</v>
      </c>
      <c r="N391" s="242">
        <v>0</v>
      </c>
      <c r="O391" s="504"/>
      <c r="P391" s="505"/>
      <c r="Q391" s="81"/>
      <c r="R391" s="510"/>
      <c r="S391" s="510"/>
      <c r="T391" s="507" t="s">
        <v>489</v>
      </c>
      <c r="AM391">
        <v>0</v>
      </c>
      <c r="AN391">
        <v>0</v>
      </c>
      <c r="AO391">
        <v>0</v>
      </c>
      <c r="AP391">
        <v>0</v>
      </c>
    </row>
    <row r="392" spans="1:42" ht="18" hidden="1" outlineLevel="1" x14ac:dyDescent="0.35">
      <c r="A392" s="13" t="s">
        <v>184</v>
      </c>
      <c r="B392" s="35">
        <v>380</v>
      </c>
      <c r="C392" s="473"/>
      <c r="D392" s="474"/>
      <c r="E392" s="474"/>
      <c r="F392" s="475"/>
      <c r="G392" s="476">
        <v>0</v>
      </c>
      <c r="H392" s="477">
        <v>0.1</v>
      </c>
      <c r="I392" s="102">
        <v>0</v>
      </c>
      <c r="J392" s="475"/>
      <c r="K392" s="7"/>
      <c r="L392" s="491">
        <v>380</v>
      </c>
      <c r="M392" s="503" t="s">
        <v>489</v>
      </c>
      <c r="N392" s="242">
        <v>0</v>
      </c>
      <c r="O392" s="504"/>
      <c r="P392" s="505"/>
      <c r="Q392" s="81"/>
      <c r="R392" s="510"/>
      <c r="S392" s="510"/>
      <c r="T392" s="507" t="s">
        <v>489</v>
      </c>
      <c r="AM392">
        <v>0</v>
      </c>
      <c r="AN392">
        <v>0</v>
      </c>
      <c r="AO392">
        <v>0</v>
      </c>
      <c r="AP392">
        <v>0</v>
      </c>
    </row>
    <row r="393" spans="1:42" ht="18" hidden="1" outlineLevel="1" x14ac:dyDescent="0.35">
      <c r="A393" s="13" t="s">
        <v>184</v>
      </c>
      <c r="B393" s="35">
        <v>381</v>
      </c>
      <c r="C393" s="473"/>
      <c r="D393" s="474"/>
      <c r="E393" s="474"/>
      <c r="F393" s="475"/>
      <c r="G393" s="476">
        <v>0</v>
      </c>
      <c r="H393" s="477">
        <v>0.1</v>
      </c>
      <c r="I393" s="102">
        <v>0</v>
      </c>
      <c r="J393" s="475"/>
      <c r="K393" s="7"/>
      <c r="L393" s="491">
        <v>381</v>
      </c>
      <c r="M393" s="503" t="s">
        <v>489</v>
      </c>
      <c r="N393" s="242">
        <v>0</v>
      </c>
      <c r="O393" s="504"/>
      <c r="P393" s="505"/>
      <c r="Q393" s="81"/>
      <c r="R393" s="510"/>
      <c r="S393" s="510"/>
      <c r="T393" s="507" t="s">
        <v>489</v>
      </c>
      <c r="AM393">
        <v>0</v>
      </c>
      <c r="AN393">
        <v>0</v>
      </c>
      <c r="AO393">
        <v>0</v>
      </c>
      <c r="AP393">
        <v>0</v>
      </c>
    </row>
    <row r="394" spans="1:42" ht="18" hidden="1" outlineLevel="1" x14ac:dyDescent="0.35">
      <c r="A394" s="13" t="s">
        <v>184</v>
      </c>
      <c r="B394" s="35">
        <v>382</v>
      </c>
      <c r="C394" s="473"/>
      <c r="D394" s="474"/>
      <c r="E394" s="474"/>
      <c r="F394" s="475"/>
      <c r="G394" s="476">
        <v>0</v>
      </c>
      <c r="H394" s="477">
        <v>0.1</v>
      </c>
      <c r="I394" s="102">
        <v>0</v>
      </c>
      <c r="J394" s="475"/>
      <c r="K394" s="7"/>
      <c r="L394" s="491">
        <v>382</v>
      </c>
      <c r="M394" s="503" t="s">
        <v>489</v>
      </c>
      <c r="N394" s="242">
        <v>0</v>
      </c>
      <c r="O394" s="504"/>
      <c r="P394" s="505"/>
      <c r="Q394" s="81"/>
      <c r="R394" s="510"/>
      <c r="S394" s="510"/>
      <c r="T394" s="507" t="s">
        <v>489</v>
      </c>
      <c r="AM394">
        <v>0</v>
      </c>
      <c r="AN394">
        <v>0</v>
      </c>
      <c r="AO394">
        <v>0</v>
      </c>
      <c r="AP394">
        <v>0</v>
      </c>
    </row>
    <row r="395" spans="1:42" ht="18" hidden="1" outlineLevel="1" x14ac:dyDescent="0.35">
      <c r="A395" s="13" t="s">
        <v>184</v>
      </c>
      <c r="B395" s="35">
        <v>383</v>
      </c>
      <c r="C395" s="473"/>
      <c r="D395" s="474"/>
      <c r="E395" s="474"/>
      <c r="F395" s="475"/>
      <c r="G395" s="476">
        <v>0</v>
      </c>
      <c r="H395" s="477">
        <v>0.1</v>
      </c>
      <c r="I395" s="102">
        <v>0</v>
      </c>
      <c r="J395" s="475"/>
      <c r="K395" s="7"/>
      <c r="L395" s="491">
        <v>383</v>
      </c>
      <c r="M395" s="503" t="s">
        <v>489</v>
      </c>
      <c r="N395" s="242">
        <v>0</v>
      </c>
      <c r="O395" s="504"/>
      <c r="P395" s="505"/>
      <c r="Q395" s="81"/>
      <c r="R395" s="510"/>
      <c r="S395" s="510"/>
      <c r="T395" s="507" t="s">
        <v>489</v>
      </c>
      <c r="AM395">
        <v>0</v>
      </c>
      <c r="AN395">
        <v>0</v>
      </c>
      <c r="AO395">
        <v>0</v>
      </c>
      <c r="AP395">
        <v>0</v>
      </c>
    </row>
    <row r="396" spans="1:42" ht="18" hidden="1" outlineLevel="1" x14ac:dyDescent="0.35">
      <c r="A396" s="13" t="s">
        <v>184</v>
      </c>
      <c r="B396" s="35">
        <v>384</v>
      </c>
      <c r="C396" s="473"/>
      <c r="D396" s="474"/>
      <c r="E396" s="474"/>
      <c r="F396" s="475"/>
      <c r="G396" s="476">
        <v>0</v>
      </c>
      <c r="H396" s="477">
        <v>0.1</v>
      </c>
      <c r="I396" s="102">
        <v>0</v>
      </c>
      <c r="J396" s="475"/>
      <c r="K396" s="7"/>
      <c r="L396" s="491">
        <v>384</v>
      </c>
      <c r="M396" s="503" t="s">
        <v>489</v>
      </c>
      <c r="N396" s="242">
        <v>0</v>
      </c>
      <c r="O396" s="504"/>
      <c r="P396" s="505"/>
      <c r="Q396" s="81"/>
      <c r="R396" s="510"/>
      <c r="S396" s="510"/>
      <c r="T396" s="507" t="s">
        <v>489</v>
      </c>
      <c r="AM396">
        <v>0</v>
      </c>
      <c r="AN396">
        <v>0</v>
      </c>
      <c r="AO396">
        <v>0</v>
      </c>
      <c r="AP396">
        <v>0</v>
      </c>
    </row>
    <row r="397" spans="1:42" ht="18" hidden="1" outlineLevel="1" x14ac:dyDescent="0.35">
      <c r="A397" s="13" t="s">
        <v>184</v>
      </c>
      <c r="B397" s="35">
        <v>385</v>
      </c>
      <c r="C397" s="473"/>
      <c r="D397" s="474"/>
      <c r="E397" s="474"/>
      <c r="F397" s="475"/>
      <c r="G397" s="476">
        <v>0</v>
      </c>
      <c r="H397" s="477">
        <v>0.1</v>
      </c>
      <c r="I397" s="102">
        <v>0</v>
      </c>
      <c r="J397" s="475"/>
      <c r="K397" s="7"/>
      <c r="L397" s="491">
        <v>385</v>
      </c>
      <c r="M397" s="503" t="s">
        <v>489</v>
      </c>
      <c r="N397" s="242">
        <v>0</v>
      </c>
      <c r="O397" s="504"/>
      <c r="P397" s="505"/>
      <c r="Q397" s="81"/>
      <c r="R397" s="510"/>
      <c r="S397" s="510"/>
      <c r="T397" s="507" t="s">
        <v>489</v>
      </c>
      <c r="AM397">
        <v>0</v>
      </c>
      <c r="AN397">
        <v>0</v>
      </c>
      <c r="AO397">
        <v>0</v>
      </c>
      <c r="AP397">
        <v>0</v>
      </c>
    </row>
    <row r="398" spans="1:42" ht="18" hidden="1" outlineLevel="1" x14ac:dyDescent="0.35">
      <c r="A398" s="13" t="s">
        <v>184</v>
      </c>
      <c r="B398" s="35">
        <v>386</v>
      </c>
      <c r="C398" s="473"/>
      <c r="D398" s="474"/>
      <c r="E398" s="474"/>
      <c r="F398" s="475"/>
      <c r="G398" s="476">
        <v>0</v>
      </c>
      <c r="H398" s="477">
        <v>0.1</v>
      </c>
      <c r="I398" s="102">
        <v>0</v>
      </c>
      <c r="J398" s="475"/>
      <c r="K398" s="7"/>
      <c r="L398" s="491">
        <v>386</v>
      </c>
      <c r="M398" s="503" t="s">
        <v>489</v>
      </c>
      <c r="N398" s="242">
        <v>0</v>
      </c>
      <c r="O398" s="504"/>
      <c r="P398" s="505"/>
      <c r="Q398" s="81"/>
      <c r="R398" s="510"/>
      <c r="S398" s="510"/>
      <c r="T398" s="507" t="s">
        <v>489</v>
      </c>
      <c r="AM398">
        <v>0</v>
      </c>
      <c r="AN398">
        <v>0</v>
      </c>
      <c r="AO398">
        <v>0</v>
      </c>
      <c r="AP398">
        <v>0</v>
      </c>
    </row>
    <row r="399" spans="1:42" ht="18" hidden="1" outlineLevel="1" x14ac:dyDescent="0.35">
      <c r="A399" s="13" t="s">
        <v>184</v>
      </c>
      <c r="B399" s="35">
        <v>387</v>
      </c>
      <c r="C399" s="473"/>
      <c r="D399" s="474"/>
      <c r="E399" s="474"/>
      <c r="F399" s="475"/>
      <c r="G399" s="476">
        <v>0</v>
      </c>
      <c r="H399" s="477">
        <v>0.1</v>
      </c>
      <c r="I399" s="102">
        <v>0</v>
      </c>
      <c r="J399" s="475"/>
      <c r="K399" s="7"/>
      <c r="L399" s="491">
        <v>387</v>
      </c>
      <c r="M399" s="503" t="s">
        <v>489</v>
      </c>
      <c r="N399" s="242">
        <v>0</v>
      </c>
      <c r="O399" s="504"/>
      <c r="P399" s="505"/>
      <c r="Q399" s="81"/>
      <c r="R399" s="510"/>
      <c r="S399" s="510"/>
      <c r="T399" s="507" t="s">
        <v>489</v>
      </c>
      <c r="AM399">
        <v>0</v>
      </c>
      <c r="AN399">
        <v>0</v>
      </c>
      <c r="AO399">
        <v>0</v>
      </c>
      <c r="AP399">
        <v>0</v>
      </c>
    </row>
    <row r="400" spans="1:42" ht="18" hidden="1" outlineLevel="1" x14ac:dyDescent="0.35">
      <c r="A400" s="13" t="s">
        <v>184</v>
      </c>
      <c r="B400" s="35">
        <v>388</v>
      </c>
      <c r="C400" s="473"/>
      <c r="D400" s="474"/>
      <c r="E400" s="474"/>
      <c r="F400" s="475"/>
      <c r="G400" s="476">
        <v>0</v>
      </c>
      <c r="H400" s="477">
        <v>0.1</v>
      </c>
      <c r="I400" s="102">
        <v>0</v>
      </c>
      <c r="J400" s="475"/>
      <c r="K400" s="7"/>
      <c r="L400" s="491">
        <v>388</v>
      </c>
      <c r="M400" s="503" t="s">
        <v>489</v>
      </c>
      <c r="N400" s="242">
        <v>0</v>
      </c>
      <c r="O400" s="504"/>
      <c r="P400" s="505"/>
      <c r="Q400" s="81"/>
      <c r="R400" s="510"/>
      <c r="S400" s="510"/>
      <c r="T400" s="507" t="s">
        <v>489</v>
      </c>
      <c r="AM400">
        <v>0</v>
      </c>
      <c r="AN400">
        <v>0</v>
      </c>
      <c r="AO400">
        <v>0</v>
      </c>
      <c r="AP400">
        <v>0</v>
      </c>
    </row>
    <row r="401" spans="1:42" ht="18" hidden="1" outlineLevel="1" x14ac:dyDescent="0.35">
      <c r="A401" s="13" t="s">
        <v>184</v>
      </c>
      <c r="B401" s="35">
        <v>389</v>
      </c>
      <c r="C401" s="473"/>
      <c r="D401" s="474"/>
      <c r="E401" s="474"/>
      <c r="F401" s="475"/>
      <c r="G401" s="476">
        <v>0</v>
      </c>
      <c r="H401" s="477">
        <v>0.1</v>
      </c>
      <c r="I401" s="102">
        <v>0</v>
      </c>
      <c r="J401" s="475"/>
      <c r="K401" s="7"/>
      <c r="L401" s="491">
        <v>389</v>
      </c>
      <c r="M401" s="503" t="s">
        <v>489</v>
      </c>
      <c r="N401" s="242">
        <v>0</v>
      </c>
      <c r="O401" s="504"/>
      <c r="P401" s="505"/>
      <c r="Q401" s="81"/>
      <c r="R401" s="510"/>
      <c r="S401" s="510"/>
      <c r="T401" s="507" t="s">
        <v>489</v>
      </c>
      <c r="AM401">
        <v>0</v>
      </c>
      <c r="AN401">
        <v>0</v>
      </c>
      <c r="AO401">
        <v>0</v>
      </c>
      <c r="AP401">
        <v>0</v>
      </c>
    </row>
    <row r="402" spans="1:42" ht="18" hidden="1" outlineLevel="1" x14ac:dyDescent="0.35">
      <c r="A402" s="13" t="s">
        <v>184</v>
      </c>
      <c r="B402" s="35">
        <v>390</v>
      </c>
      <c r="C402" s="473"/>
      <c r="D402" s="474"/>
      <c r="E402" s="474"/>
      <c r="F402" s="475"/>
      <c r="G402" s="476">
        <v>0</v>
      </c>
      <c r="H402" s="477">
        <v>0.1</v>
      </c>
      <c r="I402" s="102">
        <v>0</v>
      </c>
      <c r="J402" s="475"/>
      <c r="K402" s="7"/>
      <c r="L402" s="491">
        <v>390</v>
      </c>
      <c r="M402" s="503" t="s">
        <v>489</v>
      </c>
      <c r="N402" s="242">
        <v>0</v>
      </c>
      <c r="O402" s="504"/>
      <c r="P402" s="505"/>
      <c r="Q402" s="81"/>
      <c r="R402" s="510"/>
      <c r="S402" s="510"/>
      <c r="T402" s="507" t="s">
        <v>489</v>
      </c>
      <c r="AM402">
        <v>0</v>
      </c>
      <c r="AN402">
        <v>0</v>
      </c>
      <c r="AO402">
        <v>0</v>
      </c>
      <c r="AP402">
        <v>0</v>
      </c>
    </row>
    <row r="403" spans="1:42" ht="18" hidden="1" outlineLevel="1" x14ac:dyDescent="0.35">
      <c r="A403" s="13" t="s">
        <v>184</v>
      </c>
      <c r="B403" s="35">
        <v>391</v>
      </c>
      <c r="C403" s="473"/>
      <c r="D403" s="474"/>
      <c r="E403" s="474"/>
      <c r="F403" s="475"/>
      <c r="G403" s="476">
        <v>0</v>
      </c>
      <c r="H403" s="477">
        <v>0.1</v>
      </c>
      <c r="I403" s="102">
        <v>0</v>
      </c>
      <c r="J403" s="475"/>
      <c r="K403" s="7"/>
      <c r="L403" s="491">
        <v>391</v>
      </c>
      <c r="M403" s="503" t="s">
        <v>489</v>
      </c>
      <c r="N403" s="242">
        <v>0</v>
      </c>
      <c r="O403" s="504"/>
      <c r="P403" s="505"/>
      <c r="Q403" s="81"/>
      <c r="R403" s="510"/>
      <c r="S403" s="510"/>
      <c r="T403" s="507" t="s">
        <v>489</v>
      </c>
      <c r="AM403">
        <v>0</v>
      </c>
      <c r="AN403">
        <v>0</v>
      </c>
      <c r="AO403">
        <v>0</v>
      </c>
      <c r="AP403">
        <v>0</v>
      </c>
    </row>
    <row r="404" spans="1:42" ht="18" hidden="1" outlineLevel="1" x14ac:dyDescent="0.35">
      <c r="A404" s="13" t="s">
        <v>184</v>
      </c>
      <c r="B404" s="35">
        <v>392</v>
      </c>
      <c r="C404" s="473"/>
      <c r="D404" s="474"/>
      <c r="E404" s="474"/>
      <c r="F404" s="475"/>
      <c r="G404" s="476">
        <v>0</v>
      </c>
      <c r="H404" s="477">
        <v>0.1</v>
      </c>
      <c r="I404" s="102">
        <v>0</v>
      </c>
      <c r="J404" s="475"/>
      <c r="K404" s="7"/>
      <c r="L404" s="491">
        <v>392</v>
      </c>
      <c r="M404" s="503" t="s">
        <v>489</v>
      </c>
      <c r="N404" s="242">
        <v>0</v>
      </c>
      <c r="O404" s="504"/>
      <c r="P404" s="505"/>
      <c r="Q404" s="81"/>
      <c r="R404" s="510"/>
      <c r="S404" s="510"/>
      <c r="T404" s="507" t="s">
        <v>489</v>
      </c>
      <c r="AM404">
        <v>0</v>
      </c>
      <c r="AN404">
        <v>0</v>
      </c>
      <c r="AO404">
        <v>0</v>
      </c>
      <c r="AP404">
        <v>0</v>
      </c>
    </row>
    <row r="405" spans="1:42" ht="18" hidden="1" outlineLevel="1" x14ac:dyDescent="0.35">
      <c r="A405" s="13" t="s">
        <v>184</v>
      </c>
      <c r="B405" s="35">
        <v>393</v>
      </c>
      <c r="C405" s="473"/>
      <c r="D405" s="474"/>
      <c r="E405" s="474"/>
      <c r="F405" s="475"/>
      <c r="G405" s="476">
        <v>0</v>
      </c>
      <c r="H405" s="477">
        <v>0.1</v>
      </c>
      <c r="I405" s="102">
        <v>0</v>
      </c>
      <c r="J405" s="475"/>
      <c r="K405" s="7"/>
      <c r="L405" s="491">
        <v>393</v>
      </c>
      <c r="M405" s="503" t="s">
        <v>489</v>
      </c>
      <c r="N405" s="242">
        <v>0</v>
      </c>
      <c r="O405" s="504"/>
      <c r="P405" s="505"/>
      <c r="Q405" s="81"/>
      <c r="R405" s="510"/>
      <c r="S405" s="510"/>
      <c r="T405" s="507" t="s">
        <v>489</v>
      </c>
      <c r="AM405">
        <v>0</v>
      </c>
      <c r="AN405">
        <v>0</v>
      </c>
      <c r="AO405">
        <v>0</v>
      </c>
      <c r="AP405">
        <v>0</v>
      </c>
    </row>
    <row r="406" spans="1:42" ht="18" hidden="1" outlineLevel="1" x14ac:dyDescent="0.35">
      <c r="A406" s="13" t="s">
        <v>184</v>
      </c>
      <c r="B406" s="35">
        <v>394</v>
      </c>
      <c r="C406" s="473"/>
      <c r="D406" s="474"/>
      <c r="E406" s="474"/>
      <c r="F406" s="475"/>
      <c r="G406" s="476">
        <v>0</v>
      </c>
      <c r="H406" s="477">
        <v>0.1</v>
      </c>
      <c r="I406" s="102">
        <v>0</v>
      </c>
      <c r="J406" s="475"/>
      <c r="K406" s="7"/>
      <c r="L406" s="491">
        <v>394</v>
      </c>
      <c r="M406" s="503" t="s">
        <v>489</v>
      </c>
      <c r="N406" s="242">
        <v>0</v>
      </c>
      <c r="O406" s="504"/>
      <c r="P406" s="505"/>
      <c r="Q406" s="81"/>
      <c r="R406" s="510"/>
      <c r="S406" s="510"/>
      <c r="T406" s="507" t="s">
        <v>489</v>
      </c>
      <c r="AM406">
        <v>0</v>
      </c>
      <c r="AN406">
        <v>0</v>
      </c>
      <c r="AO406">
        <v>0</v>
      </c>
      <c r="AP406">
        <v>0</v>
      </c>
    </row>
    <row r="407" spans="1:42" ht="18" hidden="1" outlineLevel="1" x14ac:dyDescent="0.35">
      <c r="A407" s="13" t="s">
        <v>184</v>
      </c>
      <c r="B407" s="35">
        <v>395</v>
      </c>
      <c r="C407" s="473"/>
      <c r="D407" s="474"/>
      <c r="E407" s="474"/>
      <c r="F407" s="475"/>
      <c r="G407" s="476">
        <v>0</v>
      </c>
      <c r="H407" s="477">
        <v>0.1</v>
      </c>
      <c r="I407" s="102">
        <v>0</v>
      </c>
      <c r="J407" s="475"/>
      <c r="K407" s="7"/>
      <c r="L407" s="491">
        <v>395</v>
      </c>
      <c r="M407" s="503" t="s">
        <v>489</v>
      </c>
      <c r="N407" s="242">
        <v>0</v>
      </c>
      <c r="O407" s="504"/>
      <c r="P407" s="505"/>
      <c r="Q407" s="81"/>
      <c r="R407" s="510"/>
      <c r="S407" s="510"/>
      <c r="T407" s="507" t="s">
        <v>489</v>
      </c>
      <c r="AM407">
        <v>0</v>
      </c>
      <c r="AN407">
        <v>0</v>
      </c>
      <c r="AO407">
        <v>0</v>
      </c>
      <c r="AP407">
        <v>0</v>
      </c>
    </row>
    <row r="408" spans="1:42" ht="18" hidden="1" outlineLevel="1" x14ac:dyDescent="0.35">
      <c r="A408" s="13" t="s">
        <v>184</v>
      </c>
      <c r="B408" s="35">
        <v>396</v>
      </c>
      <c r="C408" s="473"/>
      <c r="D408" s="474"/>
      <c r="E408" s="474"/>
      <c r="F408" s="475"/>
      <c r="G408" s="476">
        <v>0</v>
      </c>
      <c r="H408" s="477">
        <v>0.1</v>
      </c>
      <c r="I408" s="102">
        <v>0</v>
      </c>
      <c r="J408" s="475"/>
      <c r="K408" s="7"/>
      <c r="L408" s="491">
        <v>396</v>
      </c>
      <c r="M408" s="503" t="s">
        <v>489</v>
      </c>
      <c r="N408" s="242">
        <v>0</v>
      </c>
      <c r="O408" s="504"/>
      <c r="P408" s="505"/>
      <c r="Q408" s="81"/>
      <c r="R408" s="510"/>
      <c r="S408" s="510"/>
      <c r="T408" s="507" t="s">
        <v>489</v>
      </c>
      <c r="AM408">
        <v>0</v>
      </c>
      <c r="AN408">
        <v>0</v>
      </c>
      <c r="AO408">
        <v>0</v>
      </c>
      <c r="AP408">
        <v>0</v>
      </c>
    </row>
    <row r="409" spans="1:42" ht="18" hidden="1" outlineLevel="1" x14ac:dyDescent="0.35">
      <c r="A409" s="13" t="s">
        <v>184</v>
      </c>
      <c r="B409" s="35">
        <v>397</v>
      </c>
      <c r="C409" s="473"/>
      <c r="D409" s="474"/>
      <c r="E409" s="474"/>
      <c r="F409" s="475"/>
      <c r="G409" s="476">
        <v>0</v>
      </c>
      <c r="H409" s="477">
        <v>0.1</v>
      </c>
      <c r="I409" s="102">
        <v>0</v>
      </c>
      <c r="J409" s="475"/>
      <c r="K409" s="7"/>
      <c r="L409" s="491">
        <v>397</v>
      </c>
      <c r="M409" s="503" t="s">
        <v>489</v>
      </c>
      <c r="N409" s="242">
        <v>0</v>
      </c>
      <c r="O409" s="504"/>
      <c r="P409" s="505"/>
      <c r="Q409" s="81"/>
      <c r="R409" s="510"/>
      <c r="S409" s="510"/>
      <c r="T409" s="507" t="s">
        <v>489</v>
      </c>
      <c r="AM409">
        <v>0</v>
      </c>
      <c r="AN409">
        <v>0</v>
      </c>
      <c r="AO409">
        <v>0</v>
      </c>
      <c r="AP409">
        <v>0</v>
      </c>
    </row>
    <row r="410" spans="1:42" ht="18" hidden="1" outlineLevel="1" x14ac:dyDescent="0.35">
      <c r="A410" s="13" t="s">
        <v>184</v>
      </c>
      <c r="B410" s="35">
        <v>398</v>
      </c>
      <c r="C410" s="473"/>
      <c r="D410" s="474"/>
      <c r="E410" s="474"/>
      <c r="F410" s="475"/>
      <c r="G410" s="476">
        <v>0</v>
      </c>
      <c r="H410" s="477">
        <v>0.1</v>
      </c>
      <c r="I410" s="102">
        <v>0</v>
      </c>
      <c r="J410" s="475"/>
      <c r="K410" s="7"/>
      <c r="L410" s="491">
        <v>398</v>
      </c>
      <c r="M410" s="503" t="s">
        <v>489</v>
      </c>
      <c r="N410" s="242">
        <v>0</v>
      </c>
      <c r="O410" s="504"/>
      <c r="P410" s="505"/>
      <c r="Q410" s="81"/>
      <c r="R410" s="510"/>
      <c r="S410" s="510"/>
      <c r="T410" s="507" t="s">
        <v>489</v>
      </c>
      <c r="AM410">
        <v>0</v>
      </c>
      <c r="AN410">
        <v>0</v>
      </c>
      <c r="AO410">
        <v>0</v>
      </c>
      <c r="AP410">
        <v>0</v>
      </c>
    </row>
    <row r="411" spans="1:42" ht="18" hidden="1" outlineLevel="1" x14ac:dyDescent="0.35">
      <c r="A411" s="13" t="s">
        <v>184</v>
      </c>
      <c r="B411" s="35">
        <v>399</v>
      </c>
      <c r="C411" s="473"/>
      <c r="D411" s="474"/>
      <c r="E411" s="474"/>
      <c r="F411" s="475"/>
      <c r="G411" s="476">
        <v>0</v>
      </c>
      <c r="H411" s="477">
        <v>0.1</v>
      </c>
      <c r="I411" s="102">
        <v>0</v>
      </c>
      <c r="J411" s="475"/>
      <c r="K411" s="7"/>
      <c r="L411" s="491">
        <v>399</v>
      </c>
      <c r="M411" s="503" t="s">
        <v>489</v>
      </c>
      <c r="N411" s="242">
        <v>0</v>
      </c>
      <c r="O411" s="504"/>
      <c r="P411" s="505"/>
      <c r="Q411" s="81"/>
      <c r="R411" s="510"/>
      <c r="S411" s="510"/>
      <c r="T411" s="507" t="s">
        <v>489</v>
      </c>
      <c r="AM411">
        <v>0</v>
      </c>
      <c r="AN411">
        <v>0</v>
      </c>
      <c r="AO411">
        <v>0</v>
      </c>
      <c r="AP411">
        <v>0</v>
      </c>
    </row>
    <row r="412" spans="1:42" ht="18" hidden="1" outlineLevel="1" x14ac:dyDescent="0.35">
      <c r="A412" s="13" t="s">
        <v>184</v>
      </c>
      <c r="B412" s="35">
        <v>400</v>
      </c>
      <c r="C412" s="473"/>
      <c r="D412" s="474"/>
      <c r="E412" s="474"/>
      <c r="F412" s="475"/>
      <c r="G412" s="476">
        <v>0</v>
      </c>
      <c r="H412" s="477">
        <v>0.1</v>
      </c>
      <c r="I412" s="102">
        <v>0</v>
      </c>
      <c r="J412" s="475"/>
      <c r="K412" s="7"/>
      <c r="L412" s="491">
        <v>400</v>
      </c>
      <c r="M412" s="503" t="s">
        <v>489</v>
      </c>
      <c r="N412" s="242">
        <v>0</v>
      </c>
      <c r="O412" s="504"/>
      <c r="P412" s="505"/>
      <c r="Q412" s="81"/>
      <c r="R412" s="510"/>
      <c r="S412" s="510"/>
      <c r="T412" s="507" t="s">
        <v>489</v>
      </c>
      <c r="AM412">
        <v>0</v>
      </c>
      <c r="AN412">
        <v>0</v>
      </c>
      <c r="AO412">
        <v>0</v>
      </c>
      <c r="AP412">
        <v>0</v>
      </c>
    </row>
    <row r="413" spans="1:42" ht="18" hidden="1" outlineLevel="1" x14ac:dyDescent="0.35">
      <c r="A413" s="13" t="s">
        <v>184</v>
      </c>
      <c r="B413" s="35">
        <v>401</v>
      </c>
      <c r="C413" s="473"/>
      <c r="D413" s="474"/>
      <c r="E413" s="474"/>
      <c r="F413" s="475"/>
      <c r="G413" s="476">
        <v>0</v>
      </c>
      <c r="H413" s="477">
        <v>0.1</v>
      </c>
      <c r="I413" s="102">
        <v>0</v>
      </c>
      <c r="J413" s="475"/>
      <c r="K413" s="7"/>
      <c r="L413" s="491">
        <v>401</v>
      </c>
      <c r="M413" s="503" t="s">
        <v>489</v>
      </c>
      <c r="N413" s="242">
        <v>0</v>
      </c>
      <c r="O413" s="504"/>
      <c r="P413" s="505"/>
      <c r="Q413" s="81"/>
      <c r="R413" s="510"/>
      <c r="S413" s="510"/>
      <c r="T413" s="507" t="s">
        <v>489</v>
      </c>
      <c r="AM413">
        <v>0</v>
      </c>
      <c r="AN413">
        <v>0</v>
      </c>
      <c r="AO413">
        <v>0</v>
      </c>
      <c r="AP413">
        <v>0</v>
      </c>
    </row>
    <row r="414" spans="1:42" ht="18" hidden="1" outlineLevel="1" x14ac:dyDescent="0.35">
      <c r="A414" s="13" t="s">
        <v>184</v>
      </c>
      <c r="B414" s="35">
        <v>402</v>
      </c>
      <c r="C414" s="473"/>
      <c r="D414" s="474"/>
      <c r="E414" s="474"/>
      <c r="F414" s="475"/>
      <c r="G414" s="476">
        <v>0</v>
      </c>
      <c r="H414" s="477">
        <v>0.1</v>
      </c>
      <c r="I414" s="102">
        <v>0</v>
      </c>
      <c r="J414" s="475"/>
      <c r="K414" s="7"/>
      <c r="L414" s="491">
        <v>402</v>
      </c>
      <c r="M414" s="503" t="s">
        <v>489</v>
      </c>
      <c r="N414" s="242">
        <v>0</v>
      </c>
      <c r="O414" s="504"/>
      <c r="P414" s="505"/>
      <c r="Q414" s="81"/>
      <c r="R414" s="510"/>
      <c r="S414" s="510"/>
      <c r="T414" s="507" t="s">
        <v>489</v>
      </c>
      <c r="AM414">
        <v>0</v>
      </c>
      <c r="AN414">
        <v>0</v>
      </c>
      <c r="AO414">
        <v>0</v>
      </c>
      <c r="AP414">
        <v>0</v>
      </c>
    </row>
    <row r="415" spans="1:42" ht="18" hidden="1" outlineLevel="1" x14ac:dyDescent="0.35">
      <c r="A415" s="13" t="s">
        <v>184</v>
      </c>
      <c r="B415" s="35">
        <v>403</v>
      </c>
      <c r="C415" s="473"/>
      <c r="D415" s="474"/>
      <c r="E415" s="474"/>
      <c r="F415" s="475"/>
      <c r="G415" s="476">
        <v>0</v>
      </c>
      <c r="H415" s="477">
        <v>0.1</v>
      </c>
      <c r="I415" s="102">
        <v>0</v>
      </c>
      <c r="J415" s="475"/>
      <c r="K415" s="7"/>
      <c r="L415" s="491">
        <v>403</v>
      </c>
      <c r="M415" s="503" t="s">
        <v>489</v>
      </c>
      <c r="N415" s="242">
        <v>0</v>
      </c>
      <c r="O415" s="504"/>
      <c r="P415" s="505"/>
      <c r="Q415" s="81"/>
      <c r="R415" s="510"/>
      <c r="S415" s="510"/>
      <c r="T415" s="507" t="s">
        <v>489</v>
      </c>
      <c r="AM415">
        <v>0</v>
      </c>
      <c r="AN415">
        <v>0</v>
      </c>
      <c r="AO415">
        <v>0</v>
      </c>
      <c r="AP415">
        <v>0</v>
      </c>
    </row>
    <row r="416" spans="1:42" ht="18" hidden="1" outlineLevel="1" x14ac:dyDescent="0.35">
      <c r="A416" s="13" t="s">
        <v>184</v>
      </c>
      <c r="B416" s="35">
        <v>404</v>
      </c>
      <c r="C416" s="473"/>
      <c r="D416" s="474"/>
      <c r="E416" s="474"/>
      <c r="F416" s="475"/>
      <c r="G416" s="476">
        <v>0</v>
      </c>
      <c r="H416" s="477">
        <v>0.1</v>
      </c>
      <c r="I416" s="102">
        <v>0</v>
      </c>
      <c r="J416" s="475"/>
      <c r="K416" s="7"/>
      <c r="L416" s="491">
        <v>404</v>
      </c>
      <c r="M416" s="503" t="s">
        <v>489</v>
      </c>
      <c r="N416" s="242">
        <v>0</v>
      </c>
      <c r="O416" s="504"/>
      <c r="P416" s="505"/>
      <c r="Q416" s="81"/>
      <c r="R416" s="510"/>
      <c r="S416" s="510"/>
      <c r="T416" s="507" t="s">
        <v>489</v>
      </c>
      <c r="AM416">
        <v>0</v>
      </c>
      <c r="AN416">
        <v>0</v>
      </c>
      <c r="AO416">
        <v>0</v>
      </c>
      <c r="AP416">
        <v>0</v>
      </c>
    </row>
    <row r="417" spans="1:42" ht="18" hidden="1" outlineLevel="1" x14ac:dyDescent="0.35">
      <c r="A417" s="13" t="s">
        <v>184</v>
      </c>
      <c r="B417" s="35">
        <v>405</v>
      </c>
      <c r="C417" s="473"/>
      <c r="D417" s="474"/>
      <c r="E417" s="474"/>
      <c r="F417" s="475"/>
      <c r="G417" s="476">
        <v>0</v>
      </c>
      <c r="H417" s="477">
        <v>0.1</v>
      </c>
      <c r="I417" s="102">
        <v>0</v>
      </c>
      <c r="J417" s="475"/>
      <c r="K417" s="7"/>
      <c r="L417" s="491">
        <v>405</v>
      </c>
      <c r="M417" s="503" t="s">
        <v>489</v>
      </c>
      <c r="N417" s="242">
        <v>0</v>
      </c>
      <c r="O417" s="504"/>
      <c r="P417" s="505"/>
      <c r="Q417" s="81"/>
      <c r="R417" s="510"/>
      <c r="S417" s="510"/>
      <c r="T417" s="507" t="s">
        <v>489</v>
      </c>
      <c r="AM417">
        <v>0</v>
      </c>
      <c r="AN417">
        <v>0</v>
      </c>
      <c r="AO417">
        <v>0</v>
      </c>
      <c r="AP417">
        <v>0</v>
      </c>
    </row>
    <row r="418" spans="1:42" ht="18" hidden="1" outlineLevel="1" x14ac:dyDescent="0.35">
      <c r="A418" s="13" t="s">
        <v>184</v>
      </c>
      <c r="B418" s="35">
        <v>406</v>
      </c>
      <c r="C418" s="473"/>
      <c r="D418" s="474"/>
      <c r="E418" s="474"/>
      <c r="F418" s="475"/>
      <c r="G418" s="476">
        <v>0</v>
      </c>
      <c r="H418" s="477">
        <v>0.1</v>
      </c>
      <c r="I418" s="102">
        <v>0</v>
      </c>
      <c r="J418" s="475"/>
      <c r="K418" s="7"/>
      <c r="L418" s="491">
        <v>406</v>
      </c>
      <c r="M418" s="503" t="s">
        <v>489</v>
      </c>
      <c r="N418" s="242">
        <v>0</v>
      </c>
      <c r="O418" s="504"/>
      <c r="P418" s="505"/>
      <c r="Q418" s="81"/>
      <c r="R418" s="510"/>
      <c r="S418" s="510"/>
      <c r="T418" s="507" t="s">
        <v>489</v>
      </c>
      <c r="AM418">
        <v>0</v>
      </c>
      <c r="AN418">
        <v>0</v>
      </c>
      <c r="AO418">
        <v>0</v>
      </c>
      <c r="AP418">
        <v>0</v>
      </c>
    </row>
    <row r="419" spans="1:42" ht="18" hidden="1" outlineLevel="1" x14ac:dyDescent="0.35">
      <c r="A419" s="13" t="s">
        <v>184</v>
      </c>
      <c r="B419" s="35">
        <v>407</v>
      </c>
      <c r="C419" s="473"/>
      <c r="D419" s="474"/>
      <c r="E419" s="474"/>
      <c r="F419" s="475"/>
      <c r="G419" s="476">
        <v>0</v>
      </c>
      <c r="H419" s="477">
        <v>0.1</v>
      </c>
      <c r="I419" s="102">
        <v>0</v>
      </c>
      <c r="J419" s="475"/>
      <c r="K419" s="7"/>
      <c r="L419" s="491">
        <v>407</v>
      </c>
      <c r="M419" s="503" t="s">
        <v>489</v>
      </c>
      <c r="N419" s="242">
        <v>0</v>
      </c>
      <c r="O419" s="504"/>
      <c r="P419" s="505"/>
      <c r="Q419" s="81"/>
      <c r="R419" s="510"/>
      <c r="S419" s="510"/>
      <c r="T419" s="507" t="s">
        <v>489</v>
      </c>
      <c r="AM419">
        <v>0</v>
      </c>
      <c r="AN419">
        <v>0</v>
      </c>
      <c r="AO419">
        <v>0</v>
      </c>
      <c r="AP419">
        <v>0</v>
      </c>
    </row>
    <row r="420" spans="1:42" ht="18" hidden="1" outlineLevel="1" x14ac:dyDescent="0.35">
      <c r="A420" s="13" t="s">
        <v>184</v>
      </c>
      <c r="B420" s="35">
        <v>408</v>
      </c>
      <c r="C420" s="473"/>
      <c r="D420" s="474"/>
      <c r="E420" s="474"/>
      <c r="F420" s="475"/>
      <c r="G420" s="476">
        <v>0</v>
      </c>
      <c r="H420" s="477">
        <v>0.1</v>
      </c>
      <c r="I420" s="102">
        <v>0</v>
      </c>
      <c r="J420" s="475"/>
      <c r="K420" s="7"/>
      <c r="L420" s="491">
        <v>408</v>
      </c>
      <c r="M420" s="503" t="s">
        <v>489</v>
      </c>
      <c r="N420" s="242">
        <v>0</v>
      </c>
      <c r="O420" s="504"/>
      <c r="P420" s="505"/>
      <c r="Q420" s="81"/>
      <c r="R420" s="510"/>
      <c r="S420" s="510"/>
      <c r="T420" s="507" t="s">
        <v>489</v>
      </c>
      <c r="AM420">
        <v>0</v>
      </c>
      <c r="AN420">
        <v>0</v>
      </c>
      <c r="AO420">
        <v>0</v>
      </c>
      <c r="AP420">
        <v>0</v>
      </c>
    </row>
    <row r="421" spans="1:42" ht="18" hidden="1" outlineLevel="1" x14ac:dyDescent="0.35">
      <c r="A421" s="13" t="s">
        <v>184</v>
      </c>
      <c r="B421" s="35">
        <v>409</v>
      </c>
      <c r="C421" s="473"/>
      <c r="D421" s="474"/>
      <c r="E421" s="474"/>
      <c r="F421" s="475"/>
      <c r="G421" s="476">
        <v>0</v>
      </c>
      <c r="H421" s="477">
        <v>0.1</v>
      </c>
      <c r="I421" s="102">
        <v>0</v>
      </c>
      <c r="J421" s="475"/>
      <c r="K421" s="7"/>
      <c r="L421" s="491">
        <v>409</v>
      </c>
      <c r="M421" s="503" t="s">
        <v>489</v>
      </c>
      <c r="N421" s="242">
        <v>0</v>
      </c>
      <c r="O421" s="504"/>
      <c r="P421" s="505"/>
      <c r="Q421" s="81"/>
      <c r="R421" s="510"/>
      <c r="S421" s="510"/>
      <c r="T421" s="507" t="s">
        <v>489</v>
      </c>
      <c r="AM421">
        <v>0</v>
      </c>
      <c r="AN421">
        <v>0</v>
      </c>
      <c r="AO421">
        <v>0</v>
      </c>
      <c r="AP421">
        <v>0</v>
      </c>
    </row>
    <row r="422" spans="1:42" ht="18" hidden="1" outlineLevel="1" x14ac:dyDescent="0.35">
      <c r="A422" s="13" t="s">
        <v>184</v>
      </c>
      <c r="B422" s="35">
        <v>410</v>
      </c>
      <c r="C422" s="473"/>
      <c r="D422" s="474"/>
      <c r="E422" s="474"/>
      <c r="F422" s="475"/>
      <c r="G422" s="476">
        <v>0</v>
      </c>
      <c r="H422" s="477">
        <v>0.1</v>
      </c>
      <c r="I422" s="102">
        <v>0</v>
      </c>
      <c r="J422" s="475"/>
      <c r="K422" s="7"/>
      <c r="L422" s="491">
        <v>410</v>
      </c>
      <c r="M422" s="503" t="s">
        <v>489</v>
      </c>
      <c r="N422" s="242">
        <v>0</v>
      </c>
      <c r="O422" s="504"/>
      <c r="P422" s="505"/>
      <c r="Q422" s="81"/>
      <c r="R422" s="510"/>
      <c r="S422" s="510"/>
      <c r="T422" s="507" t="s">
        <v>489</v>
      </c>
      <c r="AM422">
        <v>0</v>
      </c>
      <c r="AN422">
        <v>0</v>
      </c>
      <c r="AO422">
        <v>0</v>
      </c>
      <c r="AP422">
        <v>0</v>
      </c>
    </row>
    <row r="423" spans="1:42" ht="18" hidden="1" outlineLevel="1" x14ac:dyDescent="0.35">
      <c r="A423" s="13" t="s">
        <v>184</v>
      </c>
      <c r="B423" s="35">
        <v>411</v>
      </c>
      <c r="C423" s="473"/>
      <c r="D423" s="474"/>
      <c r="E423" s="474"/>
      <c r="F423" s="475"/>
      <c r="G423" s="476">
        <v>0</v>
      </c>
      <c r="H423" s="477">
        <v>0.1</v>
      </c>
      <c r="I423" s="102">
        <v>0</v>
      </c>
      <c r="J423" s="475"/>
      <c r="K423" s="7"/>
      <c r="L423" s="491">
        <v>411</v>
      </c>
      <c r="M423" s="503" t="s">
        <v>489</v>
      </c>
      <c r="N423" s="242">
        <v>0</v>
      </c>
      <c r="O423" s="504"/>
      <c r="P423" s="505"/>
      <c r="Q423" s="81"/>
      <c r="R423" s="510"/>
      <c r="S423" s="510"/>
      <c r="T423" s="507" t="s">
        <v>489</v>
      </c>
      <c r="AM423">
        <v>0</v>
      </c>
      <c r="AN423">
        <v>0</v>
      </c>
      <c r="AO423">
        <v>0</v>
      </c>
      <c r="AP423">
        <v>0</v>
      </c>
    </row>
    <row r="424" spans="1:42" ht="18" hidden="1" outlineLevel="1" x14ac:dyDescent="0.35">
      <c r="A424" s="13" t="s">
        <v>184</v>
      </c>
      <c r="B424" s="35">
        <v>412</v>
      </c>
      <c r="C424" s="473"/>
      <c r="D424" s="474"/>
      <c r="E424" s="474"/>
      <c r="F424" s="475"/>
      <c r="G424" s="476">
        <v>0</v>
      </c>
      <c r="H424" s="477">
        <v>0.1</v>
      </c>
      <c r="I424" s="102">
        <v>0</v>
      </c>
      <c r="J424" s="475"/>
      <c r="K424" s="7"/>
      <c r="L424" s="491">
        <v>412</v>
      </c>
      <c r="M424" s="503" t="s">
        <v>489</v>
      </c>
      <c r="N424" s="242">
        <v>0</v>
      </c>
      <c r="O424" s="504"/>
      <c r="P424" s="505"/>
      <c r="Q424" s="81"/>
      <c r="R424" s="510"/>
      <c r="S424" s="510"/>
      <c r="T424" s="507" t="s">
        <v>489</v>
      </c>
      <c r="AM424">
        <v>0</v>
      </c>
      <c r="AN424">
        <v>0</v>
      </c>
      <c r="AO424">
        <v>0</v>
      </c>
      <c r="AP424">
        <v>0</v>
      </c>
    </row>
    <row r="425" spans="1:42" ht="18" hidden="1" outlineLevel="1" x14ac:dyDescent="0.35">
      <c r="A425" s="13" t="s">
        <v>184</v>
      </c>
      <c r="B425" s="35">
        <v>413</v>
      </c>
      <c r="C425" s="473"/>
      <c r="D425" s="474"/>
      <c r="E425" s="474"/>
      <c r="F425" s="475"/>
      <c r="G425" s="476">
        <v>0</v>
      </c>
      <c r="H425" s="477">
        <v>0.1</v>
      </c>
      <c r="I425" s="102">
        <v>0</v>
      </c>
      <c r="J425" s="475"/>
      <c r="K425" s="7"/>
      <c r="L425" s="491">
        <v>413</v>
      </c>
      <c r="M425" s="503" t="s">
        <v>489</v>
      </c>
      <c r="N425" s="242">
        <v>0</v>
      </c>
      <c r="O425" s="504"/>
      <c r="P425" s="505"/>
      <c r="Q425" s="81"/>
      <c r="R425" s="510"/>
      <c r="S425" s="510"/>
      <c r="T425" s="507" t="s">
        <v>489</v>
      </c>
      <c r="AM425">
        <v>0</v>
      </c>
      <c r="AN425">
        <v>0</v>
      </c>
      <c r="AO425">
        <v>0</v>
      </c>
      <c r="AP425">
        <v>0</v>
      </c>
    </row>
    <row r="426" spans="1:42" ht="18" hidden="1" outlineLevel="1" x14ac:dyDescent="0.35">
      <c r="A426" s="13" t="s">
        <v>184</v>
      </c>
      <c r="B426" s="35">
        <v>414</v>
      </c>
      <c r="C426" s="473"/>
      <c r="D426" s="474"/>
      <c r="E426" s="474"/>
      <c r="F426" s="475"/>
      <c r="G426" s="476">
        <v>0</v>
      </c>
      <c r="H426" s="477">
        <v>0.1</v>
      </c>
      <c r="I426" s="102">
        <v>0</v>
      </c>
      <c r="J426" s="475"/>
      <c r="K426" s="7"/>
      <c r="L426" s="491">
        <v>414</v>
      </c>
      <c r="M426" s="503" t="s">
        <v>489</v>
      </c>
      <c r="N426" s="242">
        <v>0</v>
      </c>
      <c r="O426" s="504"/>
      <c r="P426" s="505"/>
      <c r="Q426" s="81"/>
      <c r="R426" s="510"/>
      <c r="S426" s="510"/>
      <c r="T426" s="507" t="s">
        <v>489</v>
      </c>
      <c r="AM426">
        <v>0</v>
      </c>
      <c r="AN426">
        <v>0</v>
      </c>
      <c r="AO426">
        <v>0</v>
      </c>
      <c r="AP426">
        <v>0</v>
      </c>
    </row>
    <row r="427" spans="1:42" ht="18" hidden="1" outlineLevel="1" x14ac:dyDescent="0.35">
      <c r="A427" s="13" t="s">
        <v>184</v>
      </c>
      <c r="B427" s="35">
        <v>415</v>
      </c>
      <c r="C427" s="473"/>
      <c r="D427" s="474"/>
      <c r="E427" s="474"/>
      <c r="F427" s="475"/>
      <c r="G427" s="476">
        <v>0</v>
      </c>
      <c r="H427" s="477">
        <v>0.1</v>
      </c>
      <c r="I427" s="102">
        <v>0</v>
      </c>
      <c r="J427" s="475"/>
      <c r="K427" s="7"/>
      <c r="L427" s="491">
        <v>415</v>
      </c>
      <c r="M427" s="503" t="s">
        <v>489</v>
      </c>
      <c r="N427" s="242">
        <v>0</v>
      </c>
      <c r="O427" s="504"/>
      <c r="P427" s="505"/>
      <c r="Q427" s="81"/>
      <c r="R427" s="510"/>
      <c r="S427" s="510"/>
      <c r="T427" s="507" t="s">
        <v>489</v>
      </c>
      <c r="AM427">
        <v>0</v>
      </c>
      <c r="AN427">
        <v>0</v>
      </c>
      <c r="AO427">
        <v>0</v>
      </c>
      <c r="AP427">
        <v>0</v>
      </c>
    </row>
    <row r="428" spans="1:42" ht="18" hidden="1" outlineLevel="1" x14ac:dyDescent="0.35">
      <c r="A428" s="13" t="s">
        <v>184</v>
      </c>
      <c r="B428" s="35">
        <v>416</v>
      </c>
      <c r="C428" s="473"/>
      <c r="D428" s="474"/>
      <c r="E428" s="474"/>
      <c r="F428" s="475"/>
      <c r="G428" s="476">
        <v>0</v>
      </c>
      <c r="H428" s="477">
        <v>0.1</v>
      </c>
      <c r="I428" s="102">
        <v>0</v>
      </c>
      <c r="J428" s="475"/>
      <c r="K428" s="7"/>
      <c r="L428" s="491">
        <v>416</v>
      </c>
      <c r="M428" s="503" t="s">
        <v>489</v>
      </c>
      <c r="N428" s="242">
        <v>0</v>
      </c>
      <c r="O428" s="504"/>
      <c r="P428" s="505"/>
      <c r="Q428" s="81"/>
      <c r="R428" s="510"/>
      <c r="S428" s="510"/>
      <c r="T428" s="507" t="s">
        <v>489</v>
      </c>
      <c r="AM428">
        <v>0</v>
      </c>
      <c r="AN428">
        <v>0</v>
      </c>
      <c r="AO428">
        <v>0</v>
      </c>
      <c r="AP428">
        <v>0</v>
      </c>
    </row>
    <row r="429" spans="1:42" ht="18" hidden="1" outlineLevel="1" x14ac:dyDescent="0.35">
      <c r="A429" s="13" t="s">
        <v>184</v>
      </c>
      <c r="B429" s="35">
        <v>417</v>
      </c>
      <c r="C429" s="473"/>
      <c r="D429" s="474"/>
      <c r="E429" s="474"/>
      <c r="F429" s="475"/>
      <c r="G429" s="476">
        <v>0</v>
      </c>
      <c r="H429" s="477">
        <v>0.1</v>
      </c>
      <c r="I429" s="102">
        <v>0</v>
      </c>
      <c r="J429" s="475"/>
      <c r="K429" s="7"/>
      <c r="L429" s="491">
        <v>417</v>
      </c>
      <c r="M429" s="503" t="s">
        <v>489</v>
      </c>
      <c r="N429" s="242">
        <v>0</v>
      </c>
      <c r="O429" s="504"/>
      <c r="P429" s="505"/>
      <c r="Q429" s="81"/>
      <c r="R429" s="510"/>
      <c r="S429" s="510"/>
      <c r="T429" s="507" t="s">
        <v>489</v>
      </c>
      <c r="AM429">
        <v>0</v>
      </c>
      <c r="AN429">
        <v>0</v>
      </c>
      <c r="AO429">
        <v>0</v>
      </c>
      <c r="AP429">
        <v>0</v>
      </c>
    </row>
    <row r="430" spans="1:42" ht="18" hidden="1" outlineLevel="1" x14ac:dyDescent="0.35">
      <c r="A430" s="13" t="s">
        <v>184</v>
      </c>
      <c r="B430" s="35">
        <v>418</v>
      </c>
      <c r="C430" s="473"/>
      <c r="D430" s="474"/>
      <c r="E430" s="474"/>
      <c r="F430" s="475"/>
      <c r="G430" s="476">
        <v>0</v>
      </c>
      <c r="H430" s="477">
        <v>0.1</v>
      </c>
      <c r="I430" s="102">
        <v>0</v>
      </c>
      <c r="J430" s="475"/>
      <c r="K430" s="7"/>
      <c r="L430" s="491">
        <v>418</v>
      </c>
      <c r="M430" s="503" t="s">
        <v>489</v>
      </c>
      <c r="N430" s="242">
        <v>0</v>
      </c>
      <c r="O430" s="504"/>
      <c r="P430" s="505"/>
      <c r="Q430" s="81"/>
      <c r="R430" s="510"/>
      <c r="S430" s="510"/>
      <c r="T430" s="507" t="s">
        <v>489</v>
      </c>
      <c r="AM430">
        <v>0</v>
      </c>
      <c r="AN430">
        <v>0</v>
      </c>
      <c r="AO430">
        <v>0</v>
      </c>
      <c r="AP430">
        <v>0</v>
      </c>
    </row>
    <row r="431" spans="1:42" ht="18" hidden="1" outlineLevel="1" x14ac:dyDescent="0.35">
      <c r="A431" s="13" t="s">
        <v>184</v>
      </c>
      <c r="B431" s="35">
        <v>419</v>
      </c>
      <c r="C431" s="473"/>
      <c r="D431" s="474"/>
      <c r="E431" s="474"/>
      <c r="F431" s="475"/>
      <c r="G431" s="476">
        <v>0</v>
      </c>
      <c r="H431" s="477">
        <v>0.1</v>
      </c>
      <c r="I431" s="102">
        <v>0</v>
      </c>
      <c r="J431" s="475"/>
      <c r="K431" s="7"/>
      <c r="L431" s="491">
        <v>419</v>
      </c>
      <c r="M431" s="503" t="s">
        <v>489</v>
      </c>
      <c r="N431" s="242">
        <v>0</v>
      </c>
      <c r="O431" s="504"/>
      <c r="P431" s="505"/>
      <c r="Q431" s="81"/>
      <c r="R431" s="510"/>
      <c r="S431" s="510"/>
      <c r="T431" s="507" t="s">
        <v>489</v>
      </c>
      <c r="AM431">
        <v>0</v>
      </c>
      <c r="AN431">
        <v>0</v>
      </c>
      <c r="AO431">
        <v>0</v>
      </c>
      <c r="AP431">
        <v>0</v>
      </c>
    </row>
    <row r="432" spans="1:42" ht="18" hidden="1" outlineLevel="1" x14ac:dyDescent="0.35">
      <c r="A432" s="13" t="s">
        <v>184</v>
      </c>
      <c r="B432" s="35">
        <v>420</v>
      </c>
      <c r="C432" s="473"/>
      <c r="D432" s="474"/>
      <c r="E432" s="474"/>
      <c r="F432" s="475"/>
      <c r="G432" s="476">
        <v>0</v>
      </c>
      <c r="H432" s="477">
        <v>0.1</v>
      </c>
      <c r="I432" s="102">
        <v>0</v>
      </c>
      <c r="J432" s="475"/>
      <c r="K432" s="7"/>
      <c r="L432" s="491">
        <v>420</v>
      </c>
      <c r="M432" s="503" t="s">
        <v>489</v>
      </c>
      <c r="N432" s="242">
        <v>0</v>
      </c>
      <c r="O432" s="504"/>
      <c r="P432" s="505"/>
      <c r="Q432" s="81"/>
      <c r="R432" s="510"/>
      <c r="S432" s="510"/>
      <c r="T432" s="507" t="s">
        <v>489</v>
      </c>
      <c r="AM432">
        <v>0</v>
      </c>
      <c r="AN432">
        <v>0</v>
      </c>
      <c r="AO432">
        <v>0</v>
      </c>
      <c r="AP432">
        <v>0</v>
      </c>
    </row>
    <row r="433" spans="1:42" ht="18" hidden="1" outlineLevel="1" x14ac:dyDescent="0.35">
      <c r="A433" s="13" t="s">
        <v>184</v>
      </c>
      <c r="B433" s="35">
        <v>421</v>
      </c>
      <c r="C433" s="473"/>
      <c r="D433" s="474"/>
      <c r="E433" s="474"/>
      <c r="F433" s="475"/>
      <c r="G433" s="476">
        <v>0</v>
      </c>
      <c r="H433" s="477">
        <v>0.1</v>
      </c>
      <c r="I433" s="102">
        <v>0</v>
      </c>
      <c r="J433" s="475"/>
      <c r="K433" s="7"/>
      <c r="L433" s="491">
        <v>421</v>
      </c>
      <c r="M433" s="503" t="s">
        <v>489</v>
      </c>
      <c r="N433" s="242">
        <v>0</v>
      </c>
      <c r="O433" s="504"/>
      <c r="P433" s="505"/>
      <c r="Q433" s="81"/>
      <c r="R433" s="510"/>
      <c r="S433" s="510"/>
      <c r="T433" s="507" t="s">
        <v>489</v>
      </c>
      <c r="AM433">
        <v>0</v>
      </c>
      <c r="AN433">
        <v>0</v>
      </c>
      <c r="AO433">
        <v>0</v>
      </c>
      <c r="AP433">
        <v>0</v>
      </c>
    </row>
    <row r="434" spans="1:42" ht="18" hidden="1" outlineLevel="1" x14ac:dyDescent="0.35">
      <c r="A434" s="13" t="s">
        <v>184</v>
      </c>
      <c r="B434" s="35">
        <v>422</v>
      </c>
      <c r="C434" s="473"/>
      <c r="D434" s="474"/>
      <c r="E434" s="474"/>
      <c r="F434" s="475"/>
      <c r="G434" s="476">
        <v>0</v>
      </c>
      <c r="H434" s="477">
        <v>0.1</v>
      </c>
      <c r="I434" s="102">
        <v>0</v>
      </c>
      <c r="J434" s="475"/>
      <c r="K434" s="7"/>
      <c r="L434" s="491">
        <v>422</v>
      </c>
      <c r="M434" s="503" t="s">
        <v>489</v>
      </c>
      <c r="N434" s="242">
        <v>0</v>
      </c>
      <c r="O434" s="504"/>
      <c r="P434" s="505"/>
      <c r="Q434" s="81"/>
      <c r="R434" s="510"/>
      <c r="S434" s="510"/>
      <c r="T434" s="507" t="s">
        <v>489</v>
      </c>
      <c r="AM434">
        <v>0</v>
      </c>
      <c r="AN434">
        <v>0</v>
      </c>
      <c r="AO434">
        <v>0</v>
      </c>
      <c r="AP434">
        <v>0</v>
      </c>
    </row>
    <row r="435" spans="1:42" ht="18" hidden="1" outlineLevel="1" x14ac:dyDescent="0.35">
      <c r="A435" s="13" t="s">
        <v>184</v>
      </c>
      <c r="B435" s="35">
        <v>423</v>
      </c>
      <c r="C435" s="473"/>
      <c r="D435" s="474"/>
      <c r="E435" s="474"/>
      <c r="F435" s="475"/>
      <c r="G435" s="476">
        <v>0</v>
      </c>
      <c r="H435" s="477">
        <v>0.1</v>
      </c>
      <c r="I435" s="102">
        <v>0</v>
      </c>
      <c r="J435" s="475"/>
      <c r="K435" s="7"/>
      <c r="L435" s="491">
        <v>423</v>
      </c>
      <c r="M435" s="503" t="s">
        <v>489</v>
      </c>
      <c r="N435" s="242">
        <v>0</v>
      </c>
      <c r="O435" s="504"/>
      <c r="P435" s="505"/>
      <c r="Q435" s="81"/>
      <c r="R435" s="510"/>
      <c r="S435" s="510"/>
      <c r="T435" s="507" t="s">
        <v>489</v>
      </c>
      <c r="AM435">
        <v>0</v>
      </c>
      <c r="AN435">
        <v>0</v>
      </c>
      <c r="AO435">
        <v>0</v>
      </c>
      <c r="AP435">
        <v>0</v>
      </c>
    </row>
    <row r="436" spans="1:42" ht="18" hidden="1" outlineLevel="1" x14ac:dyDescent="0.35">
      <c r="A436" s="13" t="s">
        <v>184</v>
      </c>
      <c r="B436" s="35">
        <v>424</v>
      </c>
      <c r="C436" s="473"/>
      <c r="D436" s="474"/>
      <c r="E436" s="474"/>
      <c r="F436" s="475"/>
      <c r="G436" s="476">
        <v>0</v>
      </c>
      <c r="H436" s="477">
        <v>0.1</v>
      </c>
      <c r="I436" s="102">
        <v>0</v>
      </c>
      <c r="J436" s="475"/>
      <c r="K436" s="7"/>
      <c r="L436" s="491">
        <v>424</v>
      </c>
      <c r="M436" s="503" t="s">
        <v>489</v>
      </c>
      <c r="N436" s="242">
        <v>0</v>
      </c>
      <c r="O436" s="504"/>
      <c r="P436" s="505"/>
      <c r="Q436" s="81"/>
      <c r="R436" s="510"/>
      <c r="S436" s="510"/>
      <c r="T436" s="507" t="s">
        <v>489</v>
      </c>
      <c r="AM436">
        <v>0</v>
      </c>
      <c r="AN436">
        <v>0</v>
      </c>
      <c r="AO436">
        <v>0</v>
      </c>
      <c r="AP436">
        <v>0</v>
      </c>
    </row>
    <row r="437" spans="1:42" ht="18" hidden="1" outlineLevel="1" x14ac:dyDescent="0.35">
      <c r="A437" s="13" t="s">
        <v>184</v>
      </c>
      <c r="B437" s="35">
        <v>425</v>
      </c>
      <c r="C437" s="473"/>
      <c r="D437" s="474"/>
      <c r="E437" s="474"/>
      <c r="F437" s="475"/>
      <c r="G437" s="476">
        <v>0</v>
      </c>
      <c r="H437" s="477">
        <v>0.1</v>
      </c>
      <c r="I437" s="102">
        <v>0</v>
      </c>
      <c r="J437" s="475"/>
      <c r="K437" s="7"/>
      <c r="L437" s="491">
        <v>425</v>
      </c>
      <c r="M437" s="503" t="s">
        <v>489</v>
      </c>
      <c r="N437" s="242">
        <v>0</v>
      </c>
      <c r="O437" s="504"/>
      <c r="P437" s="505"/>
      <c r="Q437" s="81"/>
      <c r="R437" s="510"/>
      <c r="S437" s="510"/>
      <c r="T437" s="507" t="s">
        <v>489</v>
      </c>
      <c r="AM437">
        <v>0</v>
      </c>
      <c r="AN437">
        <v>0</v>
      </c>
      <c r="AO437">
        <v>0</v>
      </c>
      <c r="AP437">
        <v>0</v>
      </c>
    </row>
    <row r="438" spans="1:42" ht="18" hidden="1" outlineLevel="1" x14ac:dyDescent="0.35">
      <c r="A438" s="13" t="s">
        <v>184</v>
      </c>
      <c r="B438" s="35">
        <v>426</v>
      </c>
      <c r="C438" s="473"/>
      <c r="D438" s="474"/>
      <c r="E438" s="474"/>
      <c r="F438" s="475"/>
      <c r="G438" s="476">
        <v>0</v>
      </c>
      <c r="H438" s="477">
        <v>0.1</v>
      </c>
      <c r="I438" s="102">
        <v>0</v>
      </c>
      <c r="J438" s="475"/>
      <c r="K438" s="7"/>
      <c r="L438" s="491">
        <v>426</v>
      </c>
      <c r="M438" s="503" t="s">
        <v>489</v>
      </c>
      <c r="N438" s="242">
        <v>0</v>
      </c>
      <c r="O438" s="504"/>
      <c r="P438" s="505"/>
      <c r="Q438" s="81"/>
      <c r="R438" s="510"/>
      <c r="S438" s="510"/>
      <c r="T438" s="507" t="s">
        <v>489</v>
      </c>
      <c r="AM438">
        <v>0</v>
      </c>
      <c r="AN438">
        <v>0</v>
      </c>
      <c r="AO438">
        <v>0</v>
      </c>
      <c r="AP438">
        <v>0</v>
      </c>
    </row>
    <row r="439" spans="1:42" ht="18" hidden="1" outlineLevel="1" x14ac:dyDescent="0.35">
      <c r="A439" s="13" t="s">
        <v>184</v>
      </c>
      <c r="B439" s="35">
        <v>427</v>
      </c>
      <c r="C439" s="473"/>
      <c r="D439" s="474"/>
      <c r="E439" s="474"/>
      <c r="F439" s="475"/>
      <c r="G439" s="476">
        <v>0</v>
      </c>
      <c r="H439" s="477">
        <v>0.1</v>
      </c>
      <c r="I439" s="102">
        <v>0</v>
      </c>
      <c r="J439" s="475"/>
      <c r="K439" s="7"/>
      <c r="L439" s="491">
        <v>427</v>
      </c>
      <c r="M439" s="503" t="s">
        <v>489</v>
      </c>
      <c r="N439" s="242">
        <v>0</v>
      </c>
      <c r="O439" s="504"/>
      <c r="P439" s="505"/>
      <c r="Q439" s="81"/>
      <c r="R439" s="510"/>
      <c r="S439" s="510"/>
      <c r="T439" s="507" t="s">
        <v>489</v>
      </c>
      <c r="AM439">
        <v>0</v>
      </c>
      <c r="AN439">
        <v>0</v>
      </c>
      <c r="AO439">
        <v>0</v>
      </c>
      <c r="AP439">
        <v>0</v>
      </c>
    </row>
    <row r="440" spans="1:42" ht="18" hidden="1" outlineLevel="1" x14ac:dyDescent="0.35">
      <c r="A440" s="13" t="s">
        <v>184</v>
      </c>
      <c r="B440" s="35">
        <v>428</v>
      </c>
      <c r="C440" s="473"/>
      <c r="D440" s="474"/>
      <c r="E440" s="474"/>
      <c r="F440" s="475"/>
      <c r="G440" s="476">
        <v>0</v>
      </c>
      <c r="H440" s="477">
        <v>0.1</v>
      </c>
      <c r="I440" s="102">
        <v>0</v>
      </c>
      <c r="J440" s="475"/>
      <c r="K440" s="7"/>
      <c r="L440" s="491">
        <v>428</v>
      </c>
      <c r="M440" s="503" t="s">
        <v>489</v>
      </c>
      <c r="N440" s="242">
        <v>0</v>
      </c>
      <c r="O440" s="504"/>
      <c r="P440" s="505"/>
      <c r="Q440" s="81"/>
      <c r="R440" s="510"/>
      <c r="S440" s="510"/>
      <c r="T440" s="507" t="s">
        <v>489</v>
      </c>
      <c r="AM440">
        <v>0</v>
      </c>
      <c r="AN440">
        <v>0</v>
      </c>
      <c r="AO440">
        <v>0</v>
      </c>
      <c r="AP440">
        <v>0</v>
      </c>
    </row>
    <row r="441" spans="1:42" ht="18" hidden="1" outlineLevel="1" x14ac:dyDescent="0.35">
      <c r="A441" s="13" t="s">
        <v>184</v>
      </c>
      <c r="B441" s="35">
        <v>429</v>
      </c>
      <c r="C441" s="473"/>
      <c r="D441" s="474"/>
      <c r="E441" s="474"/>
      <c r="F441" s="475"/>
      <c r="G441" s="476">
        <v>0</v>
      </c>
      <c r="H441" s="477">
        <v>0.1</v>
      </c>
      <c r="I441" s="102">
        <v>0</v>
      </c>
      <c r="J441" s="475"/>
      <c r="K441" s="7"/>
      <c r="L441" s="491">
        <v>429</v>
      </c>
      <c r="M441" s="503" t="s">
        <v>489</v>
      </c>
      <c r="N441" s="242">
        <v>0</v>
      </c>
      <c r="O441" s="504"/>
      <c r="P441" s="505"/>
      <c r="Q441" s="81"/>
      <c r="R441" s="510"/>
      <c r="S441" s="510"/>
      <c r="T441" s="507" t="s">
        <v>489</v>
      </c>
      <c r="AM441">
        <v>0</v>
      </c>
      <c r="AN441">
        <v>0</v>
      </c>
      <c r="AO441">
        <v>0</v>
      </c>
      <c r="AP441">
        <v>0</v>
      </c>
    </row>
    <row r="442" spans="1:42" ht="18" hidden="1" outlineLevel="1" x14ac:dyDescent="0.35">
      <c r="A442" s="13" t="s">
        <v>184</v>
      </c>
      <c r="B442" s="35">
        <v>430</v>
      </c>
      <c r="C442" s="473"/>
      <c r="D442" s="474"/>
      <c r="E442" s="474"/>
      <c r="F442" s="475"/>
      <c r="G442" s="476">
        <v>0</v>
      </c>
      <c r="H442" s="477">
        <v>0.1</v>
      </c>
      <c r="I442" s="102">
        <v>0</v>
      </c>
      <c r="J442" s="475"/>
      <c r="K442" s="7"/>
      <c r="L442" s="491">
        <v>430</v>
      </c>
      <c r="M442" s="503" t="s">
        <v>489</v>
      </c>
      <c r="N442" s="242">
        <v>0</v>
      </c>
      <c r="O442" s="504"/>
      <c r="P442" s="505"/>
      <c r="Q442" s="81"/>
      <c r="R442" s="510"/>
      <c r="S442" s="510"/>
      <c r="T442" s="507" t="s">
        <v>489</v>
      </c>
      <c r="AM442">
        <v>0</v>
      </c>
      <c r="AN442">
        <v>0</v>
      </c>
      <c r="AO442">
        <v>0</v>
      </c>
      <c r="AP442">
        <v>0</v>
      </c>
    </row>
    <row r="443" spans="1:42" ht="18" hidden="1" outlineLevel="1" x14ac:dyDescent="0.35">
      <c r="A443" s="13" t="s">
        <v>184</v>
      </c>
      <c r="B443" s="35">
        <v>431</v>
      </c>
      <c r="C443" s="473"/>
      <c r="D443" s="474"/>
      <c r="E443" s="474"/>
      <c r="F443" s="475"/>
      <c r="G443" s="476">
        <v>0</v>
      </c>
      <c r="H443" s="477">
        <v>0.1</v>
      </c>
      <c r="I443" s="102">
        <v>0</v>
      </c>
      <c r="J443" s="475"/>
      <c r="K443" s="7"/>
      <c r="L443" s="491">
        <v>431</v>
      </c>
      <c r="M443" s="503" t="s">
        <v>489</v>
      </c>
      <c r="N443" s="242">
        <v>0</v>
      </c>
      <c r="O443" s="504"/>
      <c r="P443" s="505"/>
      <c r="Q443" s="81"/>
      <c r="R443" s="510"/>
      <c r="S443" s="510"/>
      <c r="T443" s="507" t="s">
        <v>489</v>
      </c>
      <c r="AM443">
        <v>0</v>
      </c>
      <c r="AN443">
        <v>0</v>
      </c>
      <c r="AO443">
        <v>0</v>
      </c>
      <c r="AP443">
        <v>0</v>
      </c>
    </row>
    <row r="444" spans="1:42" ht="18" hidden="1" outlineLevel="1" x14ac:dyDescent="0.35">
      <c r="A444" s="13" t="s">
        <v>184</v>
      </c>
      <c r="B444" s="35">
        <v>432</v>
      </c>
      <c r="C444" s="473"/>
      <c r="D444" s="474"/>
      <c r="E444" s="474"/>
      <c r="F444" s="475"/>
      <c r="G444" s="476">
        <v>0</v>
      </c>
      <c r="H444" s="477">
        <v>0.1</v>
      </c>
      <c r="I444" s="102">
        <v>0</v>
      </c>
      <c r="J444" s="475"/>
      <c r="K444" s="7"/>
      <c r="L444" s="491">
        <v>432</v>
      </c>
      <c r="M444" s="503" t="s">
        <v>489</v>
      </c>
      <c r="N444" s="242">
        <v>0</v>
      </c>
      <c r="O444" s="504"/>
      <c r="P444" s="505"/>
      <c r="Q444" s="81"/>
      <c r="R444" s="510"/>
      <c r="S444" s="510"/>
      <c r="T444" s="507" t="s">
        <v>489</v>
      </c>
      <c r="AM444">
        <v>0</v>
      </c>
      <c r="AN444">
        <v>0</v>
      </c>
      <c r="AO444">
        <v>0</v>
      </c>
      <c r="AP444">
        <v>0</v>
      </c>
    </row>
    <row r="445" spans="1:42" ht="18" hidden="1" outlineLevel="1" x14ac:dyDescent="0.35">
      <c r="A445" s="13" t="s">
        <v>184</v>
      </c>
      <c r="B445" s="35">
        <v>433</v>
      </c>
      <c r="C445" s="473"/>
      <c r="D445" s="474"/>
      <c r="E445" s="474"/>
      <c r="F445" s="475"/>
      <c r="G445" s="476">
        <v>0</v>
      </c>
      <c r="H445" s="477">
        <v>0.1</v>
      </c>
      <c r="I445" s="102">
        <v>0</v>
      </c>
      <c r="J445" s="475"/>
      <c r="K445" s="7"/>
      <c r="L445" s="491">
        <v>433</v>
      </c>
      <c r="M445" s="503" t="s">
        <v>489</v>
      </c>
      <c r="N445" s="242">
        <v>0</v>
      </c>
      <c r="O445" s="504"/>
      <c r="P445" s="505"/>
      <c r="Q445" s="81"/>
      <c r="R445" s="510"/>
      <c r="S445" s="510"/>
      <c r="T445" s="507" t="s">
        <v>489</v>
      </c>
      <c r="AM445">
        <v>0</v>
      </c>
      <c r="AN445">
        <v>0</v>
      </c>
      <c r="AO445">
        <v>0</v>
      </c>
      <c r="AP445">
        <v>0</v>
      </c>
    </row>
    <row r="446" spans="1:42" ht="18" hidden="1" outlineLevel="1" x14ac:dyDescent="0.35">
      <c r="A446" s="13" t="s">
        <v>184</v>
      </c>
      <c r="B446" s="35">
        <v>434</v>
      </c>
      <c r="C446" s="473"/>
      <c r="D446" s="474"/>
      <c r="E446" s="474"/>
      <c r="F446" s="475"/>
      <c r="G446" s="476">
        <v>0</v>
      </c>
      <c r="H446" s="477">
        <v>0.1</v>
      </c>
      <c r="I446" s="102">
        <v>0</v>
      </c>
      <c r="J446" s="475"/>
      <c r="K446" s="7"/>
      <c r="L446" s="491">
        <v>434</v>
      </c>
      <c r="M446" s="503" t="s">
        <v>489</v>
      </c>
      <c r="N446" s="242">
        <v>0</v>
      </c>
      <c r="O446" s="504"/>
      <c r="P446" s="505"/>
      <c r="Q446" s="81"/>
      <c r="R446" s="510"/>
      <c r="S446" s="510"/>
      <c r="T446" s="507" t="s">
        <v>489</v>
      </c>
      <c r="AM446">
        <v>0</v>
      </c>
      <c r="AN446">
        <v>0</v>
      </c>
      <c r="AO446">
        <v>0</v>
      </c>
      <c r="AP446">
        <v>0</v>
      </c>
    </row>
    <row r="447" spans="1:42" ht="18" hidden="1" outlineLevel="1" x14ac:dyDescent="0.35">
      <c r="A447" s="13" t="s">
        <v>184</v>
      </c>
      <c r="B447" s="35">
        <v>435</v>
      </c>
      <c r="C447" s="473"/>
      <c r="D447" s="474"/>
      <c r="E447" s="474"/>
      <c r="F447" s="475"/>
      <c r="G447" s="476">
        <v>0</v>
      </c>
      <c r="H447" s="477">
        <v>0.1</v>
      </c>
      <c r="I447" s="102">
        <v>0</v>
      </c>
      <c r="J447" s="475"/>
      <c r="K447" s="7"/>
      <c r="L447" s="491">
        <v>435</v>
      </c>
      <c r="M447" s="503" t="s">
        <v>489</v>
      </c>
      <c r="N447" s="242">
        <v>0</v>
      </c>
      <c r="O447" s="504"/>
      <c r="P447" s="505"/>
      <c r="Q447" s="81"/>
      <c r="R447" s="510"/>
      <c r="S447" s="510"/>
      <c r="T447" s="507" t="s">
        <v>489</v>
      </c>
      <c r="AM447">
        <v>0</v>
      </c>
      <c r="AN447">
        <v>0</v>
      </c>
      <c r="AO447">
        <v>0</v>
      </c>
      <c r="AP447">
        <v>0</v>
      </c>
    </row>
    <row r="448" spans="1:42" ht="18" hidden="1" outlineLevel="1" x14ac:dyDescent="0.35">
      <c r="A448" s="13" t="s">
        <v>184</v>
      </c>
      <c r="B448" s="35">
        <v>436</v>
      </c>
      <c r="C448" s="473"/>
      <c r="D448" s="474"/>
      <c r="E448" s="474"/>
      <c r="F448" s="475"/>
      <c r="G448" s="476">
        <v>0</v>
      </c>
      <c r="H448" s="477">
        <v>0.1</v>
      </c>
      <c r="I448" s="102">
        <v>0</v>
      </c>
      <c r="J448" s="475"/>
      <c r="K448" s="7"/>
      <c r="L448" s="491">
        <v>436</v>
      </c>
      <c r="M448" s="503" t="s">
        <v>489</v>
      </c>
      <c r="N448" s="242">
        <v>0</v>
      </c>
      <c r="O448" s="504"/>
      <c r="P448" s="505"/>
      <c r="Q448" s="81"/>
      <c r="R448" s="510"/>
      <c r="S448" s="510"/>
      <c r="T448" s="507" t="s">
        <v>489</v>
      </c>
      <c r="AM448">
        <v>0</v>
      </c>
      <c r="AN448">
        <v>0</v>
      </c>
      <c r="AO448">
        <v>0</v>
      </c>
      <c r="AP448">
        <v>0</v>
      </c>
    </row>
    <row r="449" spans="1:42" ht="18" hidden="1" outlineLevel="1" x14ac:dyDescent="0.35">
      <c r="A449" s="13" t="s">
        <v>184</v>
      </c>
      <c r="B449" s="35">
        <v>437</v>
      </c>
      <c r="C449" s="473"/>
      <c r="D449" s="474"/>
      <c r="E449" s="474"/>
      <c r="F449" s="475"/>
      <c r="G449" s="476">
        <v>0</v>
      </c>
      <c r="H449" s="477">
        <v>0.1</v>
      </c>
      <c r="I449" s="102">
        <v>0</v>
      </c>
      <c r="J449" s="475"/>
      <c r="K449" s="7"/>
      <c r="L449" s="491">
        <v>437</v>
      </c>
      <c r="M449" s="503" t="s">
        <v>489</v>
      </c>
      <c r="N449" s="242">
        <v>0</v>
      </c>
      <c r="O449" s="504"/>
      <c r="P449" s="505"/>
      <c r="Q449" s="81"/>
      <c r="R449" s="510"/>
      <c r="S449" s="510"/>
      <c r="T449" s="507" t="s">
        <v>489</v>
      </c>
      <c r="AM449">
        <v>0</v>
      </c>
      <c r="AN449">
        <v>0</v>
      </c>
      <c r="AO449">
        <v>0</v>
      </c>
      <c r="AP449">
        <v>0</v>
      </c>
    </row>
    <row r="450" spans="1:42" ht="18" hidden="1" outlineLevel="1" x14ac:dyDescent="0.35">
      <c r="A450" s="13" t="s">
        <v>184</v>
      </c>
      <c r="B450" s="35">
        <v>438</v>
      </c>
      <c r="C450" s="473"/>
      <c r="D450" s="474"/>
      <c r="E450" s="474"/>
      <c r="F450" s="475"/>
      <c r="G450" s="476">
        <v>0</v>
      </c>
      <c r="H450" s="477">
        <v>0.1</v>
      </c>
      <c r="I450" s="102">
        <v>0</v>
      </c>
      <c r="J450" s="475"/>
      <c r="K450" s="7"/>
      <c r="L450" s="491">
        <v>438</v>
      </c>
      <c r="M450" s="503" t="s">
        <v>489</v>
      </c>
      <c r="N450" s="242">
        <v>0</v>
      </c>
      <c r="O450" s="504"/>
      <c r="P450" s="505"/>
      <c r="Q450" s="81"/>
      <c r="R450" s="510"/>
      <c r="S450" s="510"/>
      <c r="T450" s="507" t="s">
        <v>489</v>
      </c>
      <c r="AM450">
        <v>0</v>
      </c>
      <c r="AN450">
        <v>0</v>
      </c>
      <c r="AO450">
        <v>0</v>
      </c>
      <c r="AP450">
        <v>0</v>
      </c>
    </row>
    <row r="451" spans="1:42" ht="18" hidden="1" outlineLevel="1" x14ac:dyDescent="0.35">
      <c r="A451" s="13" t="s">
        <v>184</v>
      </c>
      <c r="B451" s="35">
        <v>439</v>
      </c>
      <c r="C451" s="473"/>
      <c r="D451" s="474"/>
      <c r="E451" s="474"/>
      <c r="F451" s="475"/>
      <c r="G451" s="476">
        <v>0</v>
      </c>
      <c r="H451" s="477">
        <v>0.1</v>
      </c>
      <c r="I451" s="102">
        <v>0</v>
      </c>
      <c r="J451" s="475"/>
      <c r="K451" s="7"/>
      <c r="L451" s="491">
        <v>439</v>
      </c>
      <c r="M451" s="503" t="s">
        <v>489</v>
      </c>
      <c r="N451" s="242">
        <v>0</v>
      </c>
      <c r="O451" s="504"/>
      <c r="P451" s="505"/>
      <c r="Q451" s="81"/>
      <c r="R451" s="510"/>
      <c r="S451" s="510"/>
      <c r="T451" s="507" t="s">
        <v>489</v>
      </c>
      <c r="AM451">
        <v>0</v>
      </c>
      <c r="AN451">
        <v>0</v>
      </c>
      <c r="AO451">
        <v>0</v>
      </c>
      <c r="AP451">
        <v>0</v>
      </c>
    </row>
    <row r="452" spans="1:42" ht="18" hidden="1" outlineLevel="1" x14ac:dyDescent="0.35">
      <c r="A452" s="13" t="s">
        <v>184</v>
      </c>
      <c r="B452" s="35">
        <v>440</v>
      </c>
      <c r="C452" s="473"/>
      <c r="D452" s="474"/>
      <c r="E452" s="474"/>
      <c r="F452" s="475"/>
      <c r="G452" s="476">
        <v>0</v>
      </c>
      <c r="H452" s="477">
        <v>0.1</v>
      </c>
      <c r="I452" s="102">
        <v>0</v>
      </c>
      <c r="J452" s="475"/>
      <c r="K452" s="7"/>
      <c r="L452" s="491">
        <v>440</v>
      </c>
      <c r="M452" s="503" t="s">
        <v>489</v>
      </c>
      <c r="N452" s="242">
        <v>0</v>
      </c>
      <c r="O452" s="504"/>
      <c r="P452" s="505"/>
      <c r="Q452" s="81"/>
      <c r="R452" s="510"/>
      <c r="S452" s="510"/>
      <c r="T452" s="507" t="s">
        <v>489</v>
      </c>
      <c r="AM452">
        <v>0</v>
      </c>
      <c r="AN452">
        <v>0</v>
      </c>
      <c r="AO452">
        <v>0</v>
      </c>
      <c r="AP452">
        <v>0</v>
      </c>
    </row>
    <row r="453" spans="1:42" ht="18" hidden="1" outlineLevel="1" x14ac:dyDescent="0.35">
      <c r="A453" s="13" t="s">
        <v>184</v>
      </c>
      <c r="B453" s="35">
        <v>441</v>
      </c>
      <c r="C453" s="473"/>
      <c r="D453" s="474"/>
      <c r="E453" s="474"/>
      <c r="F453" s="475"/>
      <c r="G453" s="476">
        <v>0</v>
      </c>
      <c r="H453" s="477">
        <v>0.1</v>
      </c>
      <c r="I453" s="102">
        <v>0</v>
      </c>
      <c r="J453" s="475"/>
      <c r="K453" s="7"/>
      <c r="L453" s="491">
        <v>441</v>
      </c>
      <c r="M453" s="503" t="s">
        <v>489</v>
      </c>
      <c r="N453" s="242">
        <v>0</v>
      </c>
      <c r="O453" s="504"/>
      <c r="P453" s="505"/>
      <c r="Q453" s="81"/>
      <c r="R453" s="510"/>
      <c r="S453" s="510"/>
      <c r="T453" s="507" t="s">
        <v>489</v>
      </c>
      <c r="AM453">
        <v>0</v>
      </c>
      <c r="AN453">
        <v>0</v>
      </c>
      <c r="AO453">
        <v>0</v>
      </c>
      <c r="AP453">
        <v>0</v>
      </c>
    </row>
    <row r="454" spans="1:42" ht="18" hidden="1" outlineLevel="1" x14ac:dyDescent="0.35">
      <c r="A454" s="13" t="s">
        <v>184</v>
      </c>
      <c r="B454" s="35">
        <v>442</v>
      </c>
      <c r="C454" s="473"/>
      <c r="D454" s="474"/>
      <c r="E454" s="474"/>
      <c r="F454" s="475"/>
      <c r="G454" s="476">
        <v>0</v>
      </c>
      <c r="H454" s="477">
        <v>0.1</v>
      </c>
      <c r="I454" s="102">
        <v>0</v>
      </c>
      <c r="J454" s="475"/>
      <c r="K454" s="7"/>
      <c r="L454" s="491">
        <v>442</v>
      </c>
      <c r="M454" s="503" t="s">
        <v>489</v>
      </c>
      <c r="N454" s="242">
        <v>0</v>
      </c>
      <c r="O454" s="504"/>
      <c r="P454" s="505"/>
      <c r="Q454" s="81"/>
      <c r="R454" s="510"/>
      <c r="S454" s="510"/>
      <c r="T454" s="507" t="s">
        <v>489</v>
      </c>
      <c r="AM454">
        <v>0</v>
      </c>
      <c r="AN454">
        <v>0</v>
      </c>
      <c r="AO454">
        <v>0</v>
      </c>
      <c r="AP454">
        <v>0</v>
      </c>
    </row>
    <row r="455" spans="1:42" ht="18" hidden="1" outlineLevel="1" x14ac:dyDescent="0.35">
      <c r="A455" s="13" t="s">
        <v>184</v>
      </c>
      <c r="B455" s="35">
        <v>443</v>
      </c>
      <c r="C455" s="473"/>
      <c r="D455" s="474"/>
      <c r="E455" s="474"/>
      <c r="F455" s="475"/>
      <c r="G455" s="476">
        <v>0</v>
      </c>
      <c r="H455" s="477">
        <v>0.1</v>
      </c>
      <c r="I455" s="102">
        <v>0</v>
      </c>
      <c r="J455" s="475"/>
      <c r="K455" s="7"/>
      <c r="L455" s="491">
        <v>443</v>
      </c>
      <c r="M455" s="503" t="s">
        <v>489</v>
      </c>
      <c r="N455" s="242">
        <v>0</v>
      </c>
      <c r="O455" s="504"/>
      <c r="P455" s="505"/>
      <c r="Q455" s="81"/>
      <c r="R455" s="510"/>
      <c r="S455" s="510"/>
      <c r="T455" s="507" t="s">
        <v>489</v>
      </c>
      <c r="AM455">
        <v>0</v>
      </c>
      <c r="AN455">
        <v>0</v>
      </c>
      <c r="AO455">
        <v>0</v>
      </c>
      <c r="AP455">
        <v>0</v>
      </c>
    </row>
    <row r="456" spans="1:42" ht="18" hidden="1" outlineLevel="1" x14ac:dyDescent="0.35">
      <c r="A456" s="13" t="s">
        <v>184</v>
      </c>
      <c r="B456" s="35">
        <v>444</v>
      </c>
      <c r="C456" s="473"/>
      <c r="D456" s="474"/>
      <c r="E456" s="474"/>
      <c r="F456" s="475"/>
      <c r="G456" s="476">
        <v>0</v>
      </c>
      <c r="H456" s="477">
        <v>0.1</v>
      </c>
      <c r="I456" s="102">
        <v>0</v>
      </c>
      <c r="J456" s="475"/>
      <c r="K456" s="7"/>
      <c r="L456" s="491">
        <v>444</v>
      </c>
      <c r="M456" s="503" t="s">
        <v>489</v>
      </c>
      <c r="N456" s="242">
        <v>0</v>
      </c>
      <c r="O456" s="504"/>
      <c r="P456" s="505"/>
      <c r="Q456" s="81"/>
      <c r="R456" s="510"/>
      <c r="S456" s="510"/>
      <c r="T456" s="507" t="s">
        <v>489</v>
      </c>
      <c r="AM456">
        <v>0</v>
      </c>
      <c r="AN456">
        <v>0</v>
      </c>
      <c r="AO456">
        <v>0</v>
      </c>
      <c r="AP456">
        <v>0</v>
      </c>
    </row>
    <row r="457" spans="1:42" ht="18" hidden="1" outlineLevel="1" x14ac:dyDescent="0.35">
      <c r="A457" s="13" t="s">
        <v>184</v>
      </c>
      <c r="B457" s="35">
        <v>445</v>
      </c>
      <c r="C457" s="473"/>
      <c r="D457" s="474"/>
      <c r="E457" s="474"/>
      <c r="F457" s="475"/>
      <c r="G457" s="476">
        <v>0</v>
      </c>
      <c r="H457" s="477">
        <v>0.1</v>
      </c>
      <c r="I457" s="102">
        <v>0</v>
      </c>
      <c r="J457" s="475"/>
      <c r="K457" s="7"/>
      <c r="L457" s="491">
        <v>445</v>
      </c>
      <c r="M457" s="503" t="s">
        <v>489</v>
      </c>
      <c r="N457" s="242">
        <v>0</v>
      </c>
      <c r="O457" s="504"/>
      <c r="P457" s="505"/>
      <c r="Q457" s="81"/>
      <c r="R457" s="510"/>
      <c r="S457" s="510"/>
      <c r="T457" s="507" t="s">
        <v>489</v>
      </c>
      <c r="AM457">
        <v>0</v>
      </c>
      <c r="AN457">
        <v>0</v>
      </c>
      <c r="AO457">
        <v>0</v>
      </c>
      <c r="AP457">
        <v>0</v>
      </c>
    </row>
    <row r="458" spans="1:42" ht="18" hidden="1" outlineLevel="1" x14ac:dyDescent="0.35">
      <c r="A458" s="13" t="s">
        <v>184</v>
      </c>
      <c r="B458" s="35">
        <v>446</v>
      </c>
      <c r="C458" s="473"/>
      <c r="D458" s="474"/>
      <c r="E458" s="474"/>
      <c r="F458" s="475"/>
      <c r="G458" s="476">
        <v>0</v>
      </c>
      <c r="H458" s="477">
        <v>0.1</v>
      </c>
      <c r="I458" s="102">
        <v>0</v>
      </c>
      <c r="J458" s="475"/>
      <c r="K458" s="7"/>
      <c r="L458" s="491">
        <v>446</v>
      </c>
      <c r="M458" s="503" t="s">
        <v>489</v>
      </c>
      <c r="N458" s="242">
        <v>0</v>
      </c>
      <c r="O458" s="504"/>
      <c r="P458" s="505"/>
      <c r="Q458" s="81"/>
      <c r="R458" s="510"/>
      <c r="S458" s="510"/>
      <c r="T458" s="507" t="s">
        <v>489</v>
      </c>
      <c r="AM458">
        <v>0</v>
      </c>
      <c r="AN458">
        <v>0</v>
      </c>
      <c r="AO458">
        <v>0</v>
      </c>
      <c r="AP458">
        <v>0</v>
      </c>
    </row>
    <row r="459" spans="1:42" ht="18" hidden="1" outlineLevel="1" x14ac:dyDescent="0.35">
      <c r="A459" s="13" t="s">
        <v>184</v>
      </c>
      <c r="B459" s="35">
        <v>447</v>
      </c>
      <c r="C459" s="473"/>
      <c r="D459" s="474"/>
      <c r="E459" s="474"/>
      <c r="F459" s="475"/>
      <c r="G459" s="476">
        <v>0</v>
      </c>
      <c r="H459" s="477">
        <v>0.1</v>
      </c>
      <c r="I459" s="102">
        <v>0</v>
      </c>
      <c r="J459" s="475"/>
      <c r="K459" s="7"/>
      <c r="L459" s="491">
        <v>447</v>
      </c>
      <c r="M459" s="503" t="s">
        <v>489</v>
      </c>
      <c r="N459" s="242">
        <v>0</v>
      </c>
      <c r="O459" s="504"/>
      <c r="P459" s="505"/>
      <c r="Q459" s="81"/>
      <c r="R459" s="510"/>
      <c r="S459" s="510"/>
      <c r="T459" s="507" t="s">
        <v>489</v>
      </c>
      <c r="AM459">
        <v>0</v>
      </c>
      <c r="AN459">
        <v>0</v>
      </c>
      <c r="AO459">
        <v>0</v>
      </c>
      <c r="AP459">
        <v>0</v>
      </c>
    </row>
    <row r="460" spans="1:42" ht="18" hidden="1" outlineLevel="1" x14ac:dyDescent="0.35">
      <c r="A460" s="13" t="s">
        <v>184</v>
      </c>
      <c r="B460" s="35">
        <v>448</v>
      </c>
      <c r="C460" s="473"/>
      <c r="D460" s="474"/>
      <c r="E460" s="474"/>
      <c r="F460" s="475"/>
      <c r="G460" s="476">
        <v>0</v>
      </c>
      <c r="H460" s="477">
        <v>0.1</v>
      </c>
      <c r="I460" s="102">
        <v>0</v>
      </c>
      <c r="J460" s="475"/>
      <c r="K460" s="7"/>
      <c r="L460" s="491">
        <v>448</v>
      </c>
      <c r="M460" s="503" t="s">
        <v>489</v>
      </c>
      <c r="N460" s="242">
        <v>0</v>
      </c>
      <c r="O460" s="504"/>
      <c r="P460" s="505"/>
      <c r="Q460" s="81"/>
      <c r="R460" s="510"/>
      <c r="S460" s="510"/>
      <c r="T460" s="507" t="s">
        <v>489</v>
      </c>
      <c r="AM460">
        <v>0</v>
      </c>
      <c r="AN460">
        <v>0</v>
      </c>
      <c r="AO460">
        <v>0</v>
      </c>
      <c r="AP460">
        <v>0</v>
      </c>
    </row>
    <row r="461" spans="1:42" ht="18" hidden="1" outlineLevel="1" x14ac:dyDescent="0.35">
      <c r="A461" s="13" t="s">
        <v>184</v>
      </c>
      <c r="B461" s="35">
        <v>449</v>
      </c>
      <c r="C461" s="473"/>
      <c r="D461" s="474"/>
      <c r="E461" s="474"/>
      <c r="F461" s="475"/>
      <c r="G461" s="476">
        <v>0</v>
      </c>
      <c r="H461" s="477">
        <v>0.1</v>
      </c>
      <c r="I461" s="102">
        <v>0</v>
      </c>
      <c r="J461" s="475"/>
      <c r="K461" s="7"/>
      <c r="L461" s="491">
        <v>449</v>
      </c>
      <c r="M461" s="503" t="s">
        <v>489</v>
      </c>
      <c r="N461" s="242">
        <v>0</v>
      </c>
      <c r="O461" s="504"/>
      <c r="P461" s="505"/>
      <c r="Q461" s="81"/>
      <c r="R461" s="510"/>
      <c r="S461" s="510"/>
      <c r="T461" s="507" t="s">
        <v>489</v>
      </c>
      <c r="AM461">
        <v>0</v>
      </c>
      <c r="AN461">
        <v>0</v>
      </c>
      <c r="AO461">
        <v>0</v>
      </c>
      <c r="AP461">
        <v>0</v>
      </c>
    </row>
    <row r="462" spans="1:42" ht="18" hidden="1" outlineLevel="1" x14ac:dyDescent="0.35">
      <c r="A462" s="13" t="s">
        <v>184</v>
      </c>
      <c r="B462" s="35">
        <v>450</v>
      </c>
      <c r="C462" s="473"/>
      <c r="D462" s="474"/>
      <c r="E462" s="474"/>
      <c r="F462" s="475"/>
      <c r="G462" s="476">
        <v>0</v>
      </c>
      <c r="H462" s="477">
        <v>0.1</v>
      </c>
      <c r="I462" s="102">
        <v>0</v>
      </c>
      <c r="J462" s="475"/>
      <c r="K462" s="7"/>
      <c r="L462" s="491">
        <v>450</v>
      </c>
      <c r="M462" s="503" t="s">
        <v>489</v>
      </c>
      <c r="N462" s="242">
        <v>0</v>
      </c>
      <c r="O462" s="504"/>
      <c r="P462" s="505"/>
      <c r="Q462" s="81"/>
      <c r="R462" s="510"/>
      <c r="S462" s="510"/>
      <c r="T462" s="507" t="s">
        <v>489</v>
      </c>
      <c r="AM462">
        <v>0</v>
      </c>
      <c r="AN462">
        <v>0</v>
      </c>
      <c r="AO462">
        <v>0</v>
      </c>
      <c r="AP462">
        <v>0</v>
      </c>
    </row>
    <row r="463" spans="1:42" ht="18" hidden="1" outlineLevel="1" x14ac:dyDescent="0.35">
      <c r="A463" s="13" t="s">
        <v>184</v>
      </c>
      <c r="B463" s="35">
        <v>451</v>
      </c>
      <c r="C463" s="473"/>
      <c r="D463" s="474"/>
      <c r="E463" s="474"/>
      <c r="F463" s="475"/>
      <c r="G463" s="476">
        <v>0</v>
      </c>
      <c r="H463" s="477">
        <v>0.1</v>
      </c>
      <c r="I463" s="102">
        <v>0</v>
      </c>
      <c r="J463" s="475"/>
      <c r="K463" s="7"/>
      <c r="L463" s="491">
        <v>451</v>
      </c>
      <c r="M463" s="503" t="s">
        <v>489</v>
      </c>
      <c r="N463" s="242">
        <v>0</v>
      </c>
      <c r="O463" s="504"/>
      <c r="P463" s="505"/>
      <c r="Q463" s="81"/>
      <c r="R463" s="510"/>
      <c r="S463" s="510"/>
      <c r="T463" s="507" t="s">
        <v>489</v>
      </c>
      <c r="AM463">
        <v>0</v>
      </c>
      <c r="AN463">
        <v>0</v>
      </c>
      <c r="AO463">
        <v>0</v>
      </c>
      <c r="AP463">
        <v>0</v>
      </c>
    </row>
    <row r="464" spans="1:42" ht="18" hidden="1" outlineLevel="1" x14ac:dyDescent="0.35">
      <c r="A464" s="13" t="s">
        <v>184</v>
      </c>
      <c r="B464" s="35">
        <v>452</v>
      </c>
      <c r="C464" s="473"/>
      <c r="D464" s="474"/>
      <c r="E464" s="474"/>
      <c r="F464" s="475"/>
      <c r="G464" s="476">
        <v>0</v>
      </c>
      <c r="H464" s="477">
        <v>0.1</v>
      </c>
      <c r="I464" s="102">
        <v>0</v>
      </c>
      <c r="J464" s="475"/>
      <c r="K464" s="7"/>
      <c r="L464" s="491">
        <v>452</v>
      </c>
      <c r="M464" s="503" t="s">
        <v>489</v>
      </c>
      <c r="N464" s="242">
        <v>0</v>
      </c>
      <c r="O464" s="504"/>
      <c r="P464" s="505"/>
      <c r="Q464" s="81"/>
      <c r="R464" s="510"/>
      <c r="S464" s="510"/>
      <c r="T464" s="507" t="s">
        <v>489</v>
      </c>
      <c r="AM464">
        <v>0</v>
      </c>
      <c r="AN464">
        <v>0</v>
      </c>
      <c r="AO464">
        <v>0</v>
      </c>
      <c r="AP464">
        <v>0</v>
      </c>
    </row>
    <row r="465" spans="1:42" ht="18" hidden="1" outlineLevel="1" x14ac:dyDescent="0.35">
      <c r="A465" s="13" t="s">
        <v>184</v>
      </c>
      <c r="B465" s="35">
        <v>453</v>
      </c>
      <c r="C465" s="473"/>
      <c r="D465" s="474"/>
      <c r="E465" s="474"/>
      <c r="F465" s="475"/>
      <c r="G465" s="476">
        <v>0</v>
      </c>
      <c r="H465" s="477">
        <v>0.1</v>
      </c>
      <c r="I465" s="102">
        <v>0</v>
      </c>
      <c r="J465" s="475"/>
      <c r="K465" s="7"/>
      <c r="L465" s="491">
        <v>453</v>
      </c>
      <c r="M465" s="503" t="s">
        <v>489</v>
      </c>
      <c r="N465" s="242">
        <v>0</v>
      </c>
      <c r="O465" s="504"/>
      <c r="P465" s="505"/>
      <c r="Q465" s="81"/>
      <c r="R465" s="510"/>
      <c r="S465" s="510"/>
      <c r="T465" s="507" t="s">
        <v>489</v>
      </c>
      <c r="AM465">
        <v>0</v>
      </c>
      <c r="AN465">
        <v>0</v>
      </c>
      <c r="AO465">
        <v>0</v>
      </c>
      <c r="AP465">
        <v>0</v>
      </c>
    </row>
    <row r="466" spans="1:42" ht="18" hidden="1" outlineLevel="1" x14ac:dyDescent="0.35">
      <c r="A466" s="13" t="s">
        <v>184</v>
      </c>
      <c r="B466" s="35">
        <v>454</v>
      </c>
      <c r="C466" s="473"/>
      <c r="D466" s="474"/>
      <c r="E466" s="474"/>
      <c r="F466" s="475"/>
      <c r="G466" s="476">
        <v>0</v>
      </c>
      <c r="H466" s="477">
        <v>0.1</v>
      </c>
      <c r="I466" s="102">
        <v>0</v>
      </c>
      <c r="J466" s="475"/>
      <c r="K466" s="7"/>
      <c r="L466" s="491">
        <v>454</v>
      </c>
      <c r="M466" s="503" t="s">
        <v>489</v>
      </c>
      <c r="N466" s="242">
        <v>0</v>
      </c>
      <c r="O466" s="504"/>
      <c r="P466" s="505"/>
      <c r="Q466" s="81"/>
      <c r="R466" s="510"/>
      <c r="S466" s="510"/>
      <c r="T466" s="507" t="s">
        <v>489</v>
      </c>
      <c r="AM466">
        <v>0</v>
      </c>
      <c r="AN466">
        <v>0</v>
      </c>
      <c r="AO466">
        <v>0</v>
      </c>
      <c r="AP466">
        <v>0</v>
      </c>
    </row>
    <row r="467" spans="1:42" ht="18" hidden="1" outlineLevel="1" x14ac:dyDescent="0.35">
      <c r="A467" s="13" t="s">
        <v>184</v>
      </c>
      <c r="B467" s="35">
        <v>455</v>
      </c>
      <c r="C467" s="473"/>
      <c r="D467" s="474"/>
      <c r="E467" s="474"/>
      <c r="F467" s="475"/>
      <c r="G467" s="476">
        <v>0</v>
      </c>
      <c r="H467" s="477">
        <v>0.1</v>
      </c>
      <c r="I467" s="102">
        <v>0</v>
      </c>
      <c r="J467" s="475"/>
      <c r="K467" s="7"/>
      <c r="L467" s="491">
        <v>455</v>
      </c>
      <c r="M467" s="503" t="s">
        <v>489</v>
      </c>
      <c r="N467" s="242">
        <v>0</v>
      </c>
      <c r="O467" s="504"/>
      <c r="P467" s="505"/>
      <c r="Q467" s="81"/>
      <c r="R467" s="510"/>
      <c r="S467" s="510"/>
      <c r="T467" s="507" t="s">
        <v>489</v>
      </c>
      <c r="AM467">
        <v>0</v>
      </c>
      <c r="AN467">
        <v>0</v>
      </c>
      <c r="AO467">
        <v>0</v>
      </c>
      <c r="AP467">
        <v>0</v>
      </c>
    </row>
    <row r="468" spans="1:42" ht="18" hidden="1" outlineLevel="1" x14ac:dyDescent="0.35">
      <c r="A468" s="13" t="s">
        <v>184</v>
      </c>
      <c r="B468" s="35">
        <v>456</v>
      </c>
      <c r="C468" s="473"/>
      <c r="D468" s="474"/>
      <c r="E468" s="474"/>
      <c r="F468" s="475"/>
      <c r="G468" s="476">
        <v>0</v>
      </c>
      <c r="H468" s="477">
        <v>0.1</v>
      </c>
      <c r="I468" s="102">
        <v>0</v>
      </c>
      <c r="J468" s="475"/>
      <c r="K468" s="7"/>
      <c r="L468" s="491">
        <v>456</v>
      </c>
      <c r="M468" s="503" t="s">
        <v>489</v>
      </c>
      <c r="N468" s="242">
        <v>0</v>
      </c>
      <c r="O468" s="504"/>
      <c r="P468" s="505"/>
      <c r="Q468" s="81"/>
      <c r="R468" s="510"/>
      <c r="S468" s="510"/>
      <c r="T468" s="507" t="s">
        <v>489</v>
      </c>
      <c r="AM468">
        <v>0</v>
      </c>
      <c r="AN468">
        <v>0</v>
      </c>
      <c r="AO468">
        <v>0</v>
      </c>
      <c r="AP468">
        <v>0</v>
      </c>
    </row>
    <row r="469" spans="1:42" ht="18" hidden="1" outlineLevel="1" x14ac:dyDescent="0.35">
      <c r="A469" s="13" t="s">
        <v>184</v>
      </c>
      <c r="B469" s="35">
        <v>457</v>
      </c>
      <c r="C469" s="473"/>
      <c r="D469" s="474"/>
      <c r="E469" s="474"/>
      <c r="F469" s="475"/>
      <c r="G469" s="476">
        <v>0</v>
      </c>
      <c r="H469" s="477">
        <v>0.1</v>
      </c>
      <c r="I469" s="102">
        <v>0</v>
      </c>
      <c r="J469" s="475"/>
      <c r="K469" s="7"/>
      <c r="L469" s="491">
        <v>457</v>
      </c>
      <c r="M469" s="503" t="s">
        <v>489</v>
      </c>
      <c r="N469" s="242">
        <v>0</v>
      </c>
      <c r="O469" s="504"/>
      <c r="P469" s="505"/>
      <c r="Q469" s="81"/>
      <c r="R469" s="510"/>
      <c r="S469" s="510"/>
      <c r="T469" s="507" t="s">
        <v>489</v>
      </c>
      <c r="AM469">
        <v>0</v>
      </c>
      <c r="AN469">
        <v>0</v>
      </c>
      <c r="AO469">
        <v>0</v>
      </c>
      <c r="AP469">
        <v>0</v>
      </c>
    </row>
    <row r="470" spans="1:42" ht="18" hidden="1" outlineLevel="1" x14ac:dyDescent="0.35">
      <c r="A470" s="13" t="s">
        <v>184</v>
      </c>
      <c r="B470" s="35">
        <v>458</v>
      </c>
      <c r="C470" s="473"/>
      <c r="D470" s="474"/>
      <c r="E470" s="474"/>
      <c r="F470" s="475"/>
      <c r="G470" s="476">
        <v>0</v>
      </c>
      <c r="H470" s="477">
        <v>0.1</v>
      </c>
      <c r="I470" s="102">
        <v>0</v>
      </c>
      <c r="J470" s="475"/>
      <c r="K470" s="7"/>
      <c r="L470" s="491">
        <v>458</v>
      </c>
      <c r="M470" s="503" t="s">
        <v>489</v>
      </c>
      <c r="N470" s="242">
        <v>0</v>
      </c>
      <c r="O470" s="504"/>
      <c r="P470" s="505"/>
      <c r="Q470" s="81"/>
      <c r="R470" s="510"/>
      <c r="S470" s="510"/>
      <c r="T470" s="507" t="s">
        <v>489</v>
      </c>
      <c r="AM470">
        <v>0</v>
      </c>
      <c r="AN470">
        <v>0</v>
      </c>
      <c r="AO470">
        <v>0</v>
      </c>
      <c r="AP470">
        <v>0</v>
      </c>
    </row>
    <row r="471" spans="1:42" ht="18" hidden="1" outlineLevel="1" x14ac:dyDescent="0.35">
      <c r="A471" s="13" t="s">
        <v>184</v>
      </c>
      <c r="B471" s="35">
        <v>459</v>
      </c>
      <c r="C471" s="473"/>
      <c r="D471" s="474"/>
      <c r="E471" s="474"/>
      <c r="F471" s="475"/>
      <c r="G471" s="476">
        <v>0</v>
      </c>
      <c r="H471" s="477">
        <v>0.1</v>
      </c>
      <c r="I471" s="102">
        <v>0</v>
      </c>
      <c r="J471" s="475"/>
      <c r="K471" s="7"/>
      <c r="L471" s="491">
        <v>459</v>
      </c>
      <c r="M471" s="503" t="s">
        <v>489</v>
      </c>
      <c r="N471" s="242">
        <v>0</v>
      </c>
      <c r="O471" s="504"/>
      <c r="P471" s="505"/>
      <c r="Q471" s="81"/>
      <c r="R471" s="510"/>
      <c r="S471" s="510"/>
      <c r="T471" s="507" t="s">
        <v>489</v>
      </c>
      <c r="AM471">
        <v>0</v>
      </c>
      <c r="AN471">
        <v>0</v>
      </c>
      <c r="AO471">
        <v>0</v>
      </c>
      <c r="AP471">
        <v>0</v>
      </c>
    </row>
    <row r="472" spans="1:42" ht="18" hidden="1" outlineLevel="1" x14ac:dyDescent="0.35">
      <c r="A472" s="13" t="s">
        <v>184</v>
      </c>
      <c r="B472" s="35">
        <v>460</v>
      </c>
      <c r="C472" s="473"/>
      <c r="D472" s="474"/>
      <c r="E472" s="474"/>
      <c r="F472" s="475"/>
      <c r="G472" s="476">
        <v>0</v>
      </c>
      <c r="H472" s="477">
        <v>0.1</v>
      </c>
      <c r="I472" s="102">
        <v>0</v>
      </c>
      <c r="J472" s="475"/>
      <c r="K472" s="7"/>
      <c r="L472" s="491">
        <v>460</v>
      </c>
      <c r="M472" s="503" t="s">
        <v>489</v>
      </c>
      <c r="N472" s="242">
        <v>0</v>
      </c>
      <c r="O472" s="504"/>
      <c r="P472" s="505"/>
      <c r="Q472" s="81"/>
      <c r="R472" s="510"/>
      <c r="S472" s="510"/>
      <c r="T472" s="507" t="s">
        <v>489</v>
      </c>
      <c r="AM472">
        <v>0</v>
      </c>
      <c r="AN472">
        <v>0</v>
      </c>
      <c r="AO472">
        <v>0</v>
      </c>
      <c r="AP472">
        <v>0</v>
      </c>
    </row>
    <row r="473" spans="1:42" ht="18" hidden="1" outlineLevel="1" x14ac:dyDescent="0.35">
      <c r="A473" s="13" t="s">
        <v>184</v>
      </c>
      <c r="B473" s="35">
        <v>461</v>
      </c>
      <c r="C473" s="473"/>
      <c r="D473" s="474"/>
      <c r="E473" s="474"/>
      <c r="F473" s="475"/>
      <c r="G473" s="476">
        <v>0</v>
      </c>
      <c r="H473" s="477">
        <v>0.1</v>
      </c>
      <c r="I473" s="102">
        <v>0</v>
      </c>
      <c r="J473" s="475"/>
      <c r="K473" s="7"/>
      <c r="L473" s="491">
        <v>461</v>
      </c>
      <c r="M473" s="503" t="s">
        <v>489</v>
      </c>
      <c r="N473" s="242">
        <v>0</v>
      </c>
      <c r="O473" s="504"/>
      <c r="P473" s="505"/>
      <c r="Q473" s="81"/>
      <c r="R473" s="510"/>
      <c r="S473" s="510"/>
      <c r="T473" s="507" t="s">
        <v>489</v>
      </c>
      <c r="AM473">
        <v>0</v>
      </c>
      <c r="AN473">
        <v>0</v>
      </c>
      <c r="AO473">
        <v>0</v>
      </c>
      <c r="AP473">
        <v>0</v>
      </c>
    </row>
    <row r="474" spans="1:42" ht="18" hidden="1" outlineLevel="1" x14ac:dyDescent="0.35">
      <c r="A474" s="13" t="s">
        <v>184</v>
      </c>
      <c r="B474" s="35">
        <v>462</v>
      </c>
      <c r="C474" s="473"/>
      <c r="D474" s="474"/>
      <c r="E474" s="474"/>
      <c r="F474" s="475"/>
      <c r="G474" s="476">
        <v>0</v>
      </c>
      <c r="H474" s="477">
        <v>0.1</v>
      </c>
      <c r="I474" s="102">
        <v>0</v>
      </c>
      <c r="J474" s="475"/>
      <c r="K474" s="7"/>
      <c r="L474" s="491">
        <v>462</v>
      </c>
      <c r="M474" s="503" t="s">
        <v>489</v>
      </c>
      <c r="N474" s="242">
        <v>0</v>
      </c>
      <c r="O474" s="504"/>
      <c r="P474" s="505"/>
      <c r="Q474" s="81"/>
      <c r="R474" s="510"/>
      <c r="S474" s="510"/>
      <c r="T474" s="507" t="s">
        <v>489</v>
      </c>
      <c r="AM474">
        <v>0</v>
      </c>
      <c r="AN474">
        <v>0</v>
      </c>
      <c r="AO474">
        <v>0</v>
      </c>
      <c r="AP474">
        <v>0</v>
      </c>
    </row>
    <row r="475" spans="1:42" ht="18" hidden="1" outlineLevel="1" x14ac:dyDescent="0.35">
      <c r="A475" s="13" t="s">
        <v>184</v>
      </c>
      <c r="B475" s="35">
        <v>463</v>
      </c>
      <c r="C475" s="473"/>
      <c r="D475" s="474"/>
      <c r="E475" s="474"/>
      <c r="F475" s="475"/>
      <c r="G475" s="476">
        <v>0</v>
      </c>
      <c r="H475" s="477">
        <v>0.1</v>
      </c>
      <c r="I475" s="102">
        <v>0</v>
      </c>
      <c r="J475" s="475"/>
      <c r="K475" s="7"/>
      <c r="L475" s="491">
        <v>463</v>
      </c>
      <c r="M475" s="503" t="s">
        <v>489</v>
      </c>
      <c r="N475" s="242">
        <v>0</v>
      </c>
      <c r="O475" s="504"/>
      <c r="P475" s="505"/>
      <c r="Q475" s="81"/>
      <c r="R475" s="510"/>
      <c r="S475" s="510"/>
      <c r="T475" s="507" t="s">
        <v>489</v>
      </c>
      <c r="AM475">
        <v>0</v>
      </c>
      <c r="AN475">
        <v>0</v>
      </c>
      <c r="AO475">
        <v>0</v>
      </c>
      <c r="AP475">
        <v>0</v>
      </c>
    </row>
    <row r="476" spans="1:42" ht="18" hidden="1" outlineLevel="1" x14ac:dyDescent="0.35">
      <c r="A476" s="13" t="s">
        <v>184</v>
      </c>
      <c r="B476" s="35">
        <v>464</v>
      </c>
      <c r="C476" s="473"/>
      <c r="D476" s="474"/>
      <c r="E476" s="474"/>
      <c r="F476" s="475"/>
      <c r="G476" s="476">
        <v>0</v>
      </c>
      <c r="H476" s="477">
        <v>0.1</v>
      </c>
      <c r="I476" s="102">
        <v>0</v>
      </c>
      <c r="J476" s="475"/>
      <c r="K476" s="7"/>
      <c r="L476" s="491">
        <v>464</v>
      </c>
      <c r="M476" s="503" t="s">
        <v>489</v>
      </c>
      <c r="N476" s="242">
        <v>0</v>
      </c>
      <c r="O476" s="504"/>
      <c r="P476" s="505"/>
      <c r="Q476" s="81"/>
      <c r="R476" s="510"/>
      <c r="S476" s="510"/>
      <c r="T476" s="507" t="s">
        <v>489</v>
      </c>
      <c r="AM476">
        <v>0</v>
      </c>
      <c r="AN476">
        <v>0</v>
      </c>
      <c r="AO476">
        <v>0</v>
      </c>
      <c r="AP476">
        <v>0</v>
      </c>
    </row>
    <row r="477" spans="1:42" ht="18" hidden="1" outlineLevel="1" x14ac:dyDescent="0.35">
      <c r="A477" s="13" t="s">
        <v>184</v>
      </c>
      <c r="B477" s="35">
        <v>465</v>
      </c>
      <c r="C477" s="473"/>
      <c r="D477" s="474"/>
      <c r="E477" s="474"/>
      <c r="F477" s="475"/>
      <c r="G477" s="476">
        <v>0</v>
      </c>
      <c r="H477" s="477">
        <v>0.1</v>
      </c>
      <c r="I477" s="102">
        <v>0</v>
      </c>
      <c r="J477" s="475"/>
      <c r="K477" s="7"/>
      <c r="L477" s="491">
        <v>465</v>
      </c>
      <c r="M477" s="503" t="s">
        <v>489</v>
      </c>
      <c r="N477" s="242">
        <v>0</v>
      </c>
      <c r="O477" s="504"/>
      <c r="P477" s="505"/>
      <c r="Q477" s="81"/>
      <c r="R477" s="510"/>
      <c r="S477" s="510"/>
      <c r="T477" s="507" t="s">
        <v>489</v>
      </c>
      <c r="AM477">
        <v>0</v>
      </c>
      <c r="AN477">
        <v>0</v>
      </c>
      <c r="AO477">
        <v>0</v>
      </c>
      <c r="AP477">
        <v>0</v>
      </c>
    </row>
    <row r="478" spans="1:42" ht="18" hidden="1" outlineLevel="1" x14ac:dyDescent="0.35">
      <c r="A478" s="13" t="s">
        <v>184</v>
      </c>
      <c r="B478" s="35">
        <v>466</v>
      </c>
      <c r="C478" s="473"/>
      <c r="D478" s="474"/>
      <c r="E478" s="474"/>
      <c r="F478" s="475"/>
      <c r="G478" s="476">
        <v>0</v>
      </c>
      <c r="H478" s="477">
        <v>0.1</v>
      </c>
      <c r="I478" s="102">
        <v>0</v>
      </c>
      <c r="J478" s="475"/>
      <c r="K478" s="7"/>
      <c r="L478" s="491">
        <v>466</v>
      </c>
      <c r="M478" s="503" t="s">
        <v>489</v>
      </c>
      <c r="N478" s="242">
        <v>0</v>
      </c>
      <c r="O478" s="504"/>
      <c r="P478" s="505"/>
      <c r="Q478" s="81"/>
      <c r="R478" s="510"/>
      <c r="S478" s="510"/>
      <c r="T478" s="507" t="s">
        <v>489</v>
      </c>
      <c r="AM478">
        <v>0</v>
      </c>
      <c r="AN478">
        <v>0</v>
      </c>
      <c r="AO478">
        <v>0</v>
      </c>
      <c r="AP478">
        <v>0</v>
      </c>
    </row>
    <row r="479" spans="1:42" ht="18" hidden="1" outlineLevel="1" x14ac:dyDescent="0.35">
      <c r="A479" s="13" t="s">
        <v>184</v>
      </c>
      <c r="B479" s="35">
        <v>467</v>
      </c>
      <c r="C479" s="473"/>
      <c r="D479" s="474"/>
      <c r="E479" s="474"/>
      <c r="F479" s="475"/>
      <c r="G479" s="476">
        <v>0</v>
      </c>
      <c r="H479" s="477">
        <v>0.1</v>
      </c>
      <c r="I479" s="102">
        <v>0</v>
      </c>
      <c r="J479" s="475"/>
      <c r="K479" s="7"/>
      <c r="L479" s="491">
        <v>467</v>
      </c>
      <c r="M479" s="503" t="s">
        <v>489</v>
      </c>
      <c r="N479" s="242">
        <v>0</v>
      </c>
      <c r="O479" s="504"/>
      <c r="P479" s="505"/>
      <c r="Q479" s="81"/>
      <c r="R479" s="510"/>
      <c r="S479" s="510"/>
      <c r="T479" s="507" t="s">
        <v>489</v>
      </c>
      <c r="AM479">
        <v>0</v>
      </c>
      <c r="AN479">
        <v>0</v>
      </c>
      <c r="AO479">
        <v>0</v>
      </c>
      <c r="AP479">
        <v>0</v>
      </c>
    </row>
    <row r="480" spans="1:42" ht="18" hidden="1" outlineLevel="1" x14ac:dyDescent="0.35">
      <c r="A480" s="13" t="s">
        <v>184</v>
      </c>
      <c r="B480" s="35">
        <v>468</v>
      </c>
      <c r="C480" s="473"/>
      <c r="D480" s="474"/>
      <c r="E480" s="474"/>
      <c r="F480" s="475"/>
      <c r="G480" s="476">
        <v>0</v>
      </c>
      <c r="H480" s="477">
        <v>0.1</v>
      </c>
      <c r="I480" s="102">
        <v>0</v>
      </c>
      <c r="J480" s="475"/>
      <c r="K480" s="7"/>
      <c r="L480" s="491">
        <v>468</v>
      </c>
      <c r="M480" s="503" t="s">
        <v>489</v>
      </c>
      <c r="N480" s="242">
        <v>0</v>
      </c>
      <c r="O480" s="504"/>
      <c r="P480" s="505"/>
      <c r="Q480" s="81"/>
      <c r="R480" s="510"/>
      <c r="S480" s="510"/>
      <c r="T480" s="507" t="s">
        <v>489</v>
      </c>
      <c r="AM480">
        <v>0</v>
      </c>
      <c r="AN480">
        <v>0</v>
      </c>
      <c r="AO480">
        <v>0</v>
      </c>
      <c r="AP480">
        <v>0</v>
      </c>
    </row>
    <row r="481" spans="1:42" ht="18" hidden="1" outlineLevel="1" x14ac:dyDescent="0.35">
      <c r="A481" s="13" t="s">
        <v>184</v>
      </c>
      <c r="B481" s="35">
        <v>469</v>
      </c>
      <c r="C481" s="473"/>
      <c r="D481" s="474"/>
      <c r="E481" s="474"/>
      <c r="F481" s="475"/>
      <c r="G481" s="476">
        <v>0</v>
      </c>
      <c r="H481" s="477">
        <v>0.1</v>
      </c>
      <c r="I481" s="102">
        <v>0</v>
      </c>
      <c r="J481" s="475"/>
      <c r="K481" s="7"/>
      <c r="L481" s="491">
        <v>469</v>
      </c>
      <c r="M481" s="503" t="s">
        <v>489</v>
      </c>
      <c r="N481" s="242">
        <v>0</v>
      </c>
      <c r="O481" s="504"/>
      <c r="P481" s="505"/>
      <c r="Q481" s="81"/>
      <c r="R481" s="510"/>
      <c r="S481" s="510"/>
      <c r="T481" s="507" t="s">
        <v>489</v>
      </c>
      <c r="AM481">
        <v>0</v>
      </c>
      <c r="AN481">
        <v>0</v>
      </c>
      <c r="AO481">
        <v>0</v>
      </c>
      <c r="AP481">
        <v>0</v>
      </c>
    </row>
    <row r="482" spans="1:42" ht="18" hidden="1" outlineLevel="1" x14ac:dyDescent="0.35">
      <c r="A482" s="13" t="s">
        <v>184</v>
      </c>
      <c r="B482" s="35">
        <v>470</v>
      </c>
      <c r="C482" s="473"/>
      <c r="D482" s="474"/>
      <c r="E482" s="474"/>
      <c r="F482" s="475"/>
      <c r="G482" s="476">
        <v>0</v>
      </c>
      <c r="H482" s="477">
        <v>0.1</v>
      </c>
      <c r="I482" s="102">
        <v>0</v>
      </c>
      <c r="J482" s="475"/>
      <c r="K482" s="7"/>
      <c r="L482" s="491">
        <v>470</v>
      </c>
      <c r="M482" s="503" t="s">
        <v>489</v>
      </c>
      <c r="N482" s="242">
        <v>0</v>
      </c>
      <c r="O482" s="504"/>
      <c r="P482" s="505"/>
      <c r="Q482" s="81"/>
      <c r="R482" s="510"/>
      <c r="S482" s="510"/>
      <c r="T482" s="507" t="s">
        <v>489</v>
      </c>
      <c r="AM482">
        <v>0</v>
      </c>
      <c r="AN482">
        <v>0</v>
      </c>
      <c r="AO482">
        <v>0</v>
      </c>
      <c r="AP482">
        <v>0</v>
      </c>
    </row>
    <row r="483" spans="1:42" ht="18" hidden="1" outlineLevel="1" x14ac:dyDescent="0.35">
      <c r="A483" s="13" t="s">
        <v>184</v>
      </c>
      <c r="B483" s="35">
        <v>471</v>
      </c>
      <c r="C483" s="473"/>
      <c r="D483" s="474"/>
      <c r="E483" s="474"/>
      <c r="F483" s="475"/>
      <c r="G483" s="476">
        <v>0</v>
      </c>
      <c r="H483" s="477">
        <v>0.1</v>
      </c>
      <c r="I483" s="102">
        <v>0</v>
      </c>
      <c r="J483" s="475"/>
      <c r="K483" s="7"/>
      <c r="L483" s="491">
        <v>471</v>
      </c>
      <c r="M483" s="503" t="s">
        <v>489</v>
      </c>
      <c r="N483" s="242">
        <v>0</v>
      </c>
      <c r="O483" s="504"/>
      <c r="P483" s="505"/>
      <c r="Q483" s="81"/>
      <c r="R483" s="510"/>
      <c r="S483" s="510"/>
      <c r="T483" s="507" t="s">
        <v>489</v>
      </c>
      <c r="AM483">
        <v>0</v>
      </c>
      <c r="AN483">
        <v>0</v>
      </c>
      <c r="AO483">
        <v>0</v>
      </c>
      <c r="AP483">
        <v>0</v>
      </c>
    </row>
    <row r="484" spans="1:42" ht="18" hidden="1" outlineLevel="1" x14ac:dyDescent="0.35">
      <c r="A484" s="13" t="s">
        <v>184</v>
      </c>
      <c r="B484" s="35">
        <v>472</v>
      </c>
      <c r="C484" s="473"/>
      <c r="D484" s="474"/>
      <c r="E484" s="474"/>
      <c r="F484" s="475"/>
      <c r="G484" s="476">
        <v>0</v>
      </c>
      <c r="H484" s="477">
        <v>0.1</v>
      </c>
      <c r="I484" s="102">
        <v>0</v>
      </c>
      <c r="J484" s="475"/>
      <c r="K484" s="7"/>
      <c r="L484" s="491">
        <v>472</v>
      </c>
      <c r="M484" s="503" t="s">
        <v>489</v>
      </c>
      <c r="N484" s="242">
        <v>0</v>
      </c>
      <c r="O484" s="504"/>
      <c r="P484" s="505"/>
      <c r="Q484" s="81"/>
      <c r="R484" s="510"/>
      <c r="S484" s="510"/>
      <c r="T484" s="507" t="s">
        <v>489</v>
      </c>
      <c r="AM484">
        <v>0</v>
      </c>
      <c r="AN484">
        <v>0</v>
      </c>
      <c r="AO484">
        <v>0</v>
      </c>
      <c r="AP484">
        <v>0</v>
      </c>
    </row>
    <row r="485" spans="1:42" ht="18" hidden="1" outlineLevel="1" x14ac:dyDescent="0.35">
      <c r="A485" s="13" t="s">
        <v>184</v>
      </c>
      <c r="B485" s="35">
        <v>473</v>
      </c>
      <c r="C485" s="473"/>
      <c r="D485" s="474"/>
      <c r="E485" s="474"/>
      <c r="F485" s="475"/>
      <c r="G485" s="476">
        <v>0</v>
      </c>
      <c r="H485" s="477">
        <v>0.1</v>
      </c>
      <c r="I485" s="102">
        <v>0</v>
      </c>
      <c r="J485" s="475"/>
      <c r="K485" s="7"/>
      <c r="L485" s="491">
        <v>473</v>
      </c>
      <c r="M485" s="503" t="s">
        <v>489</v>
      </c>
      <c r="N485" s="242">
        <v>0</v>
      </c>
      <c r="O485" s="504"/>
      <c r="P485" s="505"/>
      <c r="Q485" s="81"/>
      <c r="R485" s="510"/>
      <c r="S485" s="510"/>
      <c r="T485" s="507" t="s">
        <v>489</v>
      </c>
      <c r="AM485">
        <v>0</v>
      </c>
      <c r="AN485">
        <v>0</v>
      </c>
      <c r="AO485">
        <v>0</v>
      </c>
      <c r="AP485">
        <v>0</v>
      </c>
    </row>
    <row r="486" spans="1:42" ht="18" hidden="1" outlineLevel="1" x14ac:dyDescent="0.35">
      <c r="A486" s="13" t="s">
        <v>184</v>
      </c>
      <c r="B486" s="35">
        <v>474</v>
      </c>
      <c r="C486" s="473"/>
      <c r="D486" s="474"/>
      <c r="E486" s="474"/>
      <c r="F486" s="475"/>
      <c r="G486" s="476">
        <v>0</v>
      </c>
      <c r="H486" s="477">
        <v>0.1</v>
      </c>
      <c r="I486" s="102">
        <v>0</v>
      </c>
      <c r="J486" s="475"/>
      <c r="K486" s="7"/>
      <c r="L486" s="491">
        <v>474</v>
      </c>
      <c r="M486" s="503" t="s">
        <v>489</v>
      </c>
      <c r="N486" s="242">
        <v>0</v>
      </c>
      <c r="O486" s="504"/>
      <c r="P486" s="505"/>
      <c r="Q486" s="81"/>
      <c r="R486" s="510"/>
      <c r="S486" s="510"/>
      <c r="T486" s="507" t="s">
        <v>489</v>
      </c>
      <c r="AM486">
        <v>0</v>
      </c>
      <c r="AN486">
        <v>0</v>
      </c>
      <c r="AO486">
        <v>0</v>
      </c>
      <c r="AP486">
        <v>0</v>
      </c>
    </row>
    <row r="487" spans="1:42" ht="18" hidden="1" outlineLevel="1" x14ac:dyDescent="0.35">
      <c r="A487" s="13" t="s">
        <v>184</v>
      </c>
      <c r="B487" s="35">
        <v>475</v>
      </c>
      <c r="C487" s="473"/>
      <c r="D487" s="474"/>
      <c r="E487" s="474"/>
      <c r="F487" s="475"/>
      <c r="G487" s="476">
        <v>0</v>
      </c>
      <c r="H487" s="477">
        <v>0.1</v>
      </c>
      <c r="I487" s="102">
        <v>0</v>
      </c>
      <c r="J487" s="475"/>
      <c r="K487" s="7"/>
      <c r="L487" s="491">
        <v>475</v>
      </c>
      <c r="M487" s="503" t="s">
        <v>489</v>
      </c>
      <c r="N487" s="242">
        <v>0</v>
      </c>
      <c r="O487" s="504"/>
      <c r="P487" s="505"/>
      <c r="Q487" s="81"/>
      <c r="R487" s="510"/>
      <c r="S487" s="510"/>
      <c r="T487" s="507" t="s">
        <v>489</v>
      </c>
      <c r="AM487">
        <v>0</v>
      </c>
      <c r="AN487">
        <v>0</v>
      </c>
      <c r="AO487">
        <v>0</v>
      </c>
      <c r="AP487">
        <v>0</v>
      </c>
    </row>
    <row r="488" spans="1:42" ht="18" hidden="1" outlineLevel="1" x14ac:dyDescent="0.35">
      <c r="A488" s="13" t="s">
        <v>184</v>
      </c>
      <c r="B488" s="35">
        <v>476</v>
      </c>
      <c r="C488" s="473"/>
      <c r="D488" s="474"/>
      <c r="E488" s="474"/>
      <c r="F488" s="475"/>
      <c r="G488" s="476">
        <v>0</v>
      </c>
      <c r="H488" s="477">
        <v>0.1</v>
      </c>
      <c r="I488" s="102">
        <v>0</v>
      </c>
      <c r="J488" s="475"/>
      <c r="K488" s="7"/>
      <c r="L488" s="491">
        <v>476</v>
      </c>
      <c r="M488" s="503" t="s">
        <v>489</v>
      </c>
      <c r="N488" s="242">
        <v>0</v>
      </c>
      <c r="O488" s="504"/>
      <c r="P488" s="505"/>
      <c r="Q488" s="81"/>
      <c r="R488" s="510"/>
      <c r="S488" s="510"/>
      <c r="T488" s="507" t="s">
        <v>489</v>
      </c>
      <c r="AM488">
        <v>0</v>
      </c>
      <c r="AN488">
        <v>0</v>
      </c>
      <c r="AO488">
        <v>0</v>
      </c>
      <c r="AP488">
        <v>0</v>
      </c>
    </row>
    <row r="489" spans="1:42" ht="18" hidden="1" outlineLevel="1" x14ac:dyDescent="0.35">
      <c r="A489" s="13" t="s">
        <v>184</v>
      </c>
      <c r="B489" s="35">
        <v>477</v>
      </c>
      <c r="C489" s="473"/>
      <c r="D489" s="474"/>
      <c r="E489" s="474"/>
      <c r="F489" s="475"/>
      <c r="G489" s="476">
        <v>0</v>
      </c>
      <c r="H489" s="477">
        <v>0.1</v>
      </c>
      <c r="I489" s="102">
        <v>0</v>
      </c>
      <c r="J489" s="475"/>
      <c r="K489" s="7"/>
      <c r="L489" s="491">
        <v>477</v>
      </c>
      <c r="M489" s="503" t="s">
        <v>489</v>
      </c>
      <c r="N489" s="242">
        <v>0</v>
      </c>
      <c r="O489" s="504"/>
      <c r="P489" s="505"/>
      <c r="Q489" s="81"/>
      <c r="R489" s="510"/>
      <c r="S489" s="510"/>
      <c r="T489" s="507" t="s">
        <v>489</v>
      </c>
      <c r="AM489">
        <v>0</v>
      </c>
      <c r="AN489">
        <v>0</v>
      </c>
      <c r="AO489">
        <v>0</v>
      </c>
      <c r="AP489">
        <v>0</v>
      </c>
    </row>
    <row r="490" spans="1:42" ht="18" hidden="1" outlineLevel="1" x14ac:dyDescent="0.35">
      <c r="A490" s="13" t="s">
        <v>184</v>
      </c>
      <c r="B490" s="35">
        <v>478</v>
      </c>
      <c r="C490" s="473"/>
      <c r="D490" s="474"/>
      <c r="E490" s="474"/>
      <c r="F490" s="475"/>
      <c r="G490" s="476">
        <v>0</v>
      </c>
      <c r="H490" s="477">
        <v>0.1</v>
      </c>
      <c r="I490" s="102">
        <v>0</v>
      </c>
      <c r="J490" s="475"/>
      <c r="K490" s="7"/>
      <c r="L490" s="491">
        <v>478</v>
      </c>
      <c r="M490" s="503" t="s">
        <v>489</v>
      </c>
      <c r="N490" s="242">
        <v>0</v>
      </c>
      <c r="O490" s="504"/>
      <c r="P490" s="505"/>
      <c r="Q490" s="81"/>
      <c r="R490" s="510"/>
      <c r="S490" s="510"/>
      <c r="T490" s="507" t="s">
        <v>489</v>
      </c>
      <c r="AM490">
        <v>0</v>
      </c>
      <c r="AN490">
        <v>0</v>
      </c>
      <c r="AO490">
        <v>0</v>
      </c>
      <c r="AP490">
        <v>0</v>
      </c>
    </row>
    <row r="491" spans="1:42" ht="18" hidden="1" outlineLevel="1" x14ac:dyDescent="0.35">
      <c r="A491" s="13" t="s">
        <v>184</v>
      </c>
      <c r="B491" s="35">
        <v>479</v>
      </c>
      <c r="C491" s="473"/>
      <c r="D491" s="474"/>
      <c r="E491" s="474"/>
      <c r="F491" s="475"/>
      <c r="G491" s="476">
        <v>0</v>
      </c>
      <c r="H491" s="477">
        <v>0.1</v>
      </c>
      <c r="I491" s="102">
        <v>0</v>
      </c>
      <c r="J491" s="475"/>
      <c r="K491" s="7"/>
      <c r="L491" s="491">
        <v>479</v>
      </c>
      <c r="M491" s="503" t="s">
        <v>489</v>
      </c>
      <c r="N491" s="242">
        <v>0</v>
      </c>
      <c r="O491" s="504"/>
      <c r="P491" s="505"/>
      <c r="Q491" s="81"/>
      <c r="R491" s="510"/>
      <c r="S491" s="510"/>
      <c r="T491" s="507" t="s">
        <v>489</v>
      </c>
      <c r="AM491">
        <v>0</v>
      </c>
      <c r="AN491">
        <v>0</v>
      </c>
      <c r="AO491">
        <v>0</v>
      </c>
      <c r="AP491">
        <v>0</v>
      </c>
    </row>
    <row r="492" spans="1:42" ht="18" hidden="1" outlineLevel="1" x14ac:dyDescent="0.35">
      <c r="A492" s="13" t="s">
        <v>184</v>
      </c>
      <c r="B492" s="35">
        <v>480</v>
      </c>
      <c r="C492" s="473"/>
      <c r="D492" s="474"/>
      <c r="E492" s="474"/>
      <c r="F492" s="475"/>
      <c r="G492" s="476">
        <v>0</v>
      </c>
      <c r="H492" s="477">
        <v>0.1</v>
      </c>
      <c r="I492" s="102">
        <v>0</v>
      </c>
      <c r="J492" s="475"/>
      <c r="K492" s="7"/>
      <c r="L492" s="491">
        <v>480</v>
      </c>
      <c r="M492" s="503" t="s">
        <v>489</v>
      </c>
      <c r="N492" s="242">
        <v>0</v>
      </c>
      <c r="O492" s="504"/>
      <c r="P492" s="505"/>
      <c r="Q492" s="81"/>
      <c r="R492" s="510"/>
      <c r="S492" s="510"/>
      <c r="T492" s="507" t="s">
        <v>489</v>
      </c>
      <c r="AM492">
        <v>0</v>
      </c>
      <c r="AN492">
        <v>0</v>
      </c>
      <c r="AO492">
        <v>0</v>
      </c>
      <c r="AP492">
        <v>0</v>
      </c>
    </row>
    <row r="493" spans="1:42" ht="18" hidden="1" outlineLevel="1" x14ac:dyDescent="0.35">
      <c r="A493" s="13" t="s">
        <v>184</v>
      </c>
      <c r="B493" s="35">
        <v>481</v>
      </c>
      <c r="C493" s="473"/>
      <c r="D493" s="474"/>
      <c r="E493" s="474"/>
      <c r="F493" s="475"/>
      <c r="G493" s="476">
        <v>0</v>
      </c>
      <c r="H493" s="477">
        <v>0.1</v>
      </c>
      <c r="I493" s="102">
        <v>0</v>
      </c>
      <c r="J493" s="475"/>
      <c r="K493" s="7"/>
      <c r="L493" s="491">
        <v>481</v>
      </c>
      <c r="M493" s="503" t="s">
        <v>489</v>
      </c>
      <c r="N493" s="242">
        <v>0</v>
      </c>
      <c r="O493" s="504"/>
      <c r="P493" s="505"/>
      <c r="Q493" s="81"/>
      <c r="R493" s="510"/>
      <c r="S493" s="510"/>
      <c r="T493" s="507" t="s">
        <v>489</v>
      </c>
      <c r="AM493">
        <v>0</v>
      </c>
      <c r="AN493">
        <v>0</v>
      </c>
      <c r="AO493">
        <v>0</v>
      </c>
      <c r="AP493">
        <v>0</v>
      </c>
    </row>
    <row r="494" spans="1:42" ht="18" hidden="1" outlineLevel="1" x14ac:dyDescent="0.35">
      <c r="A494" s="13" t="s">
        <v>184</v>
      </c>
      <c r="B494" s="35">
        <v>482</v>
      </c>
      <c r="C494" s="473"/>
      <c r="D494" s="474"/>
      <c r="E494" s="474"/>
      <c r="F494" s="475"/>
      <c r="G494" s="476">
        <v>0</v>
      </c>
      <c r="H494" s="477">
        <v>0.1</v>
      </c>
      <c r="I494" s="102">
        <v>0</v>
      </c>
      <c r="J494" s="475"/>
      <c r="K494" s="7"/>
      <c r="L494" s="491">
        <v>482</v>
      </c>
      <c r="M494" s="503" t="s">
        <v>489</v>
      </c>
      <c r="N494" s="242">
        <v>0</v>
      </c>
      <c r="O494" s="504"/>
      <c r="P494" s="505"/>
      <c r="Q494" s="81"/>
      <c r="R494" s="510"/>
      <c r="S494" s="510"/>
      <c r="T494" s="507" t="s">
        <v>489</v>
      </c>
      <c r="AM494">
        <v>0</v>
      </c>
      <c r="AN494">
        <v>0</v>
      </c>
      <c r="AO494">
        <v>0</v>
      </c>
      <c r="AP494">
        <v>0</v>
      </c>
    </row>
    <row r="495" spans="1:42" ht="18" hidden="1" outlineLevel="1" x14ac:dyDescent="0.35">
      <c r="A495" s="13" t="s">
        <v>184</v>
      </c>
      <c r="B495" s="35">
        <v>483</v>
      </c>
      <c r="C495" s="473"/>
      <c r="D495" s="474"/>
      <c r="E495" s="474"/>
      <c r="F495" s="475"/>
      <c r="G495" s="476">
        <v>0</v>
      </c>
      <c r="H495" s="477">
        <v>0.1</v>
      </c>
      <c r="I495" s="102">
        <v>0</v>
      </c>
      <c r="J495" s="475"/>
      <c r="K495" s="7"/>
      <c r="L495" s="491">
        <v>483</v>
      </c>
      <c r="M495" s="503" t="s">
        <v>489</v>
      </c>
      <c r="N495" s="242">
        <v>0</v>
      </c>
      <c r="O495" s="504"/>
      <c r="P495" s="505"/>
      <c r="Q495" s="81"/>
      <c r="R495" s="510"/>
      <c r="S495" s="510"/>
      <c r="T495" s="507" t="s">
        <v>489</v>
      </c>
      <c r="AM495">
        <v>0</v>
      </c>
      <c r="AN495">
        <v>0</v>
      </c>
      <c r="AO495">
        <v>0</v>
      </c>
      <c r="AP495">
        <v>0</v>
      </c>
    </row>
    <row r="496" spans="1:42" ht="18" hidden="1" outlineLevel="1" x14ac:dyDescent="0.35">
      <c r="A496" s="13" t="s">
        <v>184</v>
      </c>
      <c r="B496" s="35">
        <v>484</v>
      </c>
      <c r="C496" s="473"/>
      <c r="D496" s="474"/>
      <c r="E496" s="474"/>
      <c r="F496" s="475"/>
      <c r="G496" s="476">
        <v>0</v>
      </c>
      <c r="H496" s="477">
        <v>0.1</v>
      </c>
      <c r="I496" s="102">
        <v>0</v>
      </c>
      <c r="J496" s="475"/>
      <c r="K496" s="7"/>
      <c r="L496" s="491">
        <v>484</v>
      </c>
      <c r="M496" s="503" t="s">
        <v>489</v>
      </c>
      <c r="N496" s="242">
        <v>0</v>
      </c>
      <c r="O496" s="504"/>
      <c r="P496" s="505"/>
      <c r="Q496" s="81"/>
      <c r="R496" s="510"/>
      <c r="S496" s="510"/>
      <c r="T496" s="507" t="s">
        <v>489</v>
      </c>
      <c r="AM496">
        <v>0</v>
      </c>
      <c r="AN496">
        <v>0</v>
      </c>
      <c r="AO496">
        <v>0</v>
      </c>
      <c r="AP496">
        <v>0</v>
      </c>
    </row>
    <row r="497" spans="1:42" ht="18" hidden="1" outlineLevel="1" x14ac:dyDescent="0.35">
      <c r="A497" s="13" t="s">
        <v>184</v>
      </c>
      <c r="B497" s="35">
        <v>485</v>
      </c>
      <c r="C497" s="473"/>
      <c r="D497" s="474"/>
      <c r="E497" s="474"/>
      <c r="F497" s="475"/>
      <c r="G497" s="476">
        <v>0</v>
      </c>
      <c r="H497" s="477">
        <v>0.1</v>
      </c>
      <c r="I497" s="102">
        <v>0</v>
      </c>
      <c r="J497" s="475"/>
      <c r="K497" s="7"/>
      <c r="L497" s="491">
        <v>485</v>
      </c>
      <c r="M497" s="503" t="s">
        <v>489</v>
      </c>
      <c r="N497" s="242">
        <v>0</v>
      </c>
      <c r="O497" s="504"/>
      <c r="P497" s="505"/>
      <c r="Q497" s="81"/>
      <c r="R497" s="510"/>
      <c r="S497" s="510"/>
      <c r="T497" s="507" t="s">
        <v>489</v>
      </c>
      <c r="AM497">
        <v>0</v>
      </c>
      <c r="AN497">
        <v>0</v>
      </c>
      <c r="AO497">
        <v>0</v>
      </c>
      <c r="AP497">
        <v>0</v>
      </c>
    </row>
    <row r="498" spans="1:42" ht="18" hidden="1" outlineLevel="1" x14ac:dyDescent="0.35">
      <c r="A498" s="13" t="s">
        <v>184</v>
      </c>
      <c r="B498" s="35">
        <v>486</v>
      </c>
      <c r="C498" s="473"/>
      <c r="D498" s="474"/>
      <c r="E498" s="474"/>
      <c r="F498" s="475"/>
      <c r="G498" s="476">
        <v>0</v>
      </c>
      <c r="H498" s="477">
        <v>0.1</v>
      </c>
      <c r="I498" s="102">
        <v>0</v>
      </c>
      <c r="J498" s="475"/>
      <c r="K498" s="7"/>
      <c r="L498" s="491">
        <v>486</v>
      </c>
      <c r="M498" s="503" t="s">
        <v>489</v>
      </c>
      <c r="N498" s="242">
        <v>0</v>
      </c>
      <c r="O498" s="504"/>
      <c r="P498" s="505"/>
      <c r="Q498" s="81"/>
      <c r="R498" s="510"/>
      <c r="S498" s="510"/>
      <c r="T498" s="507" t="s">
        <v>489</v>
      </c>
      <c r="AM498">
        <v>0</v>
      </c>
      <c r="AN498">
        <v>0</v>
      </c>
      <c r="AO498">
        <v>0</v>
      </c>
      <c r="AP498">
        <v>0</v>
      </c>
    </row>
    <row r="499" spans="1:42" ht="18" hidden="1" outlineLevel="1" x14ac:dyDescent="0.35">
      <c r="A499" s="13" t="s">
        <v>184</v>
      </c>
      <c r="B499" s="35">
        <v>487</v>
      </c>
      <c r="C499" s="473"/>
      <c r="D499" s="474"/>
      <c r="E499" s="474"/>
      <c r="F499" s="475"/>
      <c r="G499" s="476">
        <v>0</v>
      </c>
      <c r="H499" s="477">
        <v>0.1</v>
      </c>
      <c r="I499" s="102">
        <v>0</v>
      </c>
      <c r="J499" s="475"/>
      <c r="K499" s="7"/>
      <c r="L499" s="491">
        <v>487</v>
      </c>
      <c r="M499" s="503" t="s">
        <v>489</v>
      </c>
      <c r="N499" s="242">
        <v>0</v>
      </c>
      <c r="O499" s="504"/>
      <c r="P499" s="505"/>
      <c r="Q499" s="81"/>
      <c r="R499" s="510"/>
      <c r="S499" s="510"/>
      <c r="T499" s="507" t="s">
        <v>489</v>
      </c>
      <c r="AM499">
        <v>0</v>
      </c>
      <c r="AN499">
        <v>0</v>
      </c>
      <c r="AO499">
        <v>0</v>
      </c>
      <c r="AP499">
        <v>0</v>
      </c>
    </row>
    <row r="500" spans="1:42" ht="18" hidden="1" outlineLevel="1" x14ac:dyDescent="0.35">
      <c r="A500" s="13" t="s">
        <v>184</v>
      </c>
      <c r="B500" s="35">
        <v>488</v>
      </c>
      <c r="C500" s="473"/>
      <c r="D500" s="474"/>
      <c r="E500" s="474"/>
      <c r="F500" s="475"/>
      <c r="G500" s="476">
        <v>0</v>
      </c>
      <c r="H500" s="477">
        <v>0.1</v>
      </c>
      <c r="I500" s="102">
        <v>0</v>
      </c>
      <c r="J500" s="475"/>
      <c r="K500" s="7"/>
      <c r="L500" s="491">
        <v>488</v>
      </c>
      <c r="M500" s="503" t="s">
        <v>489</v>
      </c>
      <c r="N500" s="242">
        <v>0</v>
      </c>
      <c r="O500" s="504"/>
      <c r="P500" s="505"/>
      <c r="Q500" s="81"/>
      <c r="R500" s="510"/>
      <c r="S500" s="510"/>
      <c r="T500" s="507" t="s">
        <v>489</v>
      </c>
      <c r="AM500">
        <v>0</v>
      </c>
      <c r="AN500">
        <v>0</v>
      </c>
      <c r="AO500">
        <v>0</v>
      </c>
      <c r="AP500">
        <v>0</v>
      </c>
    </row>
    <row r="501" spans="1:42" ht="18" hidden="1" outlineLevel="1" x14ac:dyDescent="0.35">
      <c r="A501" s="13" t="s">
        <v>184</v>
      </c>
      <c r="B501" s="35">
        <v>489</v>
      </c>
      <c r="C501" s="473"/>
      <c r="D501" s="474"/>
      <c r="E501" s="474"/>
      <c r="F501" s="475"/>
      <c r="G501" s="476">
        <v>0</v>
      </c>
      <c r="H501" s="477">
        <v>0.1</v>
      </c>
      <c r="I501" s="102">
        <v>0</v>
      </c>
      <c r="J501" s="475"/>
      <c r="K501" s="7"/>
      <c r="L501" s="491">
        <v>489</v>
      </c>
      <c r="M501" s="503" t="s">
        <v>489</v>
      </c>
      <c r="N501" s="242">
        <v>0</v>
      </c>
      <c r="O501" s="504"/>
      <c r="P501" s="505"/>
      <c r="Q501" s="81"/>
      <c r="R501" s="510"/>
      <c r="S501" s="510"/>
      <c r="T501" s="507" t="s">
        <v>489</v>
      </c>
      <c r="AM501">
        <v>0</v>
      </c>
      <c r="AN501">
        <v>0</v>
      </c>
      <c r="AO501">
        <v>0</v>
      </c>
      <c r="AP501">
        <v>0</v>
      </c>
    </row>
    <row r="502" spans="1:42" ht="18" hidden="1" outlineLevel="1" x14ac:dyDescent="0.35">
      <c r="A502" s="13" t="s">
        <v>184</v>
      </c>
      <c r="B502" s="35">
        <v>490</v>
      </c>
      <c r="C502" s="473"/>
      <c r="D502" s="474"/>
      <c r="E502" s="474"/>
      <c r="F502" s="475"/>
      <c r="G502" s="476">
        <v>0</v>
      </c>
      <c r="H502" s="477">
        <v>0.1</v>
      </c>
      <c r="I502" s="102">
        <v>0</v>
      </c>
      <c r="J502" s="475"/>
      <c r="K502" s="7"/>
      <c r="L502" s="491">
        <v>490</v>
      </c>
      <c r="M502" s="503" t="s">
        <v>489</v>
      </c>
      <c r="N502" s="242">
        <v>0</v>
      </c>
      <c r="O502" s="504"/>
      <c r="P502" s="505"/>
      <c r="Q502" s="81"/>
      <c r="R502" s="510"/>
      <c r="S502" s="510"/>
      <c r="T502" s="507" t="s">
        <v>489</v>
      </c>
      <c r="AM502">
        <v>0</v>
      </c>
      <c r="AN502">
        <v>0</v>
      </c>
      <c r="AO502">
        <v>0</v>
      </c>
      <c r="AP502">
        <v>0</v>
      </c>
    </row>
    <row r="503" spans="1:42" ht="18" hidden="1" outlineLevel="1" x14ac:dyDescent="0.35">
      <c r="A503" s="13" t="s">
        <v>184</v>
      </c>
      <c r="B503" s="35">
        <v>491</v>
      </c>
      <c r="C503" s="473"/>
      <c r="D503" s="474"/>
      <c r="E503" s="474"/>
      <c r="F503" s="475"/>
      <c r="G503" s="476">
        <v>0</v>
      </c>
      <c r="H503" s="477">
        <v>0.1</v>
      </c>
      <c r="I503" s="102">
        <v>0</v>
      </c>
      <c r="J503" s="475"/>
      <c r="K503" s="7"/>
      <c r="L503" s="491">
        <v>491</v>
      </c>
      <c r="M503" s="503" t="s">
        <v>489</v>
      </c>
      <c r="N503" s="242">
        <v>0</v>
      </c>
      <c r="O503" s="504"/>
      <c r="P503" s="505"/>
      <c r="Q503" s="81"/>
      <c r="R503" s="510"/>
      <c r="S503" s="510"/>
      <c r="T503" s="507" t="s">
        <v>489</v>
      </c>
      <c r="AM503">
        <v>0</v>
      </c>
      <c r="AN503">
        <v>0</v>
      </c>
      <c r="AO503">
        <v>0</v>
      </c>
      <c r="AP503">
        <v>0</v>
      </c>
    </row>
    <row r="504" spans="1:42" ht="18" hidden="1" outlineLevel="1" x14ac:dyDescent="0.35">
      <c r="A504" s="13" t="s">
        <v>184</v>
      </c>
      <c r="B504" s="35">
        <v>492</v>
      </c>
      <c r="C504" s="473"/>
      <c r="D504" s="474"/>
      <c r="E504" s="474"/>
      <c r="F504" s="475"/>
      <c r="G504" s="476">
        <v>0</v>
      </c>
      <c r="H504" s="477">
        <v>0.1</v>
      </c>
      <c r="I504" s="102">
        <v>0</v>
      </c>
      <c r="J504" s="475"/>
      <c r="K504" s="7"/>
      <c r="L504" s="491">
        <v>492</v>
      </c>
      <c r="M504" s="503" t="s">
        <v>489</v>
      </c>
      <c r="N504" s="242">
        <v>0</v>
      </c>
      <c r="O504" s="504"/>
      <c r="P504" s="505"/>
      <c r="Q504" s="81"/>
      <c r="R504" s="510"/>
      <c r="S504" s="510"/>
      <c r="T504" s="507" t="s">
        <v>489</v>
      </c>
      <c r="AM504">
        <v>0</v>
      </c>
      <c r="AN504">
        <v>0</v>
      </c>
      <c r="AO504">
        <v>0</v>
      </c>
      <c r="AP504">
        <v>0</v>
      </c>
    </row>
    <row r="505" spans="1:42" ht="18" hidden="1" outlineLevel="1" x14ac:dyDescent="0.35">
      <c r="A505" s="13" t="s">
        <v>184</v>
      </c>
      <c r="B505" s="35">
        <v>493</v>
      </c>
      <c r="C505" s="473"/>
      <c r="D505" s="474"/>
      <c r="E505" s="474"/>
      <c r="F505" s="475"/>
      <c r="G505" s="476">
        <v>0</v>
      </c>
      <c r="H505" s="477">
        <v>0.1</v>
      </c>
      <c r="I505" s="102">
        <v>0</v>
      </c>
      <c r="J505" s="475"/>
      <c r="K505" s="7"/>
      <c r="L505" s="491">
        <v>493</v>
      </c>
      <c r="M505" s="503" t="s">
        <v>489</v>
      </c>
      <c r="N505" s="242">
        <v>0</v>
      </c>
      <c r="O505" s="504"/>
      <c r="P505" s="505"/>
      <c r="Q505" s="81"/>
      <c r="R505" s="510"/>
      <c r="S505" s="510"/>
      <c r="T505" s="507" t="s">
        <v>489</v>
      </c>
      <c r="AM505">
        <v>0</v>
      </c>
      <c r="AN505">
        <v>0</v>
      </c>
      <c r="AO505">
        <v>0</v>
      </c>
      <c r="AP505">
        <v>0</v>
      </c>
    </row>
    <row r="506" spans="1:42" ht="18" hidden="1" outlineLevel="1" x14ac:dyDescent="0.35">
      <c r="A506" s="13" t="s">
        <v>184</v>
      </c>
      <c r="B506" s="35">
        <v>494</v>
      </c>
      <c r="C506" s="473"/>
      <c r="D506" s="474"/>
      <c r="E506" s="474"/>
      <c r="F506" s="475"/>
      <c r="G506" s="476">
        <v>0</v>
      </c>
      <c r="H506" s="477">
        <v>0.1</v>
      </c>
      <c r="I506" s="102">
        <v>0</v>
      </c>
      <c r="J506" s="475"/>
      <c r="K506" s="7"/>
      <c r="L506" s="491">
        <v>494</v>
      </c>
      <c r="M506" s="503" t="s">
        <v>489</v>
      </c>
      <c r="N506" s="242">
        <v>0</v>
      </c>
      <c r="O506" s="504"/>
      <c r="P506" s="505"/>
      <c r="Q506" s="81"/>
      <c r="R506" s="510"/>
      <c r="S506" s="510"/>
      <c r="T506" s="507" t="s">
        <v>489</v>
      </c>
      <c r="AM506">
        <v>0</v>
      </c>
      <c r="AN506">
        <v>0</v>
      </c>
      <c r="AO506">
        <v>0</v>
      </c>
      <c r="AP506">
        <v>0</v>
      </c>
    </row>
    <row r="507" spans="1:42" ht="18" hidden="1" outlineLevel="1" x14ac:dyDescent="0.35">
      <c r="A507" s="13" t="s">
        <v>184</v>
      </c>
      <c r="B507" s="35">
        <v>495</v>
      </c>
      <c r="C507" s="473"/>
      <c r="D507" s="474"/>
      <c r="E507" s="474"/>
      <c r="F507" s="475"/>
      <c r="G507" s="476">
        <v>0</v>
      </c>
      <c r="H507" s="477">
        <v>0.1</v>
      </c>
      <c r="I507" s="102">
        <v>0</v>
      </c>
      <c r="J507" s="475"/>
      <c r="K507" s="7"/>
      <c r="L507" s="491">
        <v>495</v>
      </c>
      <c r="M507" s="503" t="s">
        <v>489</v>
      </c>
      <c r="N507" s="242">
        <v>0</v>
      </c>
      <c r="O507" s="504"/>
      <c r="P507" s="505"/>
      <c r="Q507" s="81"/>
      <c r="R507" s="510"/>
      <c r="S507" s="510"/>
      <c r="T507" s="507" t="s">
        <v>489</v>
      </c>
      <c r="AM507">
        <v>0</v>
      </c>
      <c r="AN507">
        <v>0</v>
      </c>
      <c r="AO507">
        <v>0</v>
      </c>
      <c r="AP507">
        <v>0</v>
      </c>
    </row>
    <row r="508" spans="1:42" ht="18" hidden="1" outlineLevel="1" x14ac:dyDescent="0.35">
      <c r="A508" s="13" t="s">
        <v>184</v>
      </c>
      <c r="B508" s="35">
        <v>496</v>
      </c>
      <c r="C508" s="473"/>
      <c r="D508" s="474"/>
      <c r="E508" s="474"/>
      <c r="F508" s="475"/>
      <c r="G508" s="476">
        <v>0</v>
      </c>
      <c r="H508" s="477">
        <v>0.1</v>
      </c>
      <c r="I508" s="102">
        <v>0</v>
      </c>
      <c r="J508" s="475"/>
      <c r="K508" s="7"/>
      <c r="L508" s="491">
        <v>496</v>
      </c>
      <c r="M508" s="503" t="s">
        <v>489</v>
      </c>
      <c r="N508" s="242">
        <v>0</v>
      </c>
      <c r="O508" s="504"/>
      <c r="P508" s="505"/>
      <c r="Q508" s="81"/>
      <c r="R508" s="510"/>
      <c r="S508" s="510"/>
      <c r="T508" s="507" t="s">
        <v>489</v>
      </c>
      <c r="AM508">
        <v>0</v>
      </c>
      <c r="AN508">
        <v>0</v>
      </c>
      <c r="AO508">
        <v>0</v>
      </c>
      <c r="AP508">
        <v>0</v>
      </c>
    </row>
    <row r="509" spans="1:42" ht="18" hidden="1" outlineLevel="1" x14ac:dyDescent="0.35">
      <c r="A509" s="13" t="s">
        <v>184</v>
      </c>
      <c r="B509" s="35">
        <v>497</v>
      </c>
      <c r="C509" s="473"/>
      <c r="D509" s="474"/>
      <c r="E509" s="474"/>
      <c r="F509" s="475"/>
      <c r="G509" s="476">
        <v>0</v>
      </c>
      <c r="H509" s="477">
        <v>0.1</v>
      </c>
      <c r="I509" s="102">
        <v>0</v>
      </c>
      <c r="J509" s="475"/>
      <c r="K509" s="7"/>
      <c r="L509" s="491">
        <v>497</v>
      </c>
      <c r="M509" s="503" t="s">
        <v>489</v>
      </c>
      <c r="N509" s="242">
        <v>0</v>
      </c>
      <c r="O509" s="504"/>
      <c r="P509" s="505"/>
      <c r="Q509" s="81"/>
      <c r="R509" s="510"/>
      <c r="S509" s="510"/>
      <c r="T509" s="507" t="s">
        <v>489</v>
      </c>
      <c r="AM509">
        <v>0</v>
      </c>
      <c r="AN509">
        <v>0</v>
      </c>
      <c r="AO509">
        <v>0</v>
      </c>
      <c r="AP509">
        <v>0</v>
      </c>
    </row>
    <row r="510" spans="1:42" ht="18" hidden="1" outlineLevel="1" x14ac:dyDescent="0.35">
      <c r="A510" s="13" t="s">
        <v>184</v>
      </c>
      <c r="B510" s="35">
        <v>498</v>
      </c>
      <c r="C510" s="473"/>
      <c r="D510" s="474"/>
      <c r="E510" s="474"/>
      <c r="F510" s="475"/>
      <c r="G510" s="476">
        <v>0</v>
      </c>
      <c r="H510" s="477">
        <v>0.1</v>
      </c>
      <c r="I510" s="102">
        <v>0</v>
      </c>
      <c r="J510" s="475"/>
      <c r="K510" s="7"/>
      <c r="L510" s="491">
        <v>498</v>
      </c>
      <c r="M510" s="503" t="s">
        <v>489</v>
      </c>
      <c r="N510" s="242">
        <v>0</v>
      </c>
      <c r="O510" s="504"/>
      <c r="P510" s="505"/>
      <c r="Q510" s="81"/>
      <c r="R510" s="510"/>
      <c r="S510" s="510"/>
      <c r="T510" s="507" t="s">
        <v>489</v>
      </c>
      <c r="AM510">
        <v>0</v>
      </c>
      <c r="AN510">
        <v>0</v>
      </c>
      <c r="AO510">
        <v>0</v>
      </c>
      <c r="AP510">
        <v>0</v>
      </c>
    </row>
    <row r="511" spans="1:42" ht="18" hidden="1" outlineLevel="1" x14ac:dyDescent="0.35">
      <c r="A511" s="13" t="s">
        <v>184</v>
      </c>
      <c r="B511" s="35">
        <v>499</v>
      </c>
      <c r="C511" s="473"/>
      <c r="D511" s="474"/>
      <c r="E511" s="474"/>
      <c r="F511" s="475"/>
      <c r="G511" s="476">
        <v>0</v>
      </c>
      <c r="H511" s="477">
        <v>0.1</v>
      </c>
      <c r="I511" s="102">
        <v>0</v>
      </c>
      <c r="J511" s="475"/>
      <c r="K511" s="7"/>
      <c r="L511" s="491">
        <v>499</v>
      </c>
      <c r="M511" s="503" t="s">
        <v>489</v>
      </c>
      <c r="N511" s="242">
        <v>0</v>
      </c>
      <c r="O511" s="504"/>
      <c r="P511" s="505"/>
      <c r="Q511" s="81"/>
      <c r="R511" s="510"/>
      <c r="S511" s="510"/>
      <c r="T511" s="507" t="s">
        <v>489</v>
      </c>
      <c r="AM511">
        <v>0</v>
      </c>
      <c r="AN511">
        <v>0</v>
      </c>
      <c r="AO511">
        <v>0</v>
      </c>
      <c r="AP511">
        <v>0</v>
      </c>
    </row>
    <row r="512" spans="1:42" ht="18" hidden="1" outlineLevel="1" x14ac:dyDescent="0.35">
      <c r="A512" s="13" t="s">
        <v>184</v>
      </c>
      <c r="B512" s="35">
        <v>500</v>
      </c>
      <c r="C512" s="473"/>
      <c r="D512" s="474"/>
      <c r="E512" s="474"/>
      <c r="F512" s="475"/>
      <c r="G512" s="476">
        <v>0</v>
      </c>
      <c r="H512" s="477">
        <v>0.1</v>
      </c>
      <c r="I512" s="102">
        <v>0</v>
      </c>
      <c r="J512" s="475"/>
      <c r="K512" s="7"/>
      <c r="L512" s="491">
        <v>500</v>
      </c>
      <c r="M512" s="503" t="s">
        <v>489</v>
      </c>
      <c r="N512" s="242">
        <v>0</v>
      </c>
      <c r="O512" s="504"/>
      <c r="P512" s="505"/>
      <c r="Q512" s="81"/>
      <c r="R512" s="510"/>
      <c r="S512" s="510"/>
      <c r="T512" s="507" t="s">
        <v>489</v>
      </c>
      <c r="AM512">
        <v>0</v>
      </c>
      <c r="AN512">
        <v>0</v>
      </c>
      <c r="AO512">
        <v>0</v>
      </c>
      <c r="AP512">
        <v>0</v>
      </c>
    </row>
    <row r="513" spans="1:42" ht="15" customHeight="1" collapsed="1" x14ac:dyDescent="0.35">
      <c r="A513" s="103"/>
      <c r="B513" s="104" t="s">
        <v>243</v>
      </c>
      <c r="C513" s="275"/>
      <c r="D513" s="484"/>
      <c r="E513" s="484"/>
      <c r="F513" s="259"/>
      <c r="G513" s="259"/>
      <c r="H513" s="259"/>
      <c r="I513" s="259"/>
      <c r="J513" s="259"/>
      <c r="K513" s="105"/>
      <c r="L513" s="491"/>
      <c r="M513" s="503"/>
      <c r="N513" s="242"/>
      <c r="O513" s="504"/>
      <c r="P513" s="505"/>
      <c r="Q513" s="81"/>
      <c r="R513" s="510"/>
      <c r="S513" s="510"/>
      <c r="T513" s="507" t="s">
        <v>489</v>
      </c>
      <c r="AM513">
        <v>0</v>
      </c>
      <c r="AN513">
        <v>0</v>
      </c>
      <c r="AO513">
        <v>0</v>
      </c>
      <c r="AP513">
        <v>0</v>
      </c>
    </row>
    <row r="514" spans="1:42" ht="18" hidden="1" outlineLevel="1" x14ac:dyDescent="0.35">
      <c r="A514" s="13" t="s">
        <v>184</v>
      </c>
      <c r="B514" s="35">
        <v>501</v>
      </c>
      <c r="C514" s="473"/>
      <c r="D514" s="474"/>
      <c r="E514" s="474"/>
      <c r="F514" s="475"/>
      <c r="G514" s="476">
        <v>0</v>
      </c>
      <c r="H514" s="477">
        <v>0.1</v>
      </c>
      <c r="I514" s="102">
        <v>0</v>
      </c>
      <c r="J514" s="475"/>
      <c r="K514" s="7"/>
      <c r="L514" s="491">
        <v>501</v>
      </c>
      <c r="M514" s="503" t="s">
        <v>489</v>
      </c>
      <c r="N514" s="511">
        <v>0</v>
      </c>
      <c r="O514" s="504"/>
      <c r="P514" s="505"/>
      <c r="R514" s="510"/>
      <c r="S514" s="510"/>
      <c r="T514" s="507" t="s">
        <v>489</v>
      </c>
      <c r="AM514">
        <v>0</v>
      </c>
      <c r="AN514">
        <v>0</v>
      </c>
      <c r="AO514">
        <v>0</v>
      </c>
      <c r="AP514">
        <v>0</v>
      </c>
    </row>
    <row r="515" spans="1:42" ht="18" hidden="1" outlineLevel="1" x14ac:dyDescent="0.35">
      <c r="A515" s="13" t="s">
        <v>184</v>
      </c>
      <c r="B515" s="35">
        <v>502</v>
      </c>
      <c r="C515" s="473"/>
      <c r="D515" s="474"/>
      <c r="E515" s="474"/>
      <c r="F515" s="475"/>
      <c r="G515" s="476">
        <v>0</v>
      </c>
      <c r="H515" s="477">
        <v>0.1</v>
      </c>
      <c r="I515" s="102">
        <v>0</v>
      </c>
      <c r="J515" s="475"/>
      <c r="K515" s="7"/>
      <c r="L515" s="491">
        <v>502</v>
      </c>
      <c r="M515" s="503" t="s">
        <v>489</v>
      </c>
      <c r="N515" s="511">
        <v>0</v>
      </c>
      <c r="O515" s="504"/>
      <c r="P515" s="505"/>
      <c r="R515" s="510"/>
      <c r="S515" s="510"/>
      <c r="T515" s="507" t="s">
        <v>489</v>
      </c>
      <c r="AM515">
        <v>0</v>
      </c>
      <c r="AN515">
        <v>0</v>
      </c>
      <c r="AO515">
        <v>0</v>
      </c>
      <c r="AP515">
        <v>0</v>
      </c>
    </row>
    <row r="516" spans="1:42" ht="18" hidden="1" outlineLevel="1" x14ac:dyDescent="0.35">
      <c r="A516" s="13" t="s">
        <v>184</v>
      </c>
      <c r="B516" s="35">
        <v>503</v>
      </c>
      <c r="C516" s="473"/>
      <c r="D516" s="474"/>
      <c r="E516" s="474"/>
      <c r="F516" s="475"/>
      <c r="G516" s="476">
        <v>0</v>
      </c>
      <c r="H516" s="477">
        <v>0.1</v>
      </c>
      <c r="I516" s="102">
        <v>0</v>
      </c>
      <c r="J516" s="475"/>
      <c r="K516" s="7"/>
      <c r="L516" s="491">
        <v>503</v>
      </c>
      <c r="M516" s="503" t="s">
        <v>489</v>
      </c>
      <c r="N516" s="511">
        <v>0</v>
      </c>
      <c r="O516" s="504"/>
      <c r="P516" s="505"/>
      <c r="R516" s="510"/>
      <c r="S516" s="510"/>
      <c r="T516" s="507" t="s">
        <v>489</v>
      </c>
      <c r="AM516">
        <v>0</v>
      </c>
      <c r="AN516">
        <v>0</v>
      </c>
      <c r="AO516">
        <v>0</v>
      </c>
      <c r="AP516">
        <v>0</v>
      </c>
    </row>
    <row r="517" spans="1:42" ht="18" hidden="1" outlineLevel="1" x14ac:dyDescent="0.35">
      <c r="A517" s="13" t="s">
        <v>184</v>
      </c>
      <c r="B517" s="35">
        <v>504</v>
      </c>
      <c r="C517" s="473"/>
      <c r="D517" s="474"/>
      <c r="E517" s="474"/>
      <c r="F517" s="475"/>
      <c r="G517" s="476">
        <v>0</v>
      </c>
      <c r="H517" s="477">
        <v>0.1</v>
      </c>
      <c r="I517" s="102">
        <v>0</v>
      </c>
      <c r="J517" s="475"/>
      <c r="K517" s="7"/>
      <c r="L517" s="491">
        <v>504</v>
      </c>
      <c r="M517" s="503" t="s">
        <v>489</v>
      </c>
      <c r="N517" s="511">
        <v>0</v>
      </c>
      <c r="O517" s="504"/>
      <c r="P517" s="505"/>
      <c r="R517" s="510"/>
      <c r="S517" s="510"/>
      <c r="T517" s="507" t="s">
        <v>489</v>
      </c>
      <c r="AM517">
        <v>0</v>
      </c>
      <c r="AN517">
        <v>0</v>
      </c>
      <c r="AO517">
        <v>0</v>
      </c>
      <c r="AP517">
        <v>0</v>
      </c>
    </row>
    <row r="518" spans="1:42" ht="18" hidden="1" outlineLevel="1" x14ac:dyDescent="0.35">
      <c r="A518" s="13" t="s">
        <v>184</v>
      </c>
      <c r="B518" s="35">
        <v>505</v>
      </c>
      <c r="C518" s="473"/>
      <c r="D518" s="474"/>
      <c r="E518" s="474"/>
      <c r="F518" s="475"/>
      <c r="G518" s="476">
        <v>0</v>
      </c>
      <c r="H518" s="477">
        <v>0.1</v>
      </c>
      <c r="I518" s="102">
        <v>0</v>
      </c>
      <c r="J518" s="475"/>
      <c r="K518" s="7"/>
      <c r="L518" s="491">
        <v>505</v>
      </c>
      <c r="M518" s="503" t="s">
        <v>489</v>
      </c>
      <c r="N518" s="511">
        <v>0</v>
      </c>
      <c r="O518" s="504"/>
      <c r="P518" s="505"/>
      <c r="R518" s="510"/>
      <c r="S518" s="510"/>
      <c r="T518" s="507" t="s">
        <v>489</v>
      </c>
      <c r="AM518">
        <v>0</v>
      </c>
      <c r="AN518">
        <v>0</v>
      </c>
      <c r="AO518">
        <v>0</v>
      </c>
      <c r="AP518">
        <v>0</v>
      </c>
    </row>
    <row r="519" spans="1:42" ht="18" hidden="1" outlineLevel="1" x14ac:dyDescent="0.35">
      <c r="A519" s="13" t="s">
        <v>184</v>
      </c>
      <c r="B519" s="35">
        <v>506</v>
      </c>
      <c r="C519" s="473"/>
      <c r="D519" s="474"/>
      <c r="E519" s="474"/>
      <c r="F519" s="475"/>
      <c r="G519" s="476">
        <v>0</v>
      </c>
      <c r="H519" s="477">
        <v>0.1</v>
      </c>
      <c r="I519" s="102">
        <v>0</v>
      </c>
      <c r="J519" s="475"/>
      <c r="K519" s="7"/>
      <c r="L519" s="491">
        <v>506</v>
      </c>
      <c r="M519" s="503" t="s">
        <v>489</v>
      </c>
      <c r="N519" s="511">
        <v>0</v>
      </c>
      <c r="O519" s="504"/>
      <c r="P519" s="505"/>
      <c r="R519" s="510"/>
      <c r="S519" s="510"/>
      <c r="T519" s="507" t="s">
        <v>489</v>
      </c>
      <c r="AM519">
        <v>0</v>
      </c>
      <c r="AN519">
        <v>0</v>
      </c>
      <c r="AO519">
        <v>0</v>
      </c>
      <c r="AP519">
        <v>0</v>
      </c>
    </row>
    <row r="520" spans="1:42" ht="18" hidden="1" outlineLevel="1" x14ac:dyDescent="0.35">
      <c r="A520" s="13" t="s">
        <v>184</v>
      </c>
      <c r="B520" s="35">
        <v>507</v>
      </c>
      <c r="C520" s="473"/>
      <c r="D520" s="474"/>
      <c r="E520" s="474"/>
      <c r="F520" s="475"/>
      <c r="G520" s="476">
        <v>0</v>
      </c>
      <c r="H520" s="477">
        <v>0.1</v>
      </c>
      <c r="I520" s="102">
        <v>0</v>
      </c>
      <c r="J520" s="475"/>
      <c r="K520" s="7"/>
      <c r="L520" s="491">
        <v>507</v>
      </c>
      <c r="M520" s="503" t="s">
        <v>489</v>
      </c>
      <c r="N520" s="511">
        <v>0</v>
      </c>
      <c r="O520" s="504"/>
      <c r="P520" s="505"/>
      <c r="R520" s="510"/>
      <c r="S520" s="510"/>
      <c r="T520" s="507" t="s">
        <v>489</v>
      </c>
      <c r="AM520">
        <v>0</v>
      </c>
      <c r="AN520">
        <v>0</v>
      </c>
      <c r="AO520">
        <v>0</v>
      </c>
      <c r="AP520">
        <v>0</v>
      </c>
    </row>
    <row r="521" spans="1:42" ht="18" hidden="1" outlineLevel="1" x14ac:dyDescent="0.35">
      <c r="A521" s="13" t="s">
        <v>184</v>
      </c>
      <c r="B521" s="35">
        <v>508</v>
      </c>
      <c r="C521" s="473"/>
      <c r="D521" s="474"/>
      <c r="E521" s="474"/>
      <c r="F521" s="475"/>
      <c r="G521" s="476">
        <v>0</v>
      </c>
      <c r="H521" s="477">
        <v>0.1</v>
      </c>
      <c r="I521" s="102">
        <v>0</v>
      </c>
      <c r="J521" s="475"/>
      <c r="K521" s="7"/>
      <c r="L521" s="491">
        <v>508</v>
      </c>
      <c r="M521" s="503" t="s">
        <v>489</v>
      </c>
      <c r="N521" s="511">
        <v>0</v>
      </c>
      <c r="O521" s="504"/>
      <c r="P521" s="505"/>
      <c r="R521" s="510"/>
      <c r="S521" s="510"/>
      <c r="T521" s="507" t="s">
        <v>489</v>
      </c>
      <c r="AM521">
        <v>0</v>
      </c>
      <c r="AN521">
        <v>0</v>
      </c>
      <c r="AO521">
        <v>0</v>
      </c>
      <c r="AP521">
        <v>0</v>
      </c>
    </row>
    <row r="522" spans="1:42" ht="18" hidden="1" outlineLevel="1" x14ac:dyDescent="0.35">
      <c r="A522" s="13" t="s">
        <v>184</v>
      </c>
      <c r="B522" s="35">
        <v>509</v>
      </c>
      <c r="C522" s="473"/>
      <c r="D522" s="474"/>
      <c r="E522" s="474"/>
      <c r="F522" s="475"/>
      <c r="G522" s="476">
        <v>0</v>
      </c>
      <c r="H522" s="477">
        <v>0.1</v>
      </c>
      <c r="I522" s="102">
        <v>0</v>
      </c>
      <c r="J522" s="475"/>
      <c r="K522" s="7"/>
      <c r="L522" s="491">
        <v>509</v>
      </c>
      <c r="M522" s="503" t="s">
        <v>489</v>
      </c>
      <c r="N522" s="511">
        <v>0</v>
      </c>
      <c r="O522" s="504"/>
      <c r="P522" s="505"/>
      <c r="R522" s="510"/>
      <c r="S522" s="510"/>
      <c r="T522" s="507" t="s">
        <v>489</v>
      </c>
      <c r="AM522">
        <v>0</v>
      </c>
      <c r="AN522">
        <v>0</v>
      </c>
      <c r="AO522">
        <v>0</v>
      </c>
      <c r="AP522">
        <v>0</v>
      </c>
    </row>
    <row r="523" spans="1:42" ht="18" hidden="1" outlineLevel="1" x14ac:dyDescent="0.35">
      <c r="A523" s="13" t="s">
        <v>184</v>
      </c>
      <c r="B523" s="35">
        <v>510</v>
      </c>
      <c r="C523" s="473"/>
      <c r="D523" s="474"/>
      <c r="E523" s="474"/>
      <c r="F523" s="475"/>
      <c r="G523" s="476">
        <v>0</v>
      </c>
      <c r="H523" s="477">
        <v>0.1</v>
      </c>
      <c r="I523" s="102">
        <v>0</v>
      </c>
      <c r="J523" s="475"/>
      <c r="K523" s="7"/>
      <c r="L523" s="491">
        <v>510</v>
      </c>
      <c r="M523" s="503" t="s">
        <v>489</v>
      </c>
      <c r="N523" s="511">
        <v>0</v>
      </c>
      <c r="O523" s="504"/>
      <c r="P523" s="505"/>
      <c r="R523" s="510"/>
      <c r="S523" s="510"/>
      <c r="T523" s="507" t="s">
        <v>489</v>
      </c>
      <c r="AM523">
        <v>0</v>
      </c>
      <c r="AN523">
        <v>0</v>
      </c>
      <c r="AO523">
        <v>0</v>
      </c>
      <c r="AP523">
        <v>0</v>
      </c>
    </row>
    <row r="524" spans="1:42" ht="18" hidden="1" outlineLevel="1" x14ac:dyDescent="0.35">
      <c r="A524" s="13" t="s">
        <v>184</v>
      </c>
      <c r="B524" s="35">
        <v>511</v>
      </c>
      <c r="C524" s="473"/>
      <c r="D524" s="474"/>
      <c r="E524" s="474"/>
      <c r="F524" s="475"/>
      <c r="G524" s="476">
        <v>0</v>
      </c>
      <c r="H524" s="477">
        <v>0.1</v>
      </c>
      <c r="I524" s="102">
        <v>0</v>
      </c>
      <c r="J524" s="475"/>
      <c r="K524" s="7"/>
      <c r="L524" s="491">
        <v>511</v>
      </c>
      <c r="M524" s="503" t="s">
        <v>489</v>
      </c>
      <c r="N524" s="511">
        <v>0</v>
      </c>
      <c r="O524" s="504"/>
      <c r="P524" s="505"/>
      <c r="R524" s="510"/>
      <c r="S524" s="510"/>
      <c r="T524" s="507" t="s">
        <v>489</v>
      </c>
      <c r="AM524">
        <v>0</v>
      </c>
      <c r="AN524">
        <v>0</v>
      </c>
      <c r="AO524">
        <v>0</v>
      </c>
      <c r="AP524">
        <v>0</v>
      </c>
    </row>
    <row r="525" spans="1:42" ht="18" hidden="1" outlineLevel="1" x14ac:dyDescent="0.35">
      <c r="A525" s="13" t="s">
        <v>184</v>
      </c>
      <c r="B525" s="35">
        <v>512</v>
      </c>
      <c r="C525" s="473"/>
      <c r="D525" s="474"/>
      <c r="E525" s="474"/>
      <c r="F525" s="475"/>
      <c r="G525" s="476">
        <v>0</v>
      </c>
      <c r="H525" s="477">
        <v>0.1</v>
      </c>
      <c r="I525" s="102">
        <v>0</v>
      </c>
      <c r="J525" s="475"/>
      <c r="K525" s="7"/>
      <c r="L525" s="491">
        <v>512</v>
      </c>
      <c r="M525" s="503" t="s">
        <v>489</v>
      </c>
      <c r="N525" s="511">
        <v>0</v>
      </c>
      <c r="O525" s="504"/>
      <c r="P525" s="505"/>
      <c r="R525" s="510"/>
      <c r="S525" s="510"/>
      <c r="T525" s="507" t="s">
        <v>489</v>
      </c>
      <c r="AM525">
        <v>0</v>
      </c>
      <c r="AN525">
        <v>0</v>
      </c>
      <c r="AO525">
        <v>0</v>
      </c>
      <c r="AP525">
        <v>0</v>
      </c>
    </row>
    <row r="526" spans="1:42" ht="18" hidden="1" outlineLevel="1" x14ac:dyDescent="0.35">
      <c r="A526" s="13" t="s">
        <v>184</v>
      </c>
      <c r="B526" s="35">
        <v>513</v>
      </c>
      <c r="C526" s="473"/>
      <c r="D526" s="474"/>
      <c r="E526" s="474"/>
      <c r="F526" s="475"/>
      <c r="G526" s="476">
        <v>0</v>
      </c>
      <c r="H526" s="477">
        <v>0.1</v>
      </c>
      <c r="I526" s="102">
        <v>0</v>
      </c>
      <c r="J526" s="475"/>
      <c r="K526" s="7"/>
      <c r="L526" s="491">
        <v>513</v>
      </c>
      <c r="M526" s="503" t="s">
        <v>489</v>
      </c>
      <c r="N526" s="511">
        <v>0</v>
      </c>
      <c r="O526" s="504"/>
      <c r="P526" s="505"/>
      <c r="R526" s="510"/>
      <c r="S526" s="510"/>
      <c r="T526" s="507" t="s">
        <v>489</v>
      </c>
      <c r="AM526">
        <v>0</v>
      </c>
      <c r="AN526">
        <v>0</v>
      </c>
      <c r="AO526">
        <v>0</v>
      </c>
      <c r="AP526">
        <v>0</v>
      </c>
    </row>
    <row r="527" spans="1:42" ht="18" hidden="1" outlineLevel="1" x14ac:dyDescent="0.35">
      <c r="A527" s="13" t="s">
        <v>184</v>
      </c>
      <c r="B527" s="35">
        <v>514</v>
      </c>
      <c r="C527" s="473"/>
      <c r="D527" s="474"/>
      <c r="E527" s="474"/>
      <c r="F527" s="475"/>
      <c r="G527" s="476">
        <v>0</v>
      </c>
      <c r="H527" s="477">
        <v>0.1</v>
      </c>
      <c r="I527" s="102">
        <v>0</v>
      </c>
      <c r="J527" s="475"/>
      <c r="K527" s="7"/>
      <c r="L527" s="491">
        <v>514</v>
      </c>
      <c r="M527" s="503" t="s">
        <v>489</v>
      </c>
      <c r="N527" s="511">
        <v>0</v>
      </c>
      <c r="O527" s="504"/>
      <c r="P527" s="505"/>
      <c r="R527" s="510"/>
      <c r="S527" s="510"/>
      <c r="T527" s="507" t="s">
        <v>489</v>
      </c>
      <c r="AM527">
        <v>0</v>
      </c>
      <c r="AN527">
        <v>0</v>
      </c>
      <c r="AO527">
        <v>0</v>
      </c>
      <c r="AP527">
        <v>0</v>
      </c>
    </row>
    <row r="528" spans="1:42" ht="18" hidden="1" outlineLevel="1" x14ac:dyDescent="0.35">
      <c r="A528" s="13" t="s">
        <v>184</v>
      </c>
      <c r="B528" s="35">
        <v>515</v>
      </c>
      <c r="C528" s="473"/>
      <c r="D528" s="474"/>
      <c r="E528" s="474"/>
      <c r="F528" s="475"/>
      <c r="G528" s="476">
        <v>0</v>
      </c>
      <c r="H528" s="477">
        <v>0.1</v>
      </c>
      <c r="I528" s="102">
        <v>0</v>
      </c>
      <c r="J528" s="475"/>
      <c r="K528" s="7"/>
      <c r="L528" s="491">
        <v>515</v>
      </c>
      <c r="M528" s="503" t="s">
        <v>489</v>
      </c>
      <c r="N528" s="511">
        <v>0</v>
      </c>
      <c r="O528" s="504"/>
      <c r="P528" s="505"/>
      <c r="R528" s="510"/>
      <c r="S528" s="510"/>
      <c r="T528" s="507" t="s">
        <v>489</v>
      </c>
      <c r="AM528">
        <v>0</v>
      </c>
      <c r="AN528">
        <v>0</v>
      </c>
      <c r="AO528">
        <v>0</v>
      </c>
      <c r="AP528">
        <v>0</v>
      </c>
    </row>
    <row r="529" spans="1:42" ht="18" hidden="1" outlineLevel="1" x14ac:dyDescent="0.35">
      <c r="A529" s="13" t="s">
        <v>184</v>
      </c>
      <c r="B529" s="35">
        <v>516</v>
      </c>
      <c r="C529" s="473"/>
      <c r="D529" s="474"/>
      <c r="E529" s="474"/>
      <c r="F529" s="475"/>
      <c r="G529" s="476">
        <v>0</v>
      </c>
      <c r="H529" s="477">
        <v>0.1</v>
      </c>
      <c r="I529" s="102">
        <v>0</v>
      </c>
      <c r="J529" s="475"/>
      <c r="K529" s="7"/>
      <c r="L529" s="491">
        <v>516</v>
      </c>
      <c r="M529" s="503" t="s">
        <v>489</v>
      </c>
      <c r="N529" s="511">
        <v>0</v>
      </c>
      <c r="O529" s="504"/>
      <c r="P529" s="505"/>
      <c r="R529" s="510"/>
      <c r="S529" s="510"/>
      <c r="T529" s="507" t="s">
        <v>489</v>
      </c>
      <c r="AM529">
        <v>0</v>
      </c>
      <c r="AN529">
        <v>0</v>
      </c>
      <c r="AO529">
        <v>0</v>
      </c>
      <c r="AP529">
        <v>0</v>
      </c>
    </row>
    <row r="530" spans="1:42" ht="18" hidden="1" outlineLevel="1" x14ac:dyDescent="0.35">
      <c r="A530" s="13" t="s">
        <v>184</v>
      </c>
      <c r="B530" s="35">
        <v>517</v>
      </c>
      <c r="C530" s="473"/>
      <c r="D530" s="474"/>
      <c r="E530" s="474"/>
      <c r="F530" s="475"/>
      <c r="G530" s="476">
        <v>0</v>
      </c>
      <c r="H530" s="477">
        <v>0.1</v>
      </c>
      <c r="I530" s="102">
        <v>0</v>
      </c>
      <c r="J530" s="475"/>
      <c r="K530" s="7"/>
      <c r="L530" s="491">
        <v>517</v>
      </c>
      <c r="M530" s="503" t="s">
        <v>489</v>
      </c>
      <c r="N530" s="511">
        <v>0</v>
      </c>
      <c r="O530" s="504"/>
      <c r="P530" s="505"/>
      <c r="R530" s="510"/>
      <c r="S530" s="510"/>
      <c r="T530" s="507" t="s">
        <v>489</v>
      </c>
      <c r="AM530">
        <v>0</v>
      </c>
      <c r="AN530">
        <v>0</v>
      </c>
      <c r="AO530">
        <v>0</v>
      </c>
      <c r="AP530">
        <v>0</v>
      </c>
    </row>
    <row r="531" spans="1:42" ht="18" hidden="1" outlineLevel="1" x14ac:dyDescent="0.35">
      <c r="A531" s="13" t="s">
        <v>184</v>
      </c>
      <c r="B531" s="35">
        <v>518</v>
      </c>
      <c r="C531" s="473"/>
      <c r="D531" s="474"/>
      <c r="E531" s="474"/>
      <c r="F531" s="475"/>
      <c r="G531" s="476">
        <v>0</v>
      </c>
      <c r="H531" s="477">
        <v>0.1</v>
      </c>
      <c r="I531" s="102">
        <v>0</v>
      </c>
      <c r="J531" s="475"/>
      <c r="K531" s="7"/>
      <c r="L531" s="491">
        <v>518</v>
      </c>
      <c r="M531" s="503" t="s">
        <v>489</v>
      </c>
      <c r="N531" s="511">
        <v>0</v>
      </c>
      <c r="O531" s="504"/>
      <c r="P531" s="505"/>
      <c r="R531" s="510"/>
      <c r="S531" s="510"/>
      <c r="T531" s="507" t="s">
        <v>489</v>
      </c>
      <c r="AM531">
        <v>0</v>
      </c>
      <c r="AN531">
        <v>0</v>
      </c>
      <c r="AO531">
        <v>0</v>
      </c>
      <c r="AP531">
        <v>0</v>
      </c>
    </row>
    <row r="532" spans="1:42" ht="18" hidden="1" outlineLevel="1" x14ac:dyDescent="0.35">
      <c r="A532" s="13" t="s">
        <v>184</v>
      </c>
      <c r="B532" s="35">
        <v>519</v>
      </c>
      <c r="C532" s="473"/>
      <c r="D532" s="474"/>
      <c r="E532" s="474"/>
      <c r="F532" s="475"/>
      <c r="G532" s="476">
        <v>0</v>
      </c>
      <c r="H532" s="477">
        <v>0.1</v>
      </c>
      <c r="I532" s="102">
        <v>0</v>
      </c>
      <c r="J532" s="475"/>
      <c r="K532" s="7"/>
      <c r="L532" s="491">
        <v>519</v>
      </c>
      <c r="M532" s="503" t="s">
        <v>489</v>
      </c>
      <c r="N532" s="511">
        <v>0</v>
      </c>
      <c r="O532" s="504"/>
      <c r="P532" s="505"/>
      <c r="R532" s="510"/>
      <c r="S532" s="510"/>
      <c r="T532" s="507" t="s">
        <v>489</v>
      </c>
      <c r="AM532">
        <v>0</v>
      </c>
      <c r="AN532">
        <v>0</v>
      </c>
      <c r="AO532">
        <v>0</v>
      </c>
      <c r="AP532">
        <v>0</v>
      </c>
    </row>
    <row r="533" spans="1:42" ht="18" hidden="1" outlineLevel="1" x14ac:dyDescent="0.35">
      <c r="A533" s="13" t="s">
        <v>184</v>
      </c>
      <c r="B533" s="35">
        <v>520</v>
      </c>
      <c r="C533" s="473"/>
      <c r="D533" s="474"/>
      <c r="E533" s="474"/>
      <c r="F533" s="475"/>
      <c r="G533" s="476">
        <v>0</v>
      </c>
      <c r="H533" s="477">
        <v>0.1</v>
      </c>
      <c r="I533" s="102">
        <v>0</v>
      </c>
      <c r="J533" s="475"/>
      <c r="K533" s="7"/>
      <c r="L533" s="491">
        <v>520</v>
      </c>
      <c r="M533" s="503" t="s">
        <v>489</v>
      </c>
      <c r="N533" s="511">
        <v>0</v>
      </c>
      <c r="O533" s="504"/>
      <c r="P533" s="505"/>
      <c r="R533" s="510"/>
      <c r="S533" s="510"/>
      <c r="T533" s="507" t="s">
        <v>489</v>
      </c>
      <c r="AM533">
        <v>0</v>
      </c>
      <c r="AN533">
        <v>0</v>
      </c>
      <c r="AO533">
        <v>0</v>
      </c>
      <c r="AP533">
        <v>0</v>
      </c>
    </row>
    <row r="534" spans="1:42" ht="18" hidden="1" outlineLevel="1" x14ac:dyDescent="0.35">
      <c r="A534" s="13" t="s">
        <v>184</v>
      </c>
      <c r="B534" s="35">
        <v>521</v>
      </c>
      <c r="C534" s="473"/>
      <c r="D534" s="474"/>
      <c r="E534" s="474"/>
      <c r="F534" s="475"/>
      <c r="G534" s="476">
        <v>0</v>
      </c>
      <c r="H534" s="477">
        <v>0.1</v>
      </c>
      <c r="I534" s="102">
        <v>0</v>
      </c>
      <c r="J534" s="475"/>
      <c r="K534" s="7"/>
      <c r="L534" s="491">
        <v>521</v>
      </c>
      <c r="M534" s="503" t="s">
        <v>489</v>
      </c>
      <c r="N534" s="511">
        <v>0</v>
      </c>
      <c r="O534" s="504"/>
      <c r="P534" s="505"/>
      <c r="R534" s="510"/>
      <c r="S534" s="510"/>
      <c r="T534" s="507" t="s">
        <v>489</v>
      </c>
      <c r="AM534">
        <v>0</v>
      </c>
      <c r="AN534">
        <v>0</v>
      </c>
      <c r="AO534">
        <v>0</v>
      </c>
      <c r="AP534">
        <v>0</v>
      </c>
    </row>
    <row r="535" spans="1:42" ht="18" hidden="1" outlineLevel="1" x14ac:dyDescent="0.35">
      <c r="A535" s="13" t="s">
        <v>184</v>
      </c>
      <c r="B535" s="35">
        <v>522</v>
      </c>
      <c r="C535" s="473"/>
      <c r="D535" s="474"/>
      <c r="E535" s="474"/>
      <c r="F535" s="475"/>
      <c r="G535" s="476">
        <v>0</v>
      </c>
      <c r="H535" s="477">
        <v>0.1</v>
      </c>
      <c r="I535" s="102">
        <v>0</v>
      </c>
      <c r="J535" s="475"/>
      <c r="K535" s="7"/>
      <c r="L535" s="491">
        <v>522</v>
      </c>
      <c r="M535" s="503" t="s">
        <v>489</v>
      </c>
      <c r="N535" s="511">
        <v>0</v>
      </c>
      <c r="O535" s="504"/>
      <c r="P535" s="505"/>
      <c r="R535" s="510"/>
      <c r="S535" s="510"/>
      <c r="T535" s="507" t="s">
        <v>489</v>
      </c>
      <c r="AM535">
        <v>0</v>
      </c>
      <c r="AN535">
        <v>0</v>
      </c>
      <c r="AO535">
        <v>0</v>
      </c>
      <c r="AP535">
        <v>0</v>
      </c>
    </row>
    <row r="536" spans="1:42" ht="18" hidden="1" outlineLevel="1" x14ac:dyDescent="0.35">
      <c r="A536" s="13" t="s">
        <v>184</v>
      </c>
      <c r="B536" s="35">
        <v>523</v>
      </c>
      <c r="C536" s="473"/>
      <c r="D536" s="474"/>
      <c r="E536" s="474"/>
      <c r="F536" s="475"/>
      <c r="G536" s="476">
        <v>0</v>
      </c>
      <c r="H536" s="477">
        <v>0.1</v>
      </c>
      <c r="I536" s="102">
        <v>0</v>
      </c>
      <c r="J536" s="475"/>
      <c r="K536" s="7"/>
      <c r="L536" s="491">
        <v>523</v>
      </c>
      <c r="M536" s="503" t="s">
        <v>489</v>
      </c>
      <c r="N536" s="511">
        <v>0</v>
      </c>
      <c r="O536" s="504"/>
      <c r="P536" s="505"/>
      <c r="R536" s="510"/>
      <c r="S536" s="510"/>
      <c r="T536" s="507" t="s">
        <v>489</v>
      </c>
      <c r="AM536">
        <v>0</v>
      </c>
      <c r="AN536">
        <v>0</v>
      </c>
      <c r="AO536">
        <v>0</v>
      </c>
      <c r="AP536">
        <v>0</v>
      </c>
    </row>
    <row r="537" spans="1:42" ht="18" hidden="1" outlineLevel="1" x14ac:dyDescent="0.35">
      <c r="A537" s="13" t="s">
        <v>184</v>
      </c>
      <c r="B537" s="35">
        <v>524</v>
      </c>
      <c r="C537" s="473"/>
      <c r="D537" s="474"/>
      <c r="E537" s="474"/>
      <c r="F537" s="475"/>
      <c r="G537" s="476">
        <v>0</v>
      </c>
      <c r="H537" s="477">
        <v>0.1</v>
      </c>
      <c r="I537" s="102">
        <v>0</v>
      </c>
      <c r="J537" s="475"/>
      <c r="K537" s="7"/>
      <c r="L537" s="491">
        <v>524</v>
      </c>
      <c r="M537" s="503" t="s">
        <v>489</v>
      </c>
      <c r="N537" s="511">
        <v>0</v>
      </c>
      <c r="O537" s="504"/>
      <c r="P537" s="505"/>
      <c r="R537" s="510"/>
      <c r="S537" s="510"/>
      <c r="T537" s="507" t="s">
        <v>489</v>
      </c>
      <c r="AM537">
        <v>0</v>
      </c>
      <c r="AN537">
        <v>0</v>
      </c>
      <c r="AO537">
        <v>0</v>
      </c>
      <c r="AP537">
        <v>0</v>
      </c>
    </row>
    <row r="538" spans="1:42" ht="18" hidden="1" outlineLevel="1" x14ac:dyDescent="0.35">
      <c r="A538" s="13" t="s">
        <v>184</v>
      </c>
      <c r="B538" s="35">
        <v>525</v>
      </c>
      <c r="C538" s="473"/>
      <c r="D538" s="474"/>
      <c r="E538" s="474"/>
      <c r="F538" s="475"/>
      <c r="G538" s="476">
        <v>0</v>
      </c>
      <c r="H538" s="477">
        <v>0.1</v>
      </c>
      <c r="I538" s="102">
        <v>0</v>
      </c>
      <c r="J538" s="475"/>
      <c r="K538" s="7"/>
      <c r="L538" s="491">
        <v>525</v>
      </c>
      <c r="M538" s="503" t="s">
        <v>489</v>
      </c>
      <c r="N538" s="511">
        <v>0</v>
      </c>
      <c r="O538" s="504"/>
      <c r="P538" s="505"/>
      <c r="R538" s="510"/>
      <c r="S538" s="510"/>
      <c r="T538" s="507" t="s">
        <v>489</v>
      </c>
      <c r="AM538">
        <v>0</v>
      </c>
      <c r="AN538">
        <v>0</v>
      </c>
      <c r="AO538">
        <v>0</v>
      </c>
      <c r="AP538">
        <v>0</v>
      </c>
    </row>
    <row r="539" spans="1:42" ht="18" hidden="1" outlineLevel="1" x14ac:dyDescent="0.35">
      <c r="A539" s="13" t="s">
        <v>184</v>
      </c>
      <c r="B539" s="35">
        <v>526</v>
      </c>
      <c r="C539" s="473"/>
      <c r="D539" s="474"/>
      <c r="E539" s="474"/>
      <c r="F539" s="475"/>
      <c r="G539" s="476">
        <v>0</v>
      </c>
      <c r="H539" s="477">
        <v>0.1</v>
      </c>
      <c r="I539" s="102">
        <v>0</v>
      </c>
      <c r="J539" s="475"/>
      <c r="K539" s="7"/>
      <c r="L539" s="491">
        <v>526</v>
      </c>
      <c r="M539" s="503" t="s">
        <v>489</v>
      </c>
      <c r="N539" s="511">
        <v>0</v>
      </c>
      <c r="O539" s="504"/>
      <c r="P539" s="505"/>
      <c r="R539" s="510"/>
      <c r="S539" s="510"/>
      <c r="T539" s="507" t="s">
        <v>489</v>
      </c>
      <c r="AM539">
        <v>0</v>
      </c>
      <c r="AN539">
        <v>0</v>
      </c>
      <c r="AO539">
        <v>0</v>
      </c>
      <c r="AP539">
        <v>0</v>
      </c>
    </row>
    <row r="540" spans="1:42" ht="18" hidden="1" outlineLevel="1" x14ac:dyDescent="0.35">
      <c r="A540" s="13" t="s">
        <v>184</v>
      </c>
      <c r="B540" s="35">
        <v>527</v>
      </c>
      <c r="C540" s="473"/>
      <c r="D540" s="474"/>
      <c r="E540" s="474"/>
      <c r="F540" s="475"/>
      <c r="G540" s="476">
        <v>0</v>
      </c>
      <c r="H540" s="477">
        <v>0.1</v>
      </c>
      <c r="I540" s="102">
        <v>0</v>
      </c>
      <c r="J540" s="475"/>
      <c r="K540" s="7"/>
      <c r="L540" s="491">
        <v>527</v>
      </c>
      <c r="M540" s="503" t="s">
        <v>489</v>
      </c>
      <c r="N540" s="511">
        <v>0</v>
      </c>
      <c r="O540" s="504"/>
      <c r="P540" s="505"/>
      <c r="R540" s="510"/>
      <c r="S540" s="510"/>
      <c r="T540" s="507" t="s">
        <v>489</v>
      </c>
      <c r="AM540">
        <v>0</v>
      </c>
      <c r="AN540">
        <v>0</v>
      </c>
      <c r="AO540">
        <v>0</v>
      </c>
      <c r="AP540">
        <v>0</v>
      </c>
    </row>
    <row r="541" spans="1:42" ht="18" hidden="1" outlineLevel="1" x14ac:dyDescent="0.35">
      <c r="A541" s="13" t="s">
        <v>184</v>
      </c>
      <c r="B541" s="35">
        <v>528</v>
      </c>
      <c r="C541" s="473"/>
      <c r="D541" s="474"/>
      <c r="E541" s="474"/>
      <c r="F541" s="475"/>
      <c r="G541" s="476">
        <v>0</v>
      </c>
      <c r="H541" s="477">
        <v>0.1</v>
      </c>
      <c r="I541" s="102">
        <v>0</v>
      </c>
      <c r="J541" s="475"/>
      <c r="K541" s="7"/>
      <c r="L541" s="491">
        <v>528</v>
      </c>
      <c r="M541" s="503" t="s">
        <v>489</v>
      </c>
      <c r="N541" s="511">
        <v>0</v>
      </c>
      <c r="O541" s="504"/>
      <c r="P541" s="505"/>
      <c r="R541" s="510"/>
      <c r="S541" s="510"/>
      <c r="T541" s="507" t="s">
        <v>489</v>
      </c>
      <c r="AM541">
        <v>0</v>
      </c>
      <c r="AN541">
        <v>0</v>
      </c>
      <c r="AO541">
        <v>0</v>
      </c>
      <c r="AP541">
        <v>0</v>
      </c>
    </row>
    <row r="542" spans="1:42" ht="18" hidden="1" outlineLevel="1" x14ac:dyDescent="0.35">
      <c r="A542" s="13" t="s">
        <v>184</v>
      </c>
      <c r="B542" s="35">
        <v>529</v>
      </c>
      <c r="C542" s="473"/>
      <c r="D542" s="474"/>
      <c r="E542" s="474"/>
      <c r="F542" s="475"/>
      <c r="G542" s="476">
        <v>0</v>
      </c>
      <c r="H542" s="477">
        <v>0.1</v>
      </c>
      <c r="I542" s="102">
        <v>0</v>
      </c>
      <c r="J542" s="475"/>
      <c r="K542" s="7"/>
      <c r="L542" s="491">
        <v>529</v>
      </c>
      <c r="M542" s="503" t="s">
        <v>489</v>
      </c>
      <c r="N542" s="511">
        <v>0</v>
      </c>
      <c r="O542" s="504"/>
      <c r="P542" s="505"/>
      <c r="R542" s="510"/>
      <c r="S542" s="510"/>
      <c r="T542" s="507" t="s">
        <v>489</v>
      </c>
      <c r="AM542">
        <v>0</v>
      </c>
      <c r="AN542">
        <v>0</v>
      </c>
      <c r="AO542">
        <v>0</v>
      </c>
      <c r="AP542">
        <v>0</v>
      </c>
    </row>
    <row r="543" spans="1:42" ht="18" hidden="1" outlineLevel="1" x14ac:dyDescent="0.35">
      <c r="A543" s="13" t="s">
        <v>184</v>
      </c>
      <c r="B543" s="35">
        <v>530</v>
      </c>
      <c r="C543" s="473"/>
      <c r="D543" s="474"/>
      <c r="E543" s="474"/>
      <c r="F543" s="475"/>
      <c r="G543" s="476">
        <v>0</v>
      </c>
      <c r="H543" s="477">
        <v>0.1</v>
      </c>
      <c r="I543" s="102">
        <v>0</v>
      </c>
      <c r="J543" s="475"/>
      <c r="K543" s="7"/>
      <c r="L543" s="491">
        <v>530</v>
      </c>
      <c r="M543" s="503" t="s">
        <v>489</v>
      </c>
      <c r="N543" s="511">
        <v>0</v>
      </c>
      <c r="O543" s="504"/>
      <c r="P543" s="505"/>
      <c r="R543" s="510"/>
      <c r="S543" s="510"/>
      <c r="T543" s="507" t="s">
        <v>489</v>
      </c>
      <c r="AM543">
        <v>0</v>
      </c>
      <c r="AN543">
        <v>0</v>
      </c>
      <c r="AO543">
        <v>0</v>
      </c>
      <c r="AP543">
        <v>0</v>
      </c>
    </row>
    <row r="544" spans="1:42" ht="18" hidden="1" outlineLevel="1" x14ac:dyDescent="0.35">
      <c r="A544" s="13" t="s">
        <v>184</v>
      </c>
      <c r="B544" s="35">
        <v>531</v>
      </c>
      <c r="C544" s="473"/>
      <c r="D544" s="474"/>
      <c r="E544" s="474"/>
      <c r="F544" s="475"/>
      <c r="G544" s="476">
        <v>0</v>
      </c>
      <c r="H544" s="477">
        <v>0.1</v>
      </c>
      <c r="I544" s="102">
        <v>0</v>
      </c>
      <c r="J544" s="475"/>
      <c r="K544" s="7"/>
      <c r="L544" s="491">
        <v>531</v>
      </c>
      <c r="M544" s="503" t="s">
        <v>489</v>
      </c>
      <c r="N544" s="511">
        <v>0</v>
      </c>
      <c r="O544" s="504"/>
      <c r="P544" s="505"/>
      <c r="R544" s="510"/>
      <c r="S544" s="510"/>
      <c r="T544" s="507" t="s">
        <v>489</v>
      </c>
      <c r="AM544">
        <v>0</v>
      </c>
      <c r="AN544">
        <v>0</v>
      </c>
      <c r="AO544">
        <v>0</v>
      </c>
      <c r="AP544">
        <v>0</v>
      </c>
    </row>
    <row r="545" spans="1:42" ht="18" hidden="1" outlineLevel="1" x14ac:dyDescent="0.35">
      <c r="A545" s="13" t="s">
        <v>184</v>
      </c>
      <c r="B545" s="35">
        <v>532</v>
      </c>
      <c r="C545" s="473"/>
      <c r="D545" s="474"/>
      <c r="E545" s="474"/>
      <c r="F545" s="475"/>
      <c r="G545" s="476">
        <v>0</v>
      </c>
      <c r="H545" s="477">
        <v>0.1</v>
      </c>
      <c r="I545" s="102">
        <v>0</v>
      </c>
      <c r="J545" s="475"/>
      <c r="K545" s="7"/>
      <c r="L545" s="491">
        <v>532</v>
      </c>
      <c r="M545" s="503" t="s">
        <v>489</v>
      </c>
      <c r="N545" s="511">
        <v>0</v>
      </c>
      <c r="O545" s="504"/>
      <c r="P545" s="505"/>
      <c r="R545" s="510"/>
      <c r="S545" s="510"/>
      <c r="T545" s="507" t="s">
        <v>489</v>
      </c>
      <c r="AM545">
        <v>0</v>
      </c>
      <c r="AN545">
        <v>0</v>
      </c>
      <c r="AO545">
        <v>0</v>
      </c>
      <c r="AP545">
        <v>0</v>
      </c>
    </row>
    <row r="546" spans="1:42" ht="18" hidden="1" outlineLevel="1" x14ac:dyDescent="0.35">
      <c r="A546" s="13" t="s">
        <v>184</v>
      </c>
      <c r="B546" s="35">
        <v>533</v>
      </c>
      <c r="C546" s="473"/>
      <c r="D546" s="474"/>
      <c r="E546" s="474"/>
      <c r="F546" s="475"/>
      <c r="G546" s="476">
        <v>0</v>
      </c>
      <c r="H546" s="477">
        <v>0.1</v>
      </c>
      <c r="I546" s="102">
        <v>0</v>
      </c>
      <c r="J546" s="475"/>
      <c r="K546" s="7"/>
      <c r="L546" s="491">
        <v>533</v>
      </c>
      <c r="M546" s="503" t="s">
        <v>489</v>
      </c>
      <c r="N546" s="511">
        <v>0</v>
      </c>
      <c r="O546" s="504"/>
      <c r="P546" s="505"/>
      <c r="R546" s="510"/>
      <c r="S546" s="510"/>
      <c r="T546" s="507" t="s">
        <v>489</v>
      </c>
      <c r="AM546">
        <v>0</v>
      </c>
      <c r="AN546">
        <v>0</v>
      </c>
      <c r="AO546">
        <v>0</v>
      </c>
      <c r="AP546">
        <v>0</v>
      </c>
    </row>
    <row r="547" spans="1:42" ht="18" hidden="1" outlineLevel="1" x14ac:dyDescent="0.35">
      <c r="A547" s="13" t="s">
        <v>184</v>
      </c>
      <c r="B547" s="35">
        <v>534</v>
      </c>
      <c r="C547" s="473"/>
      <c r="D547" s="474"/>
      <c r="E547" s="474"/>
      <c r="F547" s="475"/>
      <c r="G547" s="476">
        <v>0</v>
      </c>
      <c r="H547" s="477">
        <v>0.1</v>
      </c>
      <c r="I547" s="102">
        <v>0</v>
      </c>
      <c r="J547" s="475"/>
      <c r="K547" s="7"/>
      <c r="L547" s="491">
        <v>534</v>
      </c>
      <c r="M547" s="503" t="s">
        <v>489</v>
      </c>
      <c r="N547" s="511">
        <v>0</v>
      </c>
      <c r="O547" s="504"/>
      <c r="P547" s="505"/>
      <c r="R547" s="510"/>
      <c r="S547" s="510"/>
      <c r="T547" s="507" t="s">
        <v>489</v>
      </c>
      <c r="AM547">
        <v>0</v>
      </c>
      <c r="AN547">
        <v>0</v>
      </c>
      <c r="AO547">
        <v>0</v>
      </c>
      <c r="AP547">
        <v>0</v>
      </c>
    </row>
    <row r="548" spans="1:42" ht="18" hidden="1" outlineLevel="1" x14ac:dyDescent="0.35">
      <c r="A548" s="13" t="s">
        <v>184</v>
      </c>
      <c r="B548" s="35">
        <v>535</v>
      </c>
      <c r="C548" s="473"/>
      <c r="D548" s="474"/>
      <c r="E548" s="474"/>
      <c r="F548" s="475"/>
      <c r="G548" s="476">
        <v>0</v>
      </c>
      <c r="H548" s="477">
        <v>0.1</v>
      </c>
      <c r="I548" s="102">
        <v>0</v>
      </c>
      <c r="J548" s="475"/>
      <c r="K548" s="7"/>
      <c r="L548" s="491">
        <v>535</v>
      </c>
      <c r="M548" s="503" t="s">
        <v>489</v>
      </c>
      <c r="N548" s="511">
        <v>0</v>
      </c>
      <c r="O548" s="504"/>
      <c r="P548" s="505"/>
      <c r="R548" s="510"/>
      <c r="S548" s="510"/>
      <c r="T548" s="507" t="s">
        <v>489</v>
      </c>
      <c r="AM548">
        <v>0</v>
      </c>
      <c r="AN548">
        <v>0</v>
      </c>
      <c r="AO548">
        <v>0</v>
      </c>
      <c r="AP548">
        <v>0</v>
      </c>
    </row>
    <row r="549" spans="1:42" ht="18" hidden="1" outlineLevel="1" x14ac:dyDescent="0.35">
      <c r="A549" s="13" t="s">
        <v>184</v>
      </c>
      <c r="B549" s="35">
        <v>536</v>
      </c>
      <c r="C549" s="473"/>
      <c r="D549" s="474"/>
      <c r="E549" s="474"/>
      <c r="F549" s="475"/>
      <c r="G549" s="476">
        <v>0</v>
      </c>
      <c r="H549" s="477">
        <v>0.1</v>
      </c>
      <c r="I549" s="102">
        <v>0</v>
      </c>
      <c r="J549" s="475"/>
      <c r="K549" s="7"/>
      <c r="L549" s="491">
        <v>536</v>
      </c>
      <c r="M549" s="503" t="s">
        <v>489</v>
      </c>
      <c r="N549" s="511">
        <v>0</v>
      </c>
      <c r="O549" s="504"/>
      <c r="P549" s="505"/>
      <c r="R549" s="510"/>
      <c r="S549" s="510"/>
      <c r="T549" s="507" t="s">
        <v>489</v>
      </c>
      <c r="AM549">
        <v>0</v>
      </c>
      <c r="AN549">
        <v>0</v>
      </c>
      <c r="AO549">
        <v>0</v>
      </c>
      <c r="AP549">
        <v>0</v>
      </c>
    </row>
    <row r="550" spans="1:42" ht="18" hidden="1" outlineLevel="1" x14ac:dyDescent="0.35">
      <c r="A550" s="13" t="s">
        <v>184</v>
      </c>
      <c r="B550" s="35">
        <v>537</v>
      </c>
      <c r="C550" s="473"/>
      <c r="D550" s="474"/>
      <c r="E550" s="474"/>
      <c r="F550" s="475"/>
      <c r="G550" s="476">
        <v>0</v>
      </c>
      <c r="H550" s="477">
        <v>0.1</v>
      </c>
      <c r="I550" s="102">
        <v>0</v>
      </c>
      <c r="J550" s="475"/>
      <c r="K550" s="7"/>
      <c r="L550" s="491">
        <v>537</v>
      </c>
      <c r="M550" s="503" t="s">
        <v>489</v>
      </c>
      <c r="N550" s="511">
        <v>0</v>
      </c>
      <c r="O550" s="504"/>
      <c r="P550" s="505"/>
      <c r="R550" s="510"/>
      <c r="S550" s="510"/>
      <c r="T550" s="507" t="s">
        <v>489</v>
      </c>
      <c r="AM550">
        <v>0</v>
      </c>
      <c r="AN550">
        <v>0</v>
      </c>
      <c r="AO550">
        <v>0</v>
      </c>
      <c r="AP550">
        <v>0</v>
      </c>
    </row>
    <row r="551" spans="1:42" ht="18" hidden="1" outlineLevel="1" x14ac:dyDescent="0.35">
      <c r="A551" s="13" t="s">
        <v>184</v>
      </c>
      <c r="B551" s="35">
        <v>538</v>
      </c>
      <c r="C551" s="473"/>
      <c r="D551" s="474"/>
      <c r="E551" s="474"/>
      <c r="F551" s="475"/>
      <c r="G551" s="476">
        <v>0</v>
      </c>
      <c r="H551" s="477">
        <v>0.1</v>
      </c>
      <c r="I551" s="102">
        <v>0</v>
      </c>
      <c r="J551" s="475"/>
      <c r="K551" s="7"/>
      <c r="L551" s="491">
        <v>538</v>
      </c>
      <c r="M551" s="503" t="s">
        <v>489</v>
      </c>
      <c r="N551" s="511">
        <v>0</v>
      </c>
      <c r="O551" s="504"/>
      <c r="P551" s="505"/>
      <c r="R551" s="510"/>
      <c r="S551" s="510"/>
      <c r="T551" s="507" t="s">
        <v>489</v>
      </c>
      <c r="AM551">
        <v>0</v>
      </c>
      <c r="AN551">
        <v>0</v>
      </c>
      <c r="AO551">
        <v>0</v>
      </c>
      <c r="AP551">
        <v>0</v>
      </c>
    </row>
    <row r="552" spans="1:42" ht="18" hidden="1" outlineLevel="1" x14ac:dyDescent="0.35">
      <c r="A552" s="13" t="s">
        <v>184</v>
      </c>
      <c r="B552" s="35">
        <v>539</v>
      </c>
      <c r="C552" s="473"/>
      <c r="D552" s="474"/>
      <c r="E552" s="474"/>
      <c r="F552" s="475"/>
      <c r="G552" s="476">
        <v>0</v>
      </c>
      <c r="H552" s="477">
        <v>0.1</v>
      </c>
      <c r="I552" s="102">
        <v>0</v>
      </c>
      <c r="J552" s="475"/>
      <c r="K552" s="7"/>
      <c r="L552" s="491">
        <v>539</v>
      </c>
      <c r="M552" s="503" t="s">
        <v>489</v>
      </c>
      <c r="N552" s="511">
        <v>0</v>
      </c>
      <c r="O552" s="504"/>
      <c r="P552" s="505"/>
      <c r="R552" s="510"/>
      <c r="S552" s="510"/>
      <c r="T552" s="507" t="s">
        <v>489</v>
      </c>
      <c r="AM552">
        <v>0</v>
      </c>
      <c r="AN552">
        <v>0</v>
      </c>
      <c r="AO552">
        <v>0</v>
      </c>
      <c r="AP552">
        <v>0</v>
      </c>
    </row>
    <row r="553" spans="1:42" ht="18" hidden="1" outlineLevel="1" x14ac:dyDescent="0.35">
      <c r="A553" s="13" t="s">
        <v>184</v>
      </c>
      <c r="B553" s="35">
        <v>540</v>
      </c>
      <c r="C553" s="473"/>
      <c r="D553" s="474"/>
      <c r="E553" s="474"/>
      <c r="F553" s="475"/>
      <c r="G553" s="476">
        <v>0</v>
      </c>
      <c r="H553" s="477">
        <v>0.1</v>
      </c>
      <c r="I553" s="102">
        <v>0</v>
      </c>
      <c r="J553" s="475"/>
      <c r="K553" s="7"/>
      <c r="L553" s="491">
        <v>540</v>
      </c>
      <c r="M553" s="503" t="s">
        <v>489</v>
      </c>
      <c r="N553" s="511">
        <v>0</v>
      </c>
      <c r="O553" s="504"/>
      <c r="P553" s="505"/>
      <c r="R553" s="510"/>
      <c r="S553" s="510"/>
      <c r="T553" s="507" t="s">
        <v>489</v>
      </c>
      <c r="AM553">
        <v>0</v>
      </c>
      <c r="AN553">
        <v>0</v>
      </c>
      <c r="AO553">
        <v>0</v>
      </c>
      <c r="AP553">
        <v>0</v>
      </c>
    </row>
    <row r="554" spans="1:42" ht="18" hidden="1" outlineLevel="1" x14ac:dyDescent="0.35">
      <c r="A554" s="13" t="s">
        <v>184</v>
      </c>
      <c r="B554" s="35">
        <v>541</v>
      </c>
      <c r="C554" s="473"/>
      <c r="D554" s="474"/>
      <c r="E554" s="474"/>
      <c r="F554" s="475"/>
      <c r="G554" s="476">
        <v>0</v>
      </c>
      <c r="H554" s="477">
        <v>0.1</v>
      </c>
      <c r="I554" s="102">
        <v>0</v>
      </c>
      <c r="J554" s="475"/>
      <c r="K554" s="7"/>
      <c r="L554" s="491">
        <v>541</v>
      </c>
      <c r="M554" s="503" t="s">
        <v>489</v>
      </c>
      <c r="N554" s="511">
        <v>0</v>
      </c>
      <c r="O554" s="504"/>
      <c r="P554" s="505"/>
      <c r="R554" s="510"/>
      <c r="S554" s="510"/>
      <c r="T554" s="507" t="s">
        <v>489</v>
      </c>
      <c r="AM554">
        <v>0</v>
      </c>
      <c r="AN554">
        <v>0</v>
      </c>
      <c r="AO554">
        <v>0</v>
      </c>
      <c r="AP554">
        <v>0</v>
      </c>
    </row>
    <row r="555" spans="1:42" ht="18" hidden="1" outlineLevel="1" x14ac:dyDescent="0.35">
      <c r="A555" s="13" t="s">
        <v>184</v>
      </c>
      <c r="B555" s="35">
        <v>542</v>
      </c>
      <c r="C555" s="473"/>
      <c r="D555" s="474"/>
      <c r="E555" s="474"/>
      <c r="F555" s="475"/>
      <c r="G555" s="476">
        <v>0</v>
      </c>
      <c r="H555" s="477">
        <v>0.1</v>
      </c>
      <c r="I555" s="102">
        <v>0</v>
      </c>
      <c r="J555" s="475"/>
      <c r="K555" s="7"/>
      <c r="L555" s="491">
        <v>542</v>
      </c>
      <c r="M555" s="503" t="s">
        <v>489</v>
      </c>
      <c r="N555" s="511">
        <v>0</v>
      </c>
      <c r="O555" s="504"/>
      <c r="P555" s="505"/>
      <c r="R555" s="510"/>
      <c r="S555" s="510"/>
      <c r="T555" s="507" t="s">
        <v>489</v>
      </c>
      <c r="AM555">
        <v>0</v>
      </c>
      <c r="AN555">
        <v>0</v>
      </c>
      <c r="AO555">
        <v>0</v>
      </c>
      <c r="AP555">
        <v>0</v>
      </c>
    </row>
    <row r="556" spans="1:42" ht="18" hidden="1" outlineLevel="1" x14ac:dyDescent="0.35">
      <c r="A556" s="13" t="s">
        <v>184</v>
      </c>
      <c r="B556" s="35">
        <v>543</v>
      </c>
      <c r="C556" s="473"/>
      <c r="D556" s="474"/>
      <c r="E556" s="474"/>
      <c r="F556" s="475"/>
      <c r="G556" s="476">
        <v>0</v>
      </c>
      <c r="H556" s="477">
        <v>0.1</v>
      </c>
      <c r="I556" s="102">
        <v>0</v>
      </c>
      <c r="J556" s="475"/>
      <c r="K556" s="7"/>
      <c r="L556" s="491">
        <v>543</v>
      </c>
      <c r="M556" s="503" t="s">
        <v>489</v>
      </c>
      <c r="N556" s="511">
        <v>0</v>
      </c>
      <c r="O556" s="504"/>
      <c r="P556" s="505"/>
      <c r="R556" s="510"/>
      <c r="S556" s="510"/>
      <c r="T556" s="507" t="s">
        <v>489</v>
      </c>
      <c r="AM556">
        <v>0</v>
      </c>
      <c r="AN556">
        <v>0</v>
      </c>
      <c r="AO556">
        <v>0</v>
      </c>
      <c r="AP556">
        <v>0</v>
      </c>
    </row>
    <row r="557" spans="1:42" ht="18" hidden="1" outlineLevel="1" x14ac:dyDescent="0.35">
      <c r="A557" s="13" t="s">
        <v>184</v>
      </c>
      <c r="B557" s="35">
        <v>544</v>
      </c>
      <c r="C557" s="473"/>
      <c r="D557" s="474"/>
      <c r="E557" s="474"/>
      <c r="F557" s="475"/>
      <c r="G557" s="476">
        <v>0</v>
      </c>
      <c r="H557" s="477">
        <v>0.1</v>
      </c>
      <c r="I557" s="102">
        <v>0</v>
      </c>
      <c r="J557" s="475"/>
      <c r="K557" s="7"/>
      <c r="L557" s="491">
        <v>544</v>
      </c>
      <c r="M557" s="503" t="s">
        <v>489</v>
      </c>
      <c r="N557" s="511">
        <v>0</v>
      </c>
      <c r="O557" s="504"/>
      <c r="P557" s="505"/>
      <c r="R557" s="510"/>
      <c r="S557" s="510"/>
      <c r="T557" s="507" t="s">
        <v>489</v>
      </c>
      <c r="AM557">
        <v>0</v>
      </c>
      <c r="AN557">
        <v>0</v>
      </c>
      <c r="AO557">
        <v>0</v>
      </c>
      <c r="AP557">
        <v>0</v>
      </c>
    </row>
    <row r="558" spans="1:42" ht="18" hidden="1" outlineLevel="1" x14ac:dyDescent="0.35">
      <c r="A558" s="13" t="s">
        <v>184</v>
      </c>
      <c r="B558" s="35">
        <v>545</v>
      </c>
      <c r="C558" s="473"/>
      <c r="D558" s="474"/>
      <c r="E558" s="474"/>
      <c r="F558" s="475"/>
      <c r="G558" s="476">
        <v>0</v>
      </c>
      <c r="H558" s="477">
        <v>0.1</v>
      </c>
      <c r="I558" s="102">
        <v>0</v>
      </c>
      <c r="J558" s="475"/>
      <c r="K558" s="7"/>
      <c r="L558" s="491">
        <v>545</v>
      </c>
      <c r="M558" s="503" t="s">
        <v>489</v>
      </c>
      <c r="N558" s="511">
        <v>0</v>
      </c>
      <c r="O558" s="504"/>
      <c r="P558" s="505"/>
      <c r="R558" s="510"/>
      <c r="S558" s="510"/>
      <c r="T558" s="507" t="s">
        <v>489</v>
      </c>
      <c r="AM558">
        <v>0</v>
      </c>
      <c r="AN558">
        <v>0</v>
      </c>
      <c r="AO558">
        <v>0</v>
      </c>
      <c r="AP558">
        <v>0</v>
      </c>
    </row>
    <row r="559" spans="1:42" ht="18" hidden="1" outlineLevel="1" x14ac:dyDescent="0.35">
      <c r="A559" s="13" t="s">
        <v>184</v>
      </c>
      <c r="B559" s="35">
        <v>546</v>
      </c>
      <c r="C559" s="473"/>
      <c r="D559" s="474"/>
      <c r="E559" s="474"/>
      <c r="F559" s="475"/>
      <c r="G559" s="476">
        <v>0</v>
      </c>
      <c r="H559" s="477">
        <v>0.1</v>
      </c>
      <c r="I559" s="102">
        <v>0</v>
      </c>
      <c r="J559" s="475"/>
      <c r="K559" s="7"/>
      <c r="L559" s="491">
        <v>546</v>
      </c>
      <c r="M559" s="503" t="s">
        <v>489</v>
      </c>
      <c r="N559" s="511">
        <v>0</v>
      </c>
      <c r="O559" s="504"/>
      <c r="P559" s="505"/>
      <c r="R559" s="510"/>
      <c r="S559" s="510"/>
      <c r="T559" s="507" t="s">
        <v>489</v>
      </c>
      <c r="AM559">
        <v>0</v>
      </c>
      <c r="AN559">
        <v>0</v>
      </c>
      <c r="AO559">
        <v>0</v>
      </c>
      <c r="AP559">
        <v>0</v>
      </c>
    </row>
    <row r="560" spans="1:42" ht="18" hidden="1" outlineLevel="1" x14ac:dyDescent="0.35">
      <c r="A560" s="13" t="s">
        <v>184</v>
      </c>
      <c r="B560" s="35">
        <v>547</v>
      </c>
      <c r="C560" s="473"/>
      <c r="D560" s="474"/>
      <c r="E560" s="474"/>
      <c r="F560" s="475"/>
      <c r="G560" s="476">
        <v>0</v>
      </c>
      <c r="H560" s="477">
        <v>0.1</v>
      </c>
      <c r="I560" s="102">
        <v>0</v>
      </c>
      <c r="J560" s="475"/>
      <c r="K560" s="7"/>
      <c r="L560" s="491">
        <v>547</v>
      </c>
      <c r="M560" s="503" t="s">
        <v>489</v>
      </c>
      <c r="N560" s="511">
        <v>0</v>
      </c>
      <c r="O560" s="504"/>
      <c r="P560" s="505"/>
      <c r="R560" s="510"/>
      <c r="S560" s="510"/>
      <c r="T560" s="507" t="s">
        <v>489</v>
      </c>
      <c r="AM560">
        <v>0</v>
      </c>
      <c r="AN560">
        <v>0</v>
      </c>
      <c r="AO560">
        <v>0</v>
      </c>
      <c r="AP560">
        <v>0</v>
      </c>
    </row>
    <row r="561" spans="1:42" ht="18" hidden="1" outlineLevel="1" x14ac:dyDescent="0.35">
      <c r="A561" s="13" t="s">
        <v>184</v>
      </c>
      <c r="B561" s="35">
        <v>548</v>
      </c>
      <c r="C561" s="473"/>
      <c r="D561" s="474"/>
      <c r="E561" s="474"/>
      <c r="F561" s="475"/>
      <c r="G561" s="476">
        <v>0</v>
      </c>
      <c r="H561" s="477">
        <v>0.1</v>
      </c>
      <c r="I561" s="102">
        <v>0</v>
      </c>
      <c r="J561" s="475"/>
      <c r="K561" s="7"/>
      <c r="L561" s="491">
        <v>548</v>
      </c>
      <c r="M561" s="503" t="s">
        <v>489</v>
      </c>
      <c r="N561" s="511">
        <v>0</v>
      </c>
      <c r="O561" s="504"/>
      <c r="P561" s="505"/>
      <c r="R561" s="510"/>
      <c r="S561" s="510"/>
      <c r="T561" s="507" t="s">
        <v>489</v>
      </c>
      <c r="AM561">
        <v>0</v>
      </c>
      <c r="AN561">
        <v>0</v>
      </c>
      <c r="AO561">
        <v>0</v>
      </c>
      <c r="AP561">
        <v>0</v>
      </c>
    </row>
    <row r="562" spans="1:42" ht="18" hidden="1" outlineLevel="1" x14ac:dyDescent="0.35">
      <c r="A562" s="13" t="s">
        <v>184</v>
      </c>
      <c r="B562" s="35">
        <v>549</v>
      </c>
      <c r="C562" s="473"/>
      <c r="D562" s="474"/>
      <c r="E562" s="474"/>
      <c r="F562" s="475"/>
      <c r="G562" s="476">
        <v>0</v>
      </c>
      <c r="H562" s="477">
        <v>0.1</v>
      </c>
      <c r="I562" s="102">
        <v>0</v>
      </c>
      <c r="J562" s="475"/>
      <c r="K562" s="7"/>
      <c r="L562" s="491">
        <v>549</v>
      </c>
      <c r="M562" s="503" t="s">
        <v>489</v>
      </c>
      <c r="N562" s="511">
        <v>0</v>
      </c>
      <c r="O562" s="504"/>
      <c r="P562" s="505"/>
      <c r="R562" s="510"/>
      <c r="S562" s="510"/>
      <c r="T562" s="507" t="s">
        <v>489</v>
      </c>
      <c r="AM562">
        <v>0</v>
      </c>
      <c r="AN562">
        <v>0</v>
      </c>
      <c r="AO562">
        <v>0</v>
      </c>
      <c r="AP562">
        <v>0</v>
      </c>
    </row>
    <row r="563" spans="1:42" ht="18" hidden="1" outlineLevel="1" x14ac:dyDescent="0.35">
      <c r="A563" s="13" t="s">
        <v>184</v>
      </c>
      <c r="B563" s="35">
        <v>550</v>
      </c>
      <c r="C563" s="473"/>
      <c r="D563" s="474"/>
      <c r="E563" s="474"/>
      <c r="F563" s="475"/>
      <c r="G563" s="476">
        <v>0</v>
      </c>
      <c r="H563" s="477">
        <v>0.1</v>
      </c>
      <c r="I563" s="102">
        <v>0</v>
      </c>
      <c r="J563" s="475"/>
      <c r="K563" s="7"/>
      <c r="L563" s="491">
        <v>550</v>
      </c>
      <c r="M563" s="503" t="s">
        <v>489</v>
      </c>
      <c r="N563" s="511">
        <v>0</v>
      </c>
      <c r="O563" s="504"/>
      <c r="P563" s="505"/>
      <c r="R563" s="510"/>
      <c r="S563" s="510"/>
      <c r="T563" s="507" t="s">
        <v>489</v>
      </c>
      <c r="AM563">
        <v>0</v>
      </c>
      <c r="AN563">
        <v>0</v>
      </c>
      <c r="AO563">
        <v>0</v>
      </c>
      <c r="AP563">
        <v>0</v>
      </c>
    </row>
    <row r="564" spans="1:42" ht="18" hidden="1" outlineLevel="1" x14ac:dyDescent="0.35">
      <c r="A564" s="13" t="s">
        <v>184</v>
      </c>
      <c r="B564" s="35">
        <v>551</v>
      </c>
      <c r="C564" s="473"/>
      <c r="D564" s="474"/>
      <c r="E564" s="474"/>
      <c r="F564" s="475"/>
      <c r="G564" s="476">
        <v>0</v>
      </c>
      <c r="H564" s="477">
        <v>0.1</v>
      </c>
      <c r="I564" s="102">
        <v>0</v>
      </c>
      <c r="J564" s="475"/>
      <c r="K564" s="7"/>
      <c r="L564" s="491">
        <v>551</v>
      </c>
      <c r="M564" s="503" t="s">
        <v>489</v>
      </c>
      <c r="N564" s="511">
        <v>0</v>
      </c>
      <c r="O564" s="504"/>
      <c r="P564" s="505"/>
      <c r="R564" s="510"/>
      <c r="S564" s="510"/>
      <c r="T564" s="507" t="s">
        <v>489</v>
      </c>
      <c r="AM564">
        <v>0</v>
      </c>
      <c r="AN564">
        <v>0</v>
      </c>
      <c r="AO564">
        <v>0</v>
      </c>
      <c r="AP564">
        <v>0</v>
      </c>
    </row>
    <row r="565" spans="1:42" ht="18" hidden="1" outlineLevel="1" x14ac:dyDescent="0.35">
      <c r="A565" s="13" t="s">
        <v>184</v>
      </c>
      <c r="B565" s="35">
        <v>552</v>
      </c>
      <c r="C565" s="473"/>
      <c r="D565" s="474"/>
      <c r="E565" s="474"/>
      <c r="F565" s="475"/>
      <c r="G565" s="476">
        <v>0</v>
      </c>
      <c r="H565" s="477">
        <v>0.1</v>
      </c>
      <c r="I565" s="102">
        <v>0</v>
      </c>
      <c r="J565" s="475"/>
      <c r="K565" s="7"/>
      <c r="L565" s="491">
        <v>552</v>
      </c>
      <c r="M565" s="503" t="s">
        <v>489</v>
      </c>
      <c r="N565" s="511">
        <v>0</v>
      </c>
      <c r="O565" s="504"/>
      <c r="P565" s="505"/>
      <c r="R565" s="510"/>
      <c r="S565" s="510"/>
      <c r="T565" s="507" t="s">
        <v>489</v>
      </c>
      <c r="AM565">
        <v>0</v>
      </c>
      <c r="AN565">
        <v>0</v>
      </c>
      <c r="AO565">
        <v>0</v>
      </c>
      <c r="AP565">
        <v>0</v>
      </c>
    </row>
    <row r="566" spans="1:42" ht="18" hidden="1" outlineLevel="1" x14ac:dyDescent="0.35">
      <c r="A566" s="13" t="s">
        <v>184</v>
      </c>
      <c r="B566" s="35">
        <v>553</v>
      </c>
      <c r="C566" s="473"/>
      <c r="D566" s="474"/>
      <c r="E566" s="474"/>
      <c r="F566" s="475"/>
      <c r="G566" s="476">
        <v>0</v>
      </c>
      <c r="H566" s="477">
        <v>0.1</v>
      </c>
      <c r="I566" s="102">
        <v>0</v>
      </c>
      <c r="J566" s="475"/>
      <c r="K566" s="7"/>
      <c r="L566" s="491">
        <v>553</v>
      </c>
      <c r="M566" s="503" t="s">
        <v>489</v>
      </c>
      <c r="N566" s="511">
        <v>0</v>
      </c>
      <c r="O566" s="504"/>
      <c r="P566" s="505"/>
      <c r="R566" s="510"/>
      <c r="S566" s="510"/>
      <c r="T566" s="507" t="s">
        <v>489</v>
      </c>
      <c r="AM566">
        <v>0</v>
      </c>
      <c r="AN566">
        <v>0</v>
      </c>
      <c r="AO566">
        <v>0</v>
      </c>
      <c r="AP566">
        <v>0</v>
      </c>
    </row>
    <row r="567" spans="1:42" ht="18" hidden="1" outlineLevel="1" x14ac:dyDescent="0.35">
      <c r="A567" s="13" t="s">
        <v>184</v>
      </c>
      <c r="B567" s="35">
        <v>554</v>
      </c>
      <c r="C567" s="473"/>
      <c r="D567" s="474"/>
      <c r="E567" s="474"/>
      <c r="F567" s="475"/>
      <c r="G567" s="476">
        <v>0</v>
      </c>
      <c r="H567" s="477">
        <v>0.1</v>
      </c>
      <c r="I567" s="102">
        <v>0</v>
      </c>
      <c r="J567" s="475"/>
      <c r="K567" s="7"/>
      <c r="L567" s="491">
        <v>554</v>
      </c>
      <c r="M567" s="503" t="s">
        <v>489</v>
      </c>
      <c r="N567" s="511">
        <v>0</v>
      </c>
      <c r="O567" s="504"/>
      <c r="P567" s="505"/>
      <c r="R567" s="510"/>
      <c r="S567" s="510"/>
      <c r="T567" s="507" t="s">
        <v>489</v>
      </c>
      <c r="AM567">
        <v>0</v>
      </c>
      <c r="AN567">
        <v>0</v>
      </c>
      <c r="AO567">
        <v>0</v>
      </c>
      <c r="AP567">
        <v>0</v>
      </c>
    </row>
    <row r="568" spans="1:42" ht="18" hidden="1" outlineLevel="1" x14ac:dyDescent="0.35">
      <c r="A568" s="13" t="s">
        <v>184</v>
      </c>
      <c r="B568" s="35">
        <v>555</v>
      </c>
      <c r="C568" s="473"/>
      <c r="D568" s="474"/>
      <c r="E568" s="474"/>
      <c r="F568" s="475"/>
      <c r="G568" s="476">
        <v>0</v>
      </c>
      <c r="H568" s="477">
        <v>0.1</v>
      </c>
      <c r="I568" s="102">
        <v>0</v>
      </c>
      <c r="J568" s="475"/>
      <c r="K568" s="7"/>
      <c r="L568" s="491">
        <v>555</v>
      </c>
      <c r="M568" s="503" t="s">
        <v>489</v>
      </c>
      <c r="N568" s="511">
        <v>0</v>
      </c>
      <c r="O568" s="504"/>
      <c r="P568" s="505"/>
      <c r="R568" s="510"/>
      <c r="S568" s="510"/>
      <c r="T568" s="507" t="s">
        <v>489</v>
      </c>
      <c r="AM568">
        <v>0</v>
      </c>
      <c r="AN568">
        <v>0</v>
      </c>
      <c r="AO568">
        <v>0</v>
      </c>
      <c r="AP568">
        <v>0</v>
      </c>
    </row>
    <row r="569" spans="1:42" ht="18" hidden="1" outlineLevel="1" x14ac:dyDescent="0.35">
      <c r="A569" s="13" t="s">
        <v>184</v>
      </c>
      <c r="B569" s="35">
        <v>556</v>
      </c>
      <c r="C569" s="473"/>
      <c r="D569" s="474"/>
      <c r="E569" s="474"/>
      <c r="F569" s="475"/>
      <c r="G569" s="476">
        <v>0</v>
      </c>
      <c r="H569" s="477">
        <v>0.1</v>
      </c>
      <c r="I569" s="102">
        <v>0</v>
      </c>
      <c r="J569" s="475"/>
      <c r="K569" s="7"/>
      <c r="L569" s="491">
        <v>556</v>
      </c>
      <c r="M569" s="503" t="s">
        <v>489</v>
      </c>
      <c r="N569" s="511">
        <v>0</v>
      </c>
      <c r="O569" s="504"/>
      <c r="P569" s="505"/>
      <c r="R569" s="510"/>
      <c r="S569" s="510"/>
      <c r="T569" s="507" t="s">
        <v>489</v>
      </c>
      <c r="AM569">
        <v>0</v>
      </c>
      <c r="AN569">
        <v>0</v>
      </c>
      <c r="AO569">
        <v>0</v>
      </c>
      <c r="AP569">
        <v>0</v>
      </c>
    </row>
    <row r="570" spans="1:42" ht="18" hidden="1" outlineLevel="1" x14ac:dyDescent="0.35">
      <c r="A570" s="13" t="s">
        <v>184</v>
      </c>
      <c r="B570" s="35">
        <v>557</v>
      </c>
      <c r="C570" s="473"/>
      <c r="D570" s="474"/>
      <c r="E570" s="474"/>
      <c r="F570" s="475"/>
      <c r="G570" s="476">
        <v>0</v>
      </c>
      <c r="H570" s="477">
        <v>0.1</v>
      </c>
      <c r="I570" s="102">
        <v>0</v>
      </c>
      <c r="J570" s="475"/>
      <c r="K570" s="7"/>
      <c r="L570" s="491">
        <v>557</v>
      </c>
      <c r="M570" s="503" t="s">
        <v>489</v>
      </c>
      <c r="N570" s="511">
        <v>0</v>
      </c>
      <c r="O570" s="504"/>
      <c r="P570" s="505"/>
      <c r="R570" s="510"/>
      <c r="S570" s="510"/>
      <c r="T570" s="507" t="s">
        <v>489</v>
      </c>
      <c r="AM570">
        <v>0</v>
      </c>
      <c r="AN570">
        <v>0</v>
      </c>
      <c r="AO570">
        <v>0</v>
      </c>
      <c r="AP570">
        <v>0</v>
      </c>
    </row>
    <row r="571" spans="1:42" ht="18" hidden="1" outlineLevel="1" x14ac:dyDescent="0.35">
      <c r="A571" s="13" t="s">
        <v>184</v>
      </c>
      <c r="B571" s="35">
        <v>558</v>
      </c>
      <c r="C571" s="473"/>
      <c r="D571" s="474"/>
      <c r="E571" s="474"/>
      <c r="F571" s="475"/>
      <c r="G571" s="476">
        <v>0</v>
      </c>
      <c r="H571" s="477">
        <v>0.1</v>
      </c>
      <c r="I571" s="102">
        <v>0</v>
      </c>
      <c r="J571" s="475"/>
      <c r="K571" s="7"/>
      <c r="L571" s="491">
        <v>558</v>
      </c>
      <c r="M571" s="503" t="s">
        <v>489</v>
      </c>
      <c r="N571" s="511">
        <v>0</v>
      </c>
      <c r="O571" s="504"/>
      <c r="P571" s="505"/>
      <c r="R571" s="510"/>
      <c r="S571" s="510"/>
      <c r="T571" s="507" t="s">
        <v>489</v>
      </c>
      <c r="AM571">
        <v>0</v>
      </c>
      <c r="AN571">
        <v>0</v>
      </c>
      <c r="AO571">
        <v>0</v>
      </c>
      <c r="AP571">
        <v>0</v>
      </c>
    </row>
    <row r="572" spans="1:42" ht="18" hidden="1" outlineLevel="1" x14ac:dyDescent="0.35">
      <c r="A572" s="13" t="s">
        <v>184</v>
      </c>
      <c r="B572" s="35">
        <v>559</v>
      </c>
      <c r="C572" s="473"/>
      <c r="D572" s="474"/>
      <c r="E572" s="474"/>
      <c r="F572" s="475"/>
      <c r="G572" s="476">
        <v>0</v>
      </c>
      <c r="H572" s="477">
        <v>0.1</v>
      </c>
      <c r="I572" s="102">
        <v>0</v>
      </c>
      <c r="J572" s="475"/>
      <c r="K572" s="7"/>
      <c r="L572" s="491">
        <v>559</v>
      </c>
      <c r="M572" s="503" t="s">
        <v>489</v>
      </c>
      <c r="N572" s="511">
        <v>0</v>
      </c>
      <c r="O572" s="504"/>
      <c r="P572" s="505"/>
      <c r="R572" s="510"/>
      <c r="S572" s="510"/>
      <c r="T572" s="507" t="s">
        <v>489</v>
      </c>
      <c r="AM572">
        <v>0</v>
      </c>
      <c r="AN572">
        <v>0</v>
      </c>
      <c r="AO572">
        <v>0</v>
      </c>
      <c r="AP572">
        <v>0</v>
      </c>
    </row>
    <row r="573" spans="1:42" ht="18" hidden="1" outlineLevel="1" x14ac:dyDescent="0.35">
      <c r="A573" s="13" t="s">
        <v>184</v>
      </c>
      <c r="B573" s="35">
        <v>560</v>
      </c>
      <c r="C573" s="473"/>
      <c r="D573" s="474"/>
      <c r="E573" s="474"/>
      <c r="F573" s="475"/>
      <c r="G573" s="476">
        <v>0</v>
      </c>
      <c r="H573" s="477">
        <v>0.1</v>
      </c>
      <c r="I573" s="102">
        <v>0</v>
      </c>
      <c r="J573" s="475"/>
      <c r="K573" s="7"/>
      <c r="L573" s="491">
        <v>560</v>
      </c>
      <c r="M573" s="503" t="s">
        <v>489</v>
      </c>
      <c r="N573" s="511">
        <v>0</v>
      </c>
      <c r="O573" s="504"/>
      <c r="P573" s="505"/>
      <c r="R573" s="510"/>
      <c r="S573" s="510"/>
      <c r="T573" s="507" t="s">
        <v>489</v>
      </c>
      <c r="AM573">
        <v>0</v>
      </c>
      <c r="AN573">
        <v>0</v>
      </c>
      <c r="AO573">
        <v>0</v>
      </c>
      <c r="AP573">
        <v>0</v>
      </c>
    </row>
    <row r="574" spans="1:42" ht="18" hidden="1" outlineLevel="1" x14ac:dyDescent="0.35">
      <c r="A574" s="13" t="s">
        <v>184</v>
      </c>
      <c r="B574" s="35">
        <v>561</v>
      </c>
      <c r="C574" s="473"/>
      <c r="D574" s="474"/>
      <c r="E574" s="474"/>
      <c r="F574" s="475"/>
      <c r="G574" s="476">
        <v>0</v>
      </c>
      <c r="H574" s="477">
        <v>0.1</v>
      </c>
      <c r="I574" s="102">
        <v>0</v>
      </c>
      <c r="J574" s="475"/>
      <c r="K574" s="7"/>
      <c r="L574" s="491">
        <v>561</v>
      </c>
      <c r="M574" s="503" t="s">
        <v>489</v>
      </c>
      <c r="N574" s="511">
        <v>0</v>
      </c>
      <c r="O574" s="504"/>
      <c r="P574" s="505"/>
      <c r="R574" s="510"/>
      <c r="S574" s="510"/>
      <c r="T574" s="507" t="s">
        <v>489</v>
      </c>
      <c r="AM574">
        <v>0</v>
      </c>
      <c r="AN574">
        <v>0</v>
      </c>
      <c r="AO574">
        <v>0</v>
      </c>
      <c r="AP574">
        <v>0</v>
      </c>
    </row>
    <row r="575" spans="1:42" ht="18" hidden="1" outlineLevel="1" x14ac:dyDescent="0.35">
      <c r="A575" s="13" t="s">
        <v>184</v>
      </c>
      <c r="B575" s="35">
        <v>562</v>
      </c>
      <c r="C575" s="473"/>
      <c r="D575" s="474"/>
      <c r="E575" s="474"/>
      <c r="F575" s="475"/>
      <c r="G575" s="476">
        <v>0</v>
      </c>
      <c r="H575" s="477">
        <v>0.1</v>
      </c>
      <c r="I575" s="102">
        <v>0</v>
      </c>
      <c r="J575" s="475"/>
      <c r="K575" s="7"/>
      <c r="L575" s="491">
        <v>562</v>
      </c>
      <c r="M575" s="503" t="s">
        <v>489</v>
      </c>
      <c r="N575" s="511">
        <v>0</v>
      </c>
      <c r="O575" s="504"/>
      <c r="P575" s="505"/>
      <c r="R575" s="510"/>
      <c r="S575" s="510"/>
      <c r="T575" s="507" t="s">
        <v>489</v>
      </c>
      <c r="AM575">
        <v>0</v>
      </c>
      <c r="AN575">
        <v>0</v>
      </c>
      <c r="AO575">
        <v>0</v>
      </c>
      <c r="AP575">
        <v>0</v>
      </c>
    </row>
    <row r="576" spans="1:42" ht="18" hidden="1" outlineLevel="1" x14ac:dyDescent="0.35">
      <c r="A576" s="13" t="s">
        <v>184</v>
      </c>
      <c r="B576" s="35">
        <v>563</v>
      </c>
      <c r="C576" s="473"/>
      <c r="D576" s="474"/>
      <c r="E576" s="474"/>
      <c r="F576" s="475"/>
      <c r="G576" s="476">
        <v>0</v>
      </c>
      <c r="H576" s="477">
        <v>0.1</v>
      </c>
      <c r="I576" s="102">
        <v>0</v>
      </c>
      <c r="J576" s="475"/>
      <c r="K576" s="7"/>
      <c r="L576" s="491">
        <v>563</v>
      </c>
      <c r="M576" s="503" t="s">
        <v>489</v>
      </c>
      <c r="N576" s="511">
        <v>0</v>
      </c>
      <c r="O576" s="504"/>
      <c r="P576" s="505"/>
      <c r="R576" s="510"/>
      <c r="S576" s="510"/>
      <c r="T576" s="507" t="s">
        <v>489</v>
      </c>
      <c r="AM576">
        <v>0</v>
      </c>
      <c r="AN576">
        <v>0</v>
      </c>
      <c r="AO576">
        <v>0</v>
      </c>
      <c r="AP576">
        <v>0</v>
      </c>
    </row>
    <row r="577" spans="1:42" ht="18" hidden="1" outlineLevel="1" x14ac:dyDescent="0.35">
      <c r="A577" s="13" t="s">
        <v>184</v>
      </c>
      <c r="B577" s="35">
        <v>564</v>
      </c>
      <c r="C577" s="473"/>
      <c r="D577" s="474"/>
      <c r="E577" s="474"/>
      <c r="F577" s="475"/>
      <c r="G577" s="476">
        <v>0</v>
      </c>
      <c r="H577" s="477">
        <v>0.1</v>
      </c>
      <c r="I577" s="102">
        <v>0</v>
      </c>
      <c r="J577" s="475"/>
      <c r="K577" s="7"/>
      <c r="L577" s="491">
        <v>564</v>
      </c>
      <c r="M577" s="503" t="s">
        <v>489</v>
      </c>
      <c r="N577" s="511">
        <v>0</v>
      </c>
      <c r="O577" s="504"/>
      <c r="P577" s="505"/>
      <c r="R577" s="510"/>
      <c r="S577" s="510"/>
      <c r="T577" s="507" t="s">
        <v>489</v>
      </c>
      <c r="AM577">
        <v>0</v>
      </c>
      <c r="AN577">
        <v>0</v>
      </c>
      <c r="AO577">
        <v>0</v>
      </c>
      <c r="AP577">
        <v>0</v>
      </c>
    </row>
    <row r="578" spans="1:42" ht="18" hidden="1" outlineLevel="1" x14ac:dyDescent="0.35">
      <c r="A578" s="13" t="s">
        <v>184</v>
      </c>
      <c r="B578" s="35">
        <v>565</v>
      </c>
      <c r="C578" s="473"/>
      <c r="D578" s="474"/>
      <c r="E578" s="474"/>
      <c r="F578" s="475"/>
      <c r="G578" s="476">
        <v>0</v>
      </c>
      <c r="H578" s="477">
        <v>0.1</v>
      </c>
      <c r="I578" s="102">
        <v>0</v>
      </c>
      <c r="J578" s="475"/>
      <c r="K578" s="7"/>
      <c r="L578" s="491">
        <v>565</v>
      </c>
      <c r="M578" s="503" t="s">
        <v>489</v>
      </c>
      <c r="N578" s="511">
        <v>0</v>
      </c>
      <c r="O578" s="504"/>
      <c r="P578" s="505"/>
      <c r="R578" s="510"/>
      <c r="S578" s="510"/>
      <c r="T578" s="507" t="s">
        <v>489</v>
      </c>
      <c r="AM578">
        <v>0</v>
      </c>
      <c r="AN578">
        <v>0</v>
      </c>
      <c r="AO578">
        <v>0</v>
      </c>
      <c r="AP578">
        <v>0</v>
      </c>
    </row>
    <row r="579" spans="1:42" ht="18" hidden="1" outlineLevel="1" x14ac:dyDescent="0.35">
      <c r="A579" s="13" t="s">
        <v>184</v>
      </c>
      <c r="B579" s="35">
        <v>566</v>
      </c>
      <c r="C579" s="473"/>
      <c r="D579" s="474"/>
      <c r="E579" s="474"/>
      <c r="F579" s="475"/>
      <c r="G579" s="476">
        <v>0</v>
      </c>
      <c r="H579" s="477">
        <v>0.1</v>
      </c>
      <c r="I579" s="102">
        <v>0</v>
      </c>
      <c r="J579" s="475"/>
      <c r="K579" s="7"/>
      <c r="L579" s="491">
        <v>566</v>
      </c>
      <c r="M579" s="503" t="s">
        <v>489</v>
      </c>
      <c r="N579" s="511">
        <v>0</v>
      </c>
      <c r="O579" s="504"/>
      <c r="P579" s="505"/>
      <c r="R579" s="510"/>
      <c r="S579" s="510"/>
      <c r="T579" s="507" t="s">
        <v>489</v>
      </c>
      <c r="AM579">
        <v>0</v>
      </c>
      <c r="AN579">
        <v>0</v>
      </c>
      <c r="AO579">
        <v>0</v>
      </c>
      <c r="AP579">
        <v>0</v>
      </c>
    </row>
    <row r="580" spans="1:42" ht="18" hidden="1" outlineLevel="1" x14ac:dyDescent="0.35">
      <c r="A580" s="13" t="s">
        <v>184</v>
      </c>
      <c r="B580" s="35">
        <v>567</v>
      </c>
      <c r="C580" s="473"/>
      <c r="D580" s="474"/>
      <c r="E580" s="474"/>
      <c r="F580" s="475"/>
      <c r="G580" s="476">
        <v>0</v>
      </c>
      <c r="H580" s="477">
        <v>0.1</v>
      </c>
      <c r="I580" s="102">
        <v>0</v>
      </c>
      <c r="J580" s="475"/>
      <c r="K580" s="7"/>
      <c r="L580" s="491">
        <v>567</v>
      </c>
      <c r="M580" s="503" t="s">
        <v>489</v>
      </c>
      <c r="N580" s="511">
        <v>0</v>
      </c>
      <c r="O580" s="504"/>
      <c r="P580" s="505"/>
      <c r="R580" s="510"/>
      <c r="S580" s="510"/>
      <c r="T580" s="507" t="s">
        <v>489</v>
      </c>
      <c r="AM580">
        <v>0</v>
      </c>
      <c r="AN580">
        <v>0</v>
      </c>
      <c r="AO580">
        <v>0</v>
      </c>
      <c r="AP580">
        <v>0</v>
      </c>
    </row>
    <row r="581" spans="1:42" ht="18" hidden="1" outlineLevel="1" x14ac:dyDescent="0.35">
      <c r="A581" s="13" t="s">
        <v>184</v>
      </c>
      <c r="B581" s="35">
        <v>568</v>
      </c>
      <c r="C581" s="473"/>
      <c r="D581" s="474"/>
      <c r="E581" s="474"/>
      <c r="F581" s="475"/>
      <c r="G581" s="476">
        <v>0</v>
      </c>
      <c r="H581" s="477">
        <v>0.1</v>
      </c>
      <c r="I581" s="102">
        <v>0</v>
      </c>
      <c r="J581" s="475"/>
      <c r="K581" s="7"/>
      <c r="L581" s="491">
        <v>568</v>
      </c>
      <c r="M581" s="503" t="s">
        <v>489</v>
      </c>
      <c r="N581" s="511">
        <v>0</v>
      </c>
      <c r="O581" s="504"/>
      <c r="P581" s="505"/>
      <c r="R581" s="510"/>
      <c r="S581" s="510"/>
      <c r="T581" s="507" t="s">
        <v>489</v>
      </c>
      <c r="AM581">
        <v>0</v>
      </c>
      <c r="AN581">
        <v>0</v>
      </c>
      <c r="AO581">
        <v>0</v>
      </c>
      <c r="AP581">
        <v>0</v>
      </c>
    </row>
    <row r="582" spans="1:42" ht="18" hidden="1" outlineLevel="1" x14ac:dyDescent="0.35">
      <c r="A582" s="13" t="s">
        <v>184</v>
      </c>
      <c r="B582" s="35">
        <v>569</v>
      </c>
      <c r="C582" s="473"/>
      <c r="D582" s="474"/>
      <c r="E582" s="474"/>
      <c r="F582" s="475"/>
      <c r="G582" s="476">
        <v>0</v>
      </c>
      <c r="H582" s="477">
        <v>0.1</v>
      </c>
      <c r="I582" s="102">
        <v>0</v>
      </c>
      <c r="J582" s="475"/>
      <c r="K582" s="7"/>
      <c r="L582" s="491">
        <v>569</v>
      </c>
      <c r="M582" s="503" t="s">
        <v>489</v>
      </c>
      <c r="N582" s="511">
        <v>0</v>
      </c>
      <c r="O582" s="504"/>
      <c r="P582" s="505"/>
      <c r="R582" s="510"/>
      <c r="S582" s="510"/>
      <c r="T582" s="507" t="s">
        <v>489</v>
      </c>
      <c r="AM582">
        <v>0</v>
      </c>
      <c r="AN582">
        <v>0</v>
      </c>
      <c r="AO582">
        <v>0</v>
      </c>
      <c r="AP582">
        <v>0</v>
      </c>
    </row>
    <row r="583" spans="1:42" ht="18" hidden="1" outlineLevel="1" x14ac:dyDescent="0.35">
      <c r="A583" s="13" t="s">
        <v>184</v>
      </c>
      <c r="B583" s="35">
        <v>570</v>
      </c>
      <c r="C583" s="473"/>
      <c r="D583" s="474"/>
      <c r="E583" s="474"/>
      <c r="F583" s="475"/>
      <c r="G583" s="476">
        <v>0</v>
      </c>
      <c r="H583" s="477">
        <v>0.1</v>
      </c>
      <c r="I583" s="102">
        <v>0</v>
      </c>
      <c r="J583" s="475"/>
      <c r="K583" s="7"/>
      <c r="L583" s="491">
        <v>570</v>
      </c>
      <c r="M583" s="503" t="s">
        <v>489</v>
      </c>
      <c r="N583" s="511">
        <v>0</v>
      </c>
      <c r="O583" s="504"/>
      <c r="P583" s="505"/>
      <c r="R583" s="510"/>
      <c r="S583" s="510"/>
      <c r="T583" s="507" t="s">
        <v>489</v>
      </c>
      <c r="AM583">
        <v>0</v>
      </c>
      <c r="AN583">
        <v>0</v>
      </c>
      <c r="AO583">
        <v>0</v>
      </c>
      <c r="AP583">
        <v>0</v>
      </c>
    </row>
    <row r="584" spans="1:42" ht="18" hidden="1" outlineLevel="1" x14ac:dyDescent="0.35">
      <c r="A584" s="13" t="s">
        <v>184</v>
      </c>
      <c r="B584" s="35">
        <v>571</v>
      </c>
      <c r="C584" s="473"/>
      <c r="D584" s="474"/>
      <c r="E584" s="474"/>
      <c r="F584" s="475"/>
      <c r="G584" s="476">
        <v>0</v>
      </c>
      <c r="H584" s="477">
        <v>0.1</v>
      </c>
      <c r="I584" s="102">
        <v>0</v>
      </c>
      <c r="J584" s="475"/>
      <c r="K584" s="7"/>
      <c r="L584" s="491">
        <v>571</v>
      </c>
      <c r="M584" s="503" t="s">
        <v>489</v>
      </c>
      <c r="N584" s="511">
        <v>0</v>
      </c>
      <c r="O584" s="504"/>
      <c r="P584" s="505"/>
      <c r="R584" s="510"/>
      <c r="S584" s="510"/>
      <c r="T584" s="507" t="s">
        <v>489</v>
      </c>
      <c r="AM584">
        <v>0</v>
      </c>
      <c r="AN584">
        <v>0</v>
      </c>
      <c r="AO584">
        <v>0</v>
      </c>
      <c r="AP584">
        <v>0</v>
      </c>
    </row>
    <row r="585" spans="1:42" ht="18" hidden="1" outlineLevel="1" x14ac:dyDescent="0.35">
      <c r="A585" s="13" t="s">
        <v>184</v>
      </c>
      <c r="B585" s="35">
        <v>572</v>
      </c>
      <c r="C585" s="473"/>
      <c r="D585" s="474"/>
      <c r="E585" s="474"/>
      <c r="F585" s="475"/>
      <c r="G585" s="476">
        <v>0</v>
      </c>
      <c r="H585" s="477">
        <v>0.1</v>
      </c>
      <c r="I585" s="102">
        <v>0</v>
      </c>
      <c r="J585" s="475"/>
      <c r="K585" s="7"/>
      <c r="L585" s="491">
        <v>572</v>
      </c>
      <c r="M585" s="503" t="s">
        <v>489</v>
      </c>
      <c r="N585" s="511">
        <v>0</v>
      </c>
      <c r="O585" s="504"/>
      <c r="P585" s="505"/>
      <c r="R585" s="510"/>
      <c r="S585" s="510"/>
      <c r="T585" s="507" t="s">
        <v>489</v>
      </c>
      <c r="AM585">
        <v>0</v>
      </c>
      <c r="AN585">
        <v>0</v>
      </c>
      <c r="AO585">
        <v>0</v>
      </c>
      <c r="AP585">
        <v>0</v>
      </c>
    </row>
    <row r="586" spans="1:42" ht="18" hidden="1" outlineLevel="1" x14ac:dyDescent="0.35">
      <c r="A586" s="13" t="s">
        <v>184</v>
      </c>
      <c r="B586" s="35">
        <v>573</v>
      </c>
      <c r="C586" s="473"/>
      <c r="D586" s="474"/>
      <c r="E586" s="474"/>
      <c r="F586" s="475"/>
      <c r="G586" s="476">
        <v>0</v>
      </c>
      <c r="H586" s="477">
        <v>0.1</v>
      </c>
      <c r="I586" s="102">
        <v>0</v>
      </c>
      <c r="J586" s="475"/>
      <c r="K586" s="7"/>
      <c r="L586" s="491">
        <v>573</v>
      </c>
      <c r="M586" s="503" t="s">
        <v>489</v>
      </c>
      <c r="N586" s="511">
        <v>0</v>
      </c>
      <c r="O586" s="504"/>
      <c r="P586" s="505"/>
      <c r="R586" s="510"/>
      <c r="S586" s="510"/>
      <c r="T586" s="507" t="s">
        <v>489</v>
      </c>
      <c r="AM586">
        <v>0</v>
      </c>
      <c r="AN586">
        <v>0</v>
      </c>
      <c r="AO586">
        <v>0</v>
      </c>
      <c r="AP586">
        <v>0</v>
      </c>
    </row>
    <row r="587" spans="1:42" ht="18" hidden="1" outlineLevel="1" x14ac:dyDescent="0.35">
      <c r="A587" s="13" t="s">
        <v>184</v>
      </c>
      <c r="B587" s="35">
        <v>574</v>
      </c>
      <c r="C587" s="473"/>
      <c r="D587" s="474"/>
      <c r="E587" s="474"/>
      <c r="F587" s="475"/>
      <c r="G587" s="476">
        <v>0</v>
      </c>
      <c r="H587" s="477">
        <v>0.1</v>
      </c>
      <c r="I587" s="102">
        <v>0</v>
      </c>
      <c r="J587" s="475"/>
      <c r="K587" s="7"/>
      <c r="L587" s="491">
        <v>574</v>
      </c>
      <c r="M587" s="503" t="s">
        <v>489</v>
      </c>
      <c r="N587" s="511">
        <v>0</v>
      </c>
      <c r="O587" s="504"/>
      <c r="P587" s="505"/>
      <c r="R587" s="510"/>
      <c r="S587" s="510"/>
      <c r="T587" s="507" t="s">
        <v>489</v>
      </c>
      <c r="AM587">
        <v>0</v>
      </c>
      <c r="AN587">
        <v>0</v>
      </c>
      <c r="AO587">
        <v>0</v>
      </c>
      <c r="AP587">
        <v>0</v>
      </c>
    </row>
    <row r="588" spans="1:42" ht="18" hidden="1" outlineLevel="1" x14ac:dyDescent="0.35">
      <c r="A588" s="13" t="s">
        <v>184</v>
      </c>
      <c r="B588" s="35">
        <v>575</v>
      </c>
      <c r="C588" s="473"/>
      <c r="D588" s="474"/>
      <c r="E588" s="474"/>
      <c r="F588" s="475"/>
      <c r="G588" s="476">
        <v>0</v>
      </c>
      <c r="H588" s="477">
        <v>0.1</v>
      </c>
      <c r="I588" s="102">
        <v>0</v>
      </c>
      <c r="J588" s="475"/>
      <c r="K588" s="7"/>
      <c r="L588" s="491">
        <v>575</v>
      </c>
      <c r="M588" s="503" t="s">
        <v>489</v>
      </c>
      <c r="N588" s="511">
        <v>0</v>
      </c>
      <c r="O588" s="504"/>
      <c r="P588" s="505"/>
      <c r="R588" s="510"/>
      <c r="S588" s="510"/>
      <c r="T588" s="507" t="s">
        <v>489</v>
      </c>
      <c r="AM588">
        <v>0</v>
      </c>
      <c r="AN588">
        <v>0</v>
      </c>
      <c r="AO588">
        <v>0</v>
      </c>
      <c r="AP588">
        <v>0</v>
      </c>
    </row>
    <row r="589" spans="1:42" ht="18" hidden="1" outlineLevel="1" x14ac:dyDescent="0.35">
      <c r="A589" s="13" t="s">
        <v>184</v>
      </c>
      <c r="B589" s="35">
        <v>576</v>
      </c>
      <c r="C589" s="473"/>
      <c r="D589" s="474"/>
      <c r="E589" s="474"/>
      <c r="F589" s="475"/>
      <c r="G589" s="476">
        <v>0</v>
      </c>
      <c r="H589" s="477">
        <v>0.1</v>
      </c>
      <c r="I589" s="102">
        <v>0</v>
      </c>
      <c r="J589" s="475"/>
      <c r="K589" s="7"/>
      <c r="L589" s="491">
        <v>576</v>
      </c>
      <c r="M589" s="503" t="s">
        <v>489</v>
      </c>
      <c r="N589" s="511">
        <v>0</v>
      </c>
      <c r="O589" s="504"/>
      <c r="P589" s="505"/>
      <c r="R589" s="510"/>
      <c r="S589" s="510"/>
      <c r="T589" s="507" t="s">
        <v>489</v>
      </c>
      <c r="AM589">
        <v>0</v>
      </c>
      <c r="AN589">
        <v>0</v>
      </c>
      <c r="AO589">
        <v>0</v>
      </c>
      <c r="AP589">
        <v>0</v>
      </c>
    </row>
    <row r="590" spans="1:42" ht="18" hidden="1" outlineLevel="1" x14ac:dyDescent="0.35">
      <c r="A590" s="13" t="s">
        <v>184</v>
      </c>
      <c r="B590" s="35">
        <v>577</v>
      </c>
      <c r="C590" s="473"/>
      <c r="D590" s="474"/>
      <c r="E590" s="474"/>
      <c r="F590" s="475"/>
      <c r="G590" s="476">
        <v>0</v>
      </c>
      <c r="H590" s="477">
        <v>0.1</v>
      </c>
      <c r="I590" s="102">
        <v>0</v>
      </c>
      <c r="J590" s="475"/>
      <c r="K590" s="7"/>
      <c r="L590" s="491">
        <v>577</v>
      </c>
      <c r="M590" s="503" t="s">
        <v>489</v>
      </c>
      <c r="N590" s="511">
        <v>0</v>
      </c>
      <c r="O590" s="504"/>
      <c r="P590" s="505"/>
      <c r="R590" s="510"/>
      <c r="S590" s="510"/>
      <c r="T590" s="507" t="s">
        <v>489</v>
      </c>
      <c r="AM590">
        <v>0</v>
      </c>
      <c r="AN590">
        <v>0</v>
      </c>
      <c r="AO590">
        <v>0</v>
      </c>
      <c r="AP590">
        <v>0</v>
      </c>
    </row>
    <row r="591" spans="1:42" ht="18" hidden="1" outlineLevel="1" x14ac:dyDescent="0.35">
      <c r="A591" s="13" t="s">
        <v>184</v>
      </c>
      <c r="B591" s="35">
        <v>578</v>
      </c>
      <c r="C591" s="473"/>
      <c r="D591" s="474"/>
      <c r="E591" s="474"/>
      <c r="F591" s="475"/>
      <c r="G591" s="476">
        <v>0</v>
      </c>
      <c r="H591" s="477">
        <v>0.1</v>
      </c>
      <c r="I591" s="102">
        <v>0</v>
      </c>
      <c r="J591" s="475"/>
      <c r="K591" s="7"/>
      <c r="L591" s="491">
        <v>578</v>
      </c>
      <c r="M591" s="503" t="s">
        <v>489</v>
      </c>
      <c r="N591" s="511">
        <v>0</v>
      </c>
      <c r="O591" s="504"/>
      <c r="P591" s="505"/>
      <c r="R591" s="510"/>
      <c r="S591" s="510"/>
      <c r="T591" s="507" t="s">
        <v>489</v>
      </c>
      <c r="AM591">
        <v>0</v>
      </c>
      <c r="AN591">
        <v>0</v>
      </c>
      <c r="AO591">
        <v>0</v>
      </c>
      <c r="AP591">
        <v>0</v>
      </c>
    </row>
    <row r="592" spans="1:42" ht="18" hidden="1" outlineLevel="1" x14ac:dyDescent="0.35">
      <c r="A592" s="13" t="s">
        <v>184</v>
      </c>
      <c r="B592" s="35">
        <v>579</v>
      </c>
      <c r="C592" s="473"/>
      <c r="D592" s="474"/>
      <c r="E592" s="474"/>
      <c r="F592" s="475"/>
      <c r="G592" s="476">
        <v>0</v>
      </c>
      <c r="H592" s="477">
        <v>0.1</v>
      </c>
      <c r="I592" s="102">
        <v>0</v>
      </c>
      <c r="J592" s="475"/>
      <c r="K592" s="7"/>
      <c r="L592" s="491">
        <v>579</v>
      </c>
      <c r="M592" s="503" t="s">
        <v>489</v>
      </c>
      <c r="N592" s="511">
        <v>0</v>
      </c>
      <c r="O592" s="504"/>
      <c r="P592" s="505"/>
      <c r="R592" s="510"/>
      <c r="S592" s="510"/>
      <c r="T592" s="507" t="s">
        <v>489</v>
      </c>
      <c r="AM592">
        <v>0</v>
      </c>
      <c r="AN592">
        <v>0</v>
      </c>
      <c r="AO592">
        <v>0</v>
      </c>
      <c r="AP592">
        <v>0</v>
      </c>
    </row>
    <row r="593" spans="1:42" ht="18" hidden="1" outlineLevel="1" x14ac:dyDescent="0.35">
      <c r="A593" s="13" t="s">
        <v>184</v>
      </c>
      <c r="B593" s="35">
        <v>580</v>
      </c>
      <c r="C593" s="473"/>
      <c r="D593" s="474"/>
      <c r="E593" s="474"/>
      <c r="F593" s="475"/>
      <c r="G593" s="476">
        <v>0</v>
      </c>
      <c r="H593" s="477">
        <v>0.1</v>
      </c>
      <c r="I593" s="102">
        <v>0</v>
      </c>
      <c r="J593" s="475"/>
      <c r="K593" s="7"/>
      <c r="L593" s="491">
        <v>580</v>
      </c>
      <c r="M593" s="503" t="s">
        <v>489</v>
      </c>
      <c r="N593" s="511">
        <v>0</v>
      </c>
      <c r="O593" s="504"/>
      <c r="P593" s="505"/>
      <c r="R593" s="510"/>
      <c r="S593" s="510"/>
      <c r="T593" s="507" t="s">
        <v>489</v>
      </c>
      <c r="AM593">
        <v>0</v>
      </c>
      <c r="AN593">
        <v>0</v>
      </c>
      <c r="AO593">
        <v>0</v>
      </c>
      <c r="AP593">
        <v>0</v>
      </c>
    </row>
    <row r="594" spans="1:42" ht="18" hidden="1" outlineLevel="1" x14ac:dyDescent="0.35">
      <c r="A594" s="13" t="s">
        <v>184</v>
      </c>
      <c r="B594" s="35">
        <v>581</v>
      </c>
      <c r="C594" s="473"/>
      <c r="D594" s="474"/>
      <c r="E594" s="474"/>
      <c r="F594" s="475"/>
      <c r="G594" s="476">
        <v>0</v>
      </c>
      <c r="H594" s="477">
        <v>0.1</v>
      </c>
      <c r="I594" s="102">
        <v>0</v>
      </c>
      <c r="J594" s="475"/>
      <c r="K594" s="7"/>
      <c r="L594" s="491">
        <v>581</v>
      </c>
      <c r="M594" s="503" t="s">
        <v>489</v>
      </c>
      <c r="N594" s="511">
        <v>0</v>
      </c>
      <c r="O594" s="504"/>
      <c r="P594" s="505"/>
      <c r="R594" s="510"/>
      <c r="S594" s="510"/>
      <c r="T594" s="507" t="s">
        <v>489</v>
      </c>
      <c r="AM594">
        <v>0</v>
      </c>
      <c r="AN594">
        <v>0</v>
      </c>
      <c r="AO594">
        <v>0</v>
      </c>
      <c r="AP594">
        <v>0</v>
      </c>
    </row>
    <row r="595" spans="1:42" ht="18" hidden="1" outlineLevel="1" x14ac:dyDescent="0.35">
      <c r="A595" s="13" t="s">
        <v>184</v>
      </c>
      <c r="B595" s="35">
        <v>582</v>
      </c>
      <c r="C595" s="473"/>
      <c r="D595" s="474"/>
      <c r="E595" s="474"/>
      <c r="F595" s="475"/>
      <c r="G595" s="476">
        <v>0</v>
      </c>
      <c r="H595" s="477">
        <v>0.1</v>
      </c>
      <c r="I595" s="102">
        <v>0</v>
      </c>
      <c r="J595" s="475"/>
      <c r="K595" s="7"/>
      <c r="L595" s="491">
        <v>582</v>
      </c>
      <c r="M595" s="503" t="s">
        <v>489</v>
      </c>
      <c r="N595" s="511">
        <v>0</v>
      </c>
      <c r="O595" s="504"/>
      <c r="P595" s="505"/>
      <c r="R595" s="510"/>
      <c r="S595" s="510"/>
      <c r="T595" s="507" t="s">
        <v>489</v>
      </c>
      <c r="AM595">
        <v>0</v>
      </c>
      <c r="AN595">
        <v>0</v>
      </c>
      <c r="AO595">
        <v>0</v>
      </c>
      <c r="AP595">
        <v>0</v>
      </c>
    </row>
    <row r="596" spans="1:42" ht="18" hidden="1" outlineLevel="1" x14ac:dyDescent="0.35">
      <c r="A596" s="13" t="s">
        <v>184</v>
      </c>
      <c r="B596" s="35">
        <v>583</v>
      </c>
      <c r="C596" s="473"/>
      <c r="D596" s="474"/>
      <c r="E596" s="474"/>
      <c r="F596" s="475"/>
      <c r="G596" s="476">
        <v>0</v>
      </c>
      <c r="H596" s="477">
        <v>0.1</v>
      </c>
      <c r="I596" s="102">
        <v>0</v>
      </c>
      <c r="J596" s="475"/>
      <c r="K596" s="7"/>
      <c r="L596" s="491">
        <v>583</v>
      </c>
      <c r="M596" s="503" t="s">
        <v>489</v>
      </c>
      <c r="N596" s="511">
        <v>0</v>
      </c>
      <c r="O596" s="504"/>
      <c r="P596" s="505"/>
      <c r="R596" s="510"/>
      <c r="S596" s="510"/>
      <c r="T596" s="507" t="s">
        <v>489</v>
      </c>
      <c r="AM596">
        <v>0</v>
      </c>
      <c r="AN596">
        <v>0</v>
      </c>
      <c r="AO596">
        <v>0</v>
      </c>
      <c r="AP596">
        <v>0</v>
      </c>
    </row>
    <row r="597" spans="1:42" ht="18" hidden="1" outlineLevel="1" x14ac:dyDescent="0.35">
      <c r="A597" s="13" t="s">
        <v>184</v>
      </c>
      <c r="B597" s="35">
        <v>584</v>
      </c>
      <c r="C597" s="473"/>
      <c r="D597" s="474"/>
      <c r="E597" s="474"/>
      <c r="F597" s="475"/>
      <c r="G597" s="476">
        <v>0</v>
      </c>
      <c r="H597" s="477">
        <v>0.1</v>
      </c>
      <c r="I597" s="102">
        <v>0</v>
      </c>
      <c r="J597" s="475"/>
      <c r="K597" s="7"/>
      <c r="L597" s="491">
        <v>584</v>
      </c>
      <c r="M597" s="503" t="s">
        <v>489</v>
      </c>
      <c r="N597" s="511">
        <v>0</v>
      </c>
      <c r="O597" s="504"/>
      <c r="P597" s="505"/>
      <c r="R597" s="510"/>
      <c r="S597" s="510"/>
      <c r="T597" s="507" t="s">
        <v>489</v>
      </c>
      <c r="AM597">
        <v>0</v>
      </c>
      <c r="AN597">
        <v>0</v>
      </c>
      <c r="AO597">
        <v>0</v>
      </c>
      <c r="AP597">
        <v>0</v>
      </c>
    </row>
    <row r="598" spans="1:42" ht="18" hidden="1" outlineLevel="1" x14ac:dyDescent="0.35">
      <c r="A598" s="13" t="s">
        <v>184</v>
      </c>
      <c r="B598" s="35">
        <v>585</v>
      </c>
      <c r="C598" s="473"/>
      <c r="D598" s="474"/>
      <c r="E598" s="474"/>
      <c r="F598" s="475"/>
      <c r="G598" s="476">
        <v>0</v>
      </c>
      <c r="H598" s="477">
        <v>0.1</v>
      </c>
      <c r="I598" s="102">
        <v>0</v>
      </c>
      <c r="J598" s="475"/>
      <c r="K598" s="7"/>
      <c r="L598" s="491">
        <v>585</v>
      </c>
      <c r="M598" s="503" t="s">
        <v>489</v>
      </c>
      <c r="N598" s="511">
        <v>0</v>
      </c>
      <c r="O598" s="504"/>
      <c r="P598" s="505"/>
      <c r="R598" s="510"/>
      <c r="S598" s="510"/>
      <c r="T598" s="507" t="s">
        <v>489</v>
      </c>
      <c r="AM598">
        <v>0</v>
      </c>
      <c r="AN598">
        <v>0</v>
      </c>
      <c r="AO598">
        <v>0</v>
      </c>
      <c r="AP598">
        <v>0</v>
      </c>
    </row>
    <row r="599" spans="1:42" ht="18" hidden="1" outlineLevel="1" x14ac:dyDescent="0.35">
      <c r="A599" s="13" t="s">
        <v>184</v>
      </c>
      <c r="B599" s="35">
        <v>586</v>
      </c>
      <c r="C599" s="473"/>
      <c r="D599" s="474"/>
      <c r="E599" s="474"/>
      <c r="F599" s="475"/>
      <c r="G599" s="476">
        <v>0</v>
      </c>
      <c r="H599" s="477">
        <v>0.1</v>
      </c>
      <c r="I599" s="102">
        <v>0</v>
      </c>
      <c r="J599" s="475"/>
      <c r="K599" s="7"/>
      <c r="L599" s="491">
        <v>586</v>
      </c>
      <c r="M599" s="503" t="s">
        <v>489</v>
      </c>
      <c r="N599" s="511">
        <v>0</v>
      </c>
      <c r="O599" s="504"/>
      <c r="P599" s="505"/>
      <c r="R599" s="510"/>
      <c r="S599" s="510"/>
      <c r="T599" s="507" t="s">
        <v>489</v>
      </c>
      <c r="AM599">
        <v>0</v>
      </c>
      <c r="AN599">
        <v>0</v>
      </c>
      <c r="AO599">
        <v>0</v>
      </c>
      <c r="AP599">
        <v>0</v>
      </c>
    </row>
    <row r="600" spans="1:42" ht="18" hidden="1" outlineLevel="1" x14ac:dyDescent="0.35">
      <c r="A600" s="13" t="s">
        <v>184</v>
      </c>
      <c r="B600" s="35">
        <v>587</v>
      </c>
      <c r="C600" s="473"/>
      <c r="D600" s="474"/>
      <c r="E600" s="474"/>
      <c r="F600" s="475"/>
      <c r="G600" s="476">
        <v>0</v>
      </c>
      <c r="H600" s="477">
        <v>0.1</v>
      </c>
      <c r="I600" s="102">
        <v>0</v>
      </c>
      <c r="J600" s="475"/>
      <c r="K600" s="7"/>
      <c r="L600" s="491">
        <v>587</v>
      </c>
      <c r="M600" s="503" t="s">
        <v>489</v>
      </c>
      <c r="N600" s="511">
        <v>0</v>
      </c>
      <c r="O600" s="504"/>
      <c r="P600" s="505"/>
      <c r="R600" s="510"/>
      <c r="S600" s="510"/>
      <c r="T600" s="507" t="s">
        <v>489</v>
      </c>
      <c r="AM600">
        <v>0</v>
      </c>
      <c r="AN600">
        <v>0</v>
      </c>
      <c r="AO600">
        <v>0</v>
      </c>
      <c r="AP600">
        <v>0</v>
      </c>
    </row>
    <row r="601" spans="1:42" ht="18" hidden="1" outlineLevel="1" x14ac:dyDescent="0.35">
      <c r="A601" s="13" t="s">
        <v>184</v>
      </c>
      <c r="B601" s="35">
        <v>588</v>
      </c>
      <c r="C601" s="473"/>
      <c r="D601" s="474"/>
      <c r="E601" s="474"/>
      <c r="F601" s="475"/>
      <c r="G601" s="476">
        <v>0</v>
      </c>
      <c r="H601" s="477">
        <v>0.1</v>
      </c>
      <c r="I601" s="102">
        <v>0</v>
      </c>
      <c r="J601" s="475"/>
      <c r="K601" s="7"/>
      <c r="L601" s="491">
        <v>588</v>
      </c>
      <c r="M601" s="503" t="s">
        <v>489</v>
      </c>
      <c r="N601" s="511">
        <v>0</v>
      </c>
      <c r="O601" s="504"/>
      <c r="P601" s="505"/>
      <c r="R601" s="510"/>
      <c r="S601" s="510"/>
      <c r="T601" s="507" t="s">
        <v>489</v>
      </c>
      <c r="AM601">
        <v>0</v>
      </c>
      <c r="AN601">
        <v>0</v>
      </c>
      <c r="AO601">
        <v>0</v>
      </c>
      <c r="AP601">
        <v>0</v>
      </c>
    </row>
    <row r="602" spans="1:42" ht="18" hidden="1" outlineLevel="1" x14ac:dyDescent="0.35">
      <c r="A602" s="13" t="s">
        <v>184</v>
      </c>
      <c r="B602" s="35">
        <v>589</v>
      </c>
      <c r="C602" s="473"/>
      <c r="D602" s="474"/>
      <c r="E602" s="474"/>
      <c r="F602" s="475"/>
      <c r="G602" s="476">
        <v>0</v>
      </c>
      <c r="H602" s="477">
        <v>0.1</v>
      </c>
      <c r="I602" s="102">
        <v>0</v>
      </c>
      <c r="J602" s="475"/>
      <c r="K602" s="7"/>
      <c r="L602" s="491">
        <v>589</v>
      </c>
      <c r="M602" s="503" t="s">
        <v>489</v>
      </c>
      <c r="N602" s="511">
        <v>0</v>
      </c>
      <c r="O602" s="504"/>
      <c r="P602" s="505"/>
      <c r="R602" s="510"/>
      <c r="S602" s="510"/>
      <c r="T602" s="507" t="s">
        <v>489</v>
      </c>
      <c r="AM602">
        <v>0</v>
      </c>
      <c r="AN602">
        <v>0</v>
      </c>
      <c r="AO602">
        <v>0</v>
      </c>
      <c r="AP602">
        <v>0</v>
      </c>
    </row>
    <row r="603" spans="1:42" ht="18" hidden="1" outlineLevel="1" x14ac:dyDescent="0.35">
      <c r="A603" s="13" t="s">
        <v>184</v>
      </c>
      <c r="B603" s="35">
        <v>590</v>
      </c>
      <c r="C603" s="473"/>
      <c r="D603" s="474"/>
      <c r="E603" s="474"/>
      <c r="F603" s="475"/>
      <c r="G603" s="476">
        <v>0</v>
      </c>
      <c r="H603" s="477">
        <v>0.1</v>
      </c>
      <c r="I603" s="102">
        <v>0</v>
      </c>
      <c r="J603" s="475"/>
      <c r="K603" s="7"/>
      <c r="L603" s="491">
        <v>590</v>
      </c>
      <c r="M603" s="503" t="s">
        <v>489</v>
      </c>
      <c r="N603" s="511">
        <v>0</v>
      </c>
      <c r="O603" s="504"/>
      <c r="P603" s="505"/>
      <c r="R603" s="510"/>
      <c r="S603" s="510"/>
      <c r="T603" s="507" t="s">
        <v>489</v>
      </c>
      <c r="AM603">
        <v>0</v>
      </c>
      <c r="AN603">
        <v>0</v>
      </c>
      <c r="AO603">
        <v>0</v>
      </c>
      <c r="AP603">
        <v>0</v>
      </c>
    </row>
    <row r="604" spans="1:42" ht="18" hidden="1" outlineLevel="1" x14ac:dyDescent="0.35">
      <c r="A604" s="13" t="s">
        <v>184</v>
      </c>
      <c r="B604" s="35">
        <v>591</v>
      </c>
      <c r="C604" s="473"/>
      <c r="D604" s="474"/>
      <c r="E604" s="474"/>
      <c r="F604" s="475"/>
      <c r="G604" s="476">
        <v>0</v>
      </c>
      <c r="H604" s="477">
        <v>0.1</v>
      </c>
      <c r="I604" s="102">
        <v>0</v>
      </c>
      <c r="J604" s="475"/>
      <c r="K604" s="7"/>
      <c r="L604" s="491">
        <v>591</v>
      </c>
      <c r="M604" s="503" t="s">
        <v>489</v>
      </c>
      <c r="N604" s="511">
        <v>0</v>
      </c>
      <c r="O604" s="504"/>
      <c r="P604" s="505"/>
      <c r="R604" s="510"/>
      <c r="S604" s="510"/>
      <c r="T604" s="507" t="s">
        <v>489</v>
      </c>
      <c r="AM604">
        <v>0</v>
      </c>
      <c r="AN604">
        <v>0</v>
      </c>
      <c r="AO604">
        <v>0</v>
      </c>
      <c r="AP604">
        <v>0</v>
      </c>
    </row>
    <row r="605" spans="1:42" ht="18" hidden="1" outlineLevel="1" x14ac:dyDescent="0.35">
      <c r="A605" s="13" t="s">
        <v>184</v>
      </c>
      <c r="B605" s="35">
        <v>592</v>
      </c>
      <c r="C605" s="473"/>
      <c r="D605" s="474"/>
      <c r="E605" s="474"/>
      <c r="F605" s="475"/>
      <c r="G605" s="476">
        <v>0</v>
      </c>
      <c r="H605" s="477">
        <v>0.1</v>
      </c>
      <c r="I605" s="102">
        <v>0</v>
      </c>
      <c r="J605" s="475"/>
      <c r="K605" s="7"/>
      <c r="L605" s="491">
        <v>592</v>
      </c>
      <c r="M605" s="503" t="s">
        <v>489</v>
      </c>
      <c r="N605" s="511">
        <v>0</v>
      </c>
      <c r="O605" s="504"/>
      <c r="P605" s="505"/>
      <c r="R605" s="510"/>
      <c r="S605" s="510"/>
      <c r="T605" s="507" t="s">
        <v>489</v>
      </c>
      <c r="AM605">
        <v>0</v>
      </c>
      <c r="AN605">
        <v>0</v>
      </c>
      <c r="AO605">
        <v>0</v>
      </c>
      <c r="AP605">
        <v>0</v>
      </c>
    </row>
    <row r="606" spans="1:42" ht="18" hidden="1" outlineLevel="1" x14ac:dyDescent="0.35">
      <c r="A606" s="13" t="s">
        <v>184</v>
      </c>
      <c r="B606" s="35">
        <v>593</v>
      </c>
      <c r="C606" s="473"/>
      <c r="D606" s="474"/>
      <c r="E606" s="474"/>
      <c r="F606" s="475"/>
      <c r="G606" s="476">
        <v>0</v>
      </c>
      <c r="H606" s="477">
        <v>0.1</v>
      </c>
      <c r="I606" s="102">
        <v>0</v>
      </c>
      <c r="J606" s="475"/>
      <c r="K606" s="7"/>
      <c r="L606" s="491">
        <v>593</v>
      </c>
      <c r="M606" s="503" t="s">
        <v>489</v>
      </c>
      <c r="N606" s="511">
        <v>0</v>
      </c>
      <c r="O606" s="504"/>
      <c r="P606" s="505"/>
      <c r="R606" s="510"/>
      <c r="S606" s="510"/>
      <c r="T606" s="507" t="s">
        <v>489</v>
      </c>
      <c r="AM606">
        <v>0</v>
      </c>
      <c r="AN606">
        <v>0</v>
      </c>
      <c r="AO606">
        <v>0</v>
      </c>
      <c r="AP606">
        <v>0</v>
      </c>
    </row>
    <row r="607" spans="1:42" ht="18" hidden="1" outlineLevel="1" x14ac:dyDescent="0.35">
      <c r="A607" s="13" t="s">
        <v>184</v>
      </c>
      <c r="B607" s="35">
        <v>594</v>
      </c>
      <c r="C607" s="473"/>
      <c r="D607" s="474"/>
      <c r="E607" s="474"/>
      <c r="F607" s="475"/>
      <c r="G607" s="476">
        <v>0</v>
      </c>
      <c r="H607" s="477">
        <v>0.1</v>
      </c>
      <c r="I607" s="102">
        <v>0</v>
      </c>
      <c r="J607" s="475"/>
      <c r="K607" s="7"/>
      <c r="L607" s="491">
        <v>594</v>
      </c>
      <c r="M607" s="503" t="s">
        <v>489</v>
      </c>
      <c r="N607" s="511">
        <v>0</v>
      </c>
      <c r="O607" s="504"/>
      <c r="P607" s="505"/>
      <c r="R607" s="510"/>
      <c r="S607" s="510"/>
      <c r="T607" s="507" t="s">
        <v>489</v>
      </c>
      <c r="AM607">
        <v>0</v>
      </c>
      <c r="AN607">
        <v>0</v>
      </c>
      <c r="AO607">
        <v>0</v>
      </c>
      <c r="AP607">
        <v>0</v>
      </c>
    </row>
    <row r="608" spans="1:42" ht="18" hidden="1" outlineLevel="1" x14ac:dyDescent="0.35">
      <c r="A608" s="13" t="s">
        <v>184</v>
      </c>
      <c r="B608" s="35">
        <v>595</v>
      </c>
      <c r="C608" s="473"/>
      <c r="D608" s="474"/>
      <c r="E608" s="474"/>
      <c r="F608" s="475"/>
      <c r="G608" s="476">
        <v>0</v>
      </c>
      <c r="H608" s="477">
        <v>0.1</v>
      </c>
      <c r="I608" s="102">
        <v>0</v>
      </c>
      <c r="J608" s="475"/>
      <c r="K608" s="7"/>
      <c r="L608" s="491">
        <v>595</v>
      </c>
      <c r="M608" s="503" t="s">
        <v>489</v>
      </c>
      <c r="N608" s="511">
        <v>0</v>
      </c>
      <c r="O608" s="504"/>
      <c r="P608" s="505"/>
      <c r="R608" s="510"/>
      <c r="S608" s="510"/>
      <c r="T608" s="507" t="s">
        <v>489</v>
      </c>
      <c r="AM608">
        <v>0</v>
      </c>
      <c r="AN608">
        <v>0</v>
      </c>
      <c r="AO608">
        <v>0</v>
      </c>
      <c r="AP608">
        <v>0</v>
      </c>
    </row>
    <row r="609" spans="1:42" ht="18" hidden="1" outlineLevel="1" x14ac:dyDescent="0.35">
      <c r="A609" s="13" t="s">
        <v>184</v>
      </c>
      <c r="B609" s="35">
        <v>596</v>
      </c>
      <c r="C609" s="473"/>
      <c r="D609" s="474"/>
      <c r="E609" s="474"/>
      <c r="F609" s="475"/>
      <c r="G609" s="476">
        <v>0</v>
      </c>
      <c r="H609" s="477">
        <v>0.1</v>
      </c>
      <c r="I609" s="102">
        <v>0</v>
      </c>
      <c r="J609" s="475"/>
      <c r="K609" s="7"/>
      <c r="L609" s="491">
        <v>596</v>
      </c>
      <c r="M609" s="503" t="s">
        <v>489</v>
      </c>
      <c r="N609" s="511">
        <v>0</v>
      </c>
      <c r="O609" s="504"/>
      <c r="P609" s="505"/>
      <c r="R609" s="510"/>
      <c r="S609" s="510"/>
      <c r="T609" s="507" t="s">
        <v>489</v>
      </c>
      <c r="AM609">
        <v>0</v>
      </c>
      <c r="AN609">
        <v>0</v>
      </c>
      <c r="AO609">
        <v>0</v>
      </c>
      <c r="AP609">
        <v>0</v>
      </c>
    </row>
    <row r="610" spans="1:42" ht="18" hidden="1" outlineLevel="1" x14ac:dyDescent="0.35">
      <c r="A610" s="13" t="s">
        <v>184</v>
      </c>
      <c r="B610" s="35">
        <v>597</v>
      </c>
      <c r="C610" s="473"/>
      <c r="D610" s="474"/>
      <c r="E610" s="474"/>
      <c r="F610" s="475"/>
      <c r="G610" s="476">
        <v>0</v>
      </c>
      <c r="H610" s="477">
        <v>0.1</v>
      </c>
      <c r="I610" s="102">
        <v>0</v>
      </c>
      <c r="J610" s="475"/>
      <c r="K610" s="7"/>
      <c r="L610" s="491">
        <v>597</v>
      </c>
      <c r="M610" s="503" t="s">
        <v>489</v>
      </c>
      <c r="N610" s="511">
        <v>0</v>
      </c>
      <c r="O610" s="504"/>
      <c r="P610" s="505"/>
      <c r="R610" s="510"/>
      <c r="S610" s="510"/>
      <c r="T610" s="507" t="s">
        <v>489</v>
      </c>
      <c r="AM610">
        <v>0</v>
      </c>
      <c r="AN610">
        <v>0</v>
      </c>
      <c r="AO610">
        <v>0</v>
      </c>
      <c r="AP610">
        <v>0</v>
      </c>
    </row>
    <row r="611" spans="1:42" ht="18" hidden="1" outlineLevel="1" x14ac:dyDescent="0.35">
      <c r="A611" s="13" t="s">
        <v>184</v>
      </c>
      <c r="B611" s="35">
        <v>598</v>
      </c>
      <c r="C611" s="473"/>
      <c r="D611" s="474"/>
      <c r="E611" s="474"/>
      <c r="F611" s="475"/>
      <c r="G611" s="476">
        <v>0</v>
      </c>
      <c r="H611" s="477">
        <v>0.1</v>
      </c>
      <c r="I611" s="102">
        <v>0</v>
      </c>
      <c r="J611" s="475"/>
      <c r="K611" s="7"/>
      <c r="L611" s="491">
        <v>598</v>
      </c>
      <c r="M611" s="503" t="s">
        <v>489</v>
      </c>
      <c r="N611" s="511">
        <v>0</v>
      </c>
      <c r="O611" s="504"/>
      <c r="P611" s="505"/>
      <c r="R611" s="510"/>
      <c r="S611" s="510"/>
      <c r="T611" s="507" t="s">
        <v>489</v>
      </c>
      <c r="AM611">
        <v>0</v>
      </c>
      <c r="AN611">
        <v>0</v>
      </c>
      <c r="AO611">
        <v>0</v>
      </c>
      <c r="AP611">
        <v>0</v>
      </c>
    </row>
    <row r="612" spans="1:42" ht="18" hidden="1" outlineLevel="1" x14ac:dyDescent="0.35">
      <c r="A612" s="13" t="s">
        <v>184</v>
      </c>
      <c r="B612" s="35">
        <v>599</v>
      </c>
      <c r="C612" s="473"/>
      <c r="D612" s="474"/>
      <c r="E612" s="474"/>
      <c r="F612" s="475"/>
      <c r="G612" s="476">
        <v>0</v>
      </c>
      <c r="H612" s="477">
        <v>0.1</v>
      </c>
      <c r="I612" s="102">
        <v>0</v>
      </c>
      <c r="J612" s="475"/>
      <c r="K612" s="7"/>
      <c r="L612" s="491">
        <v>599</v>
      </c>
      <c r="M612" s="503" t="s">
        <v>489</v>
      </c>
      <c r="N612" s="511">
        <v>0</v>
      </c>
      <c r="O612" s="504"/>
      <c r="P612" s="505"/>
      <c r="R612" s="510"/>
      <c r="S612" s="510"/>
      <c r="T612" s="507" t="s">
        <v>489</v>
      </c>
      <c r="AM612">
        <v>0</v>
      </c>
      <c r="AN612">
        <v>0</v>
      </c>
      <c r="AO612">
        <v>0</v>
      </c>
      <c r="AP612">
        <v>0</v>
      </c>
    </row>
    <row r="613" spans="1:42" ht="18" hidden="1" outlineLevel="1" x14ac:dyDescent="0.35">
      <c r="A613" s="13" t="s">
        <v>184</v>
      </c>
      <c r="B613" s="35">
        <v>600</v>
      </c>
      <c r="C613" s="473"/>
      <c r="D613" s="474"/>
      <c r="E613" s="474"/>
      <c r="F613" s="475"/>
      <c r="G613" s="476">
        <v>0</v>
      </c>
      <c r="H613" s="477">
        <v>0.1</v>
      </c>
      <c r="I613" s="102">
        <v>0</v>
      </c>
      <c r="J613" s="475"/>
      <c r="K613" s="7"/>
      <c r="L613" s="491">
        <v>600</v>
      </c>
      <c r="M613" s="503" t="s">
        <v>489</v>
      </c>
      <c r="N613" s="511">
        <v>0</v>
      </c>
      <c r="O613" s="504"/>
      <c r="P613" s="505"/>
      <c r="R613" s="510"/>
      <c r="S613" s="510"/>
      <c r="T613" s="507" t="s">
        <v>489</v>
      </c>
      <c r="AM613">
        <v>0</v>
      </c>
      <c r="AN613">
        <v>0</v>
      </c>
      <c r="AO613">
        <v>0</v>
      </c>
      <c r="AP613">
        <v>0</v>
      </c>
    </row>
    <row r="614" spans="1:42" ht="18" hidden="1" outlineLevel="1" x14ac:dyDescent="0.35">
      <c r="A614" s="13" t="s">
        <v>184</v>
      </c>
      <c r="B614" s="35">
        <v>601</v>
      </c>
      <c r="C614" s="473"/>
      <c r="D614" s="474"/>
      <c r="E614" s="474"/>
      <c r="F614" s="475"/>
      <c r="G614" s="476">
        <v>0</v>
      </c>
      <c r="H614" s="477">
        <v>0.1</v>
      </c>
      <c r="I614" s="102">
        <v>0</v>
      </c>
      <c r="J614" s="475"/>
      <c r="K614" s="7"/>
      <c r="L614" s="491">
        <v>601</v>
      </c>
      <c r="M614" s="503" t="s">
        <v>489</v>
      </c>
      <c r="N614" s="511">
        <v>0</v>
      </c>
      <c r="O614" s="504"/>
      <c r="P614" s="505"/>
      <c r="R614" s="510"/>
      <c r="S614" s="510"/>
      <c r="T614" s="507" t="s">
        <v>489</v>
      </c>
      <c r="AM614">
        <v>0</v>
      </c>
      <c r="AN614">
        <v>0</v>
      </c>
      <c r="AO614">
        <v>0</v>
      </c>
      <c r="AP614">
        <v>0</v>
      </c>
    </row>
    <row r="615" spans="1:42" ht="18" hidden="1" outlineLevel="1" x14ac:dyDescent="0.35">
      <c r="A615" s="13" t="s">
        <v>184</v>
      </c>
      <c r="B615" s="35">
        <v>602</v>
      </c>
      <c r="C615" s="473"/>
      <c r="D615" s="474"/>
      <c r="E615" s="474"/>
      <c r="F615" s="475"/>
      <c r="G615" s="476">
        <v>0</v>
      </c>
      <c r="H615" s="477">
        <v>0.1</v>
      </c>
      <c r="I615" s="102">
        <v>0</v>
      </c>
      <c r="J615" s="475"/>
      <c r="K615" s="7"/>
      <c r="L615" s="491">
        <v>602</v>
      </c>
      <c r="M615" s="503" t="s">
        <v>489</v>
      </c>
      <c r="N615" s="511">
        <v>0</v>
      </c>
      <c r="O615" s="504"/>
      <c r="P615" s="505"/>
      <c r="R615" s="510"/>
      <c r="S615" s="510"/>
      <c r="T615" s="507" t="s">
        <v>489</v>
      </c>
      <c r="AM615">
        <v>0</v>
      </c>
      <c r="AN615">
        <v>0</v>
      </c>
      <c r="AO615">
        <v>0</v>
      </c>
      <c r="AP615">
        <v>0</v>
      </c>
    </row>
    <row r="616" spans="1:42" ht="18" hidden="1" outlineLevel="1" x14ac:dyDescent="0.35">
      <c r="A616" s="13" t="s">
        <v>184</v>
      </c>
      <c r="B616" s="35">
        <v>603</v>
      </c>
      <c r="C616" s="473"/>
      <c r="D616" s="474"/>
      <c r="E616" s="474"/>
      <c r="F616" s="475"/>
      <c r="G616" s="476">
        <v>0</v>
      </c>
      <c r="H616" s="477">
        <v>0.1</v>
      </c>
      <c r="I616" s="102">
        <v>0</v>
      </c>
      <c r="J616" s="475"/>
      <c r="K616" s="7"/>
      <c r="L616" s="491">
        <v>603</v>
      </c>
      <c r="M616" s="503" t="s">
        <v>489</v>
      </c>
      <c r="N616" s="511">
        <v>0</v>
      </c>
      <c r="O616" s="504"/>
      <c r="P616" s="505"/>
      <c r="R616" s="510"/>
      <c r="S616" s="510"/>
      <c r="T616" s="507" t="s">
        <v>489</v>
      </c>
      <c r="AM616">
        <v>0</v>
      </c>
      <c r="AN616">
        <v>0</v>
      </c>
      <c r="AO616">
        <v>0</v>
      </c>
      <c r="AP616">
        <v>0</v>
      </c>
    </row>
    <row r="617" spans="1:42" ht="18" hidden="1" outlineLevel="1" x14ac:dyDescent="0.35">
      <c r="A617" s="13" t="s">
        <v>184</v>
      </c>
      <c r="B617" s="35">
        <v>604</v>
      </c>
      <c r="C617" s="473"/>
      <c r="D617" s="474"/>
      <c r="E617" s="474"/>
      <c r="F617" s="475"/>
      <c r="G617" s="476">
        <v>0</v>
      </c>
      <c r="H617" s="477">
        <v>0.1</v>
      </c>
      <c r="I617" s="102">
        <v>0</v>
      </c>
      <c r="J617" s="475"/>
      <c r="K617" s="7"/>
      <c r="L617" s="491">
        <v>604</v>
      </c>
      <c r="M617" s="503" t="s">
        <v>489</v>
      </c>
      <c r="N617" s="511">
        <v>0</v>
      </c>
      <c r="O617" s="504"/>
      <c r="P617" s="505"/>
      <c r="R617" s="510"/>
      <c r="S617" s="510"/>
      <c r="T617" s="507" t="s">
        <v>489</v>
      </c>
      <c r="AM617">
        <v>0</v>
      </c>
      <c r="AN617">
        <v>0</v>
      </c>
      <c r="AO617">
        <v>0</v>
      </c>
      <c r="AP617">
        <v>0</v>
      </c>
    </row>
    <row r="618" spans="1:42" ht="18" hidden="1" outlineLevel="1" x14ac:dyDescent="0.35">
      <c r="A618" s="13" t="s">
        <v>184</v>
      </c>
      <c r="B618" s="35">
        <v>605</v>
      </c>
      <c r="C618" s="473"/>
      <c r="D618" s="474"/>
      <c r="E618" s="474"/>
      <c r="F618" s="475"/>
      <c r="G618" s="476">
        <v>0</v>
      </c>
      <c r="H618" s="477">
        <v>0.1</v>
      </c>
      <c r="I618" s="102">
        <v>0</v>
      </c>
      <c r="J618" s="475"/>
      <c r="K618" s="7"/>
      <c r="L618" s="491">
        <v>605</v>
      </c>
      <c r="M618" s="503" t="s">
        <v>489</v>
      </c>
      <c r="N618" s="511">
        <v>0</v>
      </c>
      <c r="O618" s="504"/>
      <c r="P618" s="505"/>
      <c r="R618" s="510"/>
      <c r="S618" s="510"/>
      <c r="T618" s="507" t="s">
        <v>489</v>
      </c>
      <c r="AM618">
        <v>0</v>
      </c>
      <c r="AN618">
        <v>0</v>
      </c>
      <c r="AO618">
        <v>0</v>
      </c>
      <c r="AP618">
        <v>0</v>
      </c>
    </row>
    <row r="619" spans="1:42" ht="18" hidden="1" outlineLevel="1" x14ac:dyDescent="0.35">
      <c r="A619" s="13" t="s">
        <v>184</v>
      </c>
      <c r="B619" s="35">
        <v>606</v>
      </c>
      <c r="C619" s="473"/>
      <c r="D619" s="474"/>
      <c r="E619" s="474"/>
      <c r="F619" s="475"/>
      <c r="G619" s="476">
        <v>0</v>
      </c>
      <c r="H619" s="477">
        <v>0.1</v>
      </c>
      <c r="I619" s="102">
        <v>0</v>
      </c>
      <c r="J619" s="475"/>
      <c r="K619" s="7"/>
      <c r="L619" s="491">
        <v>606</v>
      </c>
      <c r="M619" s="503" t="s">
        <v>489</v>
      </c>
      <c r="N619" s="511">
        <v>0</v>
      </c>
      <c r="O619" s="504"/>
      <c r="P619" s="505"/>
      <c r="R619" s="510"/>
      <c r="S619" s="510"/>
      <c r="T619" s="507" t="s">
        <v>489</v>
      </c>
      <c r="AM619">
        <v>0</v>
      </c>
      <c r="AN619">
        <v>0</v>
      </c>
      <c r="AO619">
        <v>0</v>
      </c>
      <c r="AP619">
        <v>0</v>
      </c>
    </row>
    <row r="620" spans="1:42" ht="18" hidden="1" outlineLevel="1" x14ac:dyDescent="0.35">
      <c r="A620" s="13" t="s">
        <v>184</v>
      </c>
      <c r="B620" s="35">
        <v>607</v>
      </c>
      <c r="C620" s="473"/>
      <c r="D620" s="474"/>
      <c r="E620" s="474"/>
      <c r="F620" s="475"/>
      <c r="G620" s="476">
        <v>0</v>
      </c>
      <c r="H620" s="477">
        <v>0.1</v>
      </c>
      <c r="I620" s="102">
        <v>0</v>
      </c>
      <c r="J620" s="475"/>
      <c r="K620" s="7"/>
      <c r="L620" s="491">
        <v>607</v>
      </c>
      <c r="M620" s="503" t="s">
        <v>489</v>
      </c>
      <c r="N620" s="511">
        <v>0</v>
      </c>
      <c r="O620" s="504"/>
      <c r="P620" s="505"/>
      <c r="R620" s="510"/>
      <c r="S620" s="510"/>
      <c r="T620" s="507" t="s">
        <v>489</v>
      </c>
      <c r="AM620">
        <v>0</v>
      </c>
      <c r="AN620">
        <v>0</v>
      </c>
      <c r="AO620">
        <v>0</v>
      </c>
      <c r="AP620">
        <v>0</v>
      </c>
    </row>
    <row r="621" spans="1:42" ht="18" hidden="1" outlineLevel="1" x14ac:dyDescent="0.35">
      <c r="A621" s="13" t="s">
        <v>184</v>
      </c>
      <c r="B621" s="35">
        <v>608</v>
      </c>
      <c r="C621" s="473"/>
      <c r="D621" s="474"/>
      <c r="E621" s="474"/>
      <c r="F621" s="475"/>
      <c r="G621" s="476">
        <v>0</v>
      </c>
      <c r="H621" s="477">
        <v>0.1</v>
      </c>
      <c r="I621" s="102">
        <v>0</v>
      </c>
      <c r="J621" s="475"/>
      <c r="K621" s="7"/>
      <c r="L621" s="491">
        <v>608</v>
      </c>
      <c r="M621" s="503" t="s">
        <v>489</v>
      </c>
      <c r="N621" s="511">
        <v>0</v>
      </c>
      <c r="O621" s="504"/>
      <c r="P621" s="505"/>
      <c r="R621" s="510"/>
      <c r="S621" s="510"/>
      <c r="T621" s="507" t="s">
        <v>489</v>
      </c>
      <c r="AM621">
        <v>0</v>
      </c>
      <c r="AN621">
        <v>0</v>
      </c>
      <c r="AO621">
        <v>0</v>
      </c>
      <c r="AP621">
        <v>0</v>
      </c>
    </row>
    <row r="622" spans="1:42" ht="18" hidden="1" outlineLevel="1" x14ac:dyDescent="0.35">
      <c r="A622" s="13" t="s">
        <v>184</v>
      </c>
      <c r="B622" s="35">
        <v>609</v>
      </c>
      <c r="C622" s="473"/>
      <c r="D622" s="474"/>
      <c r="E622" s="474"/>
      <c r="F622" s="475"/>
      <c r="G622" s="476">
        <v>0</v>
      </c>
      <c r="H622" s="477">
        <v>0.1</v>
      </c>
      <c r="I622" s="102">
        <v>0</v>
      </c>
      <c r="J622" s="475"/>
      <c r="K622" s="7"/>
      <c r="L622" s="491">
        <v>609</v>
      </c>
      <c r="M622" s="503" t="s">
        <v>489</v>
      </c>
      <c r="N622" s="511">
        <v>0</v>
      </c>
      <c r="O622" s="504"/>
      <c r="P622" s="505"/>
      <c r="R622" s="510"/>
      <c r="S622" s="510"/>
      <c r="T622" s="507" t="s">
        <v>489</v>
      </c>
      <c r="AM622">
        <v>0</v>
      </c>
      <c r="AN622">
        <v>0</v>
      </c>
      <c r="AO622">
        <v>0</v>
      </c>
      <c r="AP622">
        <v>0</v>
      </c>
    </row>
    <row r="623" spans="1:42" ht="18" hidden="1" outlineLevel="1" x14ac:dyDescent="0.35">
      <c r="A623" s="13" t="s">
        <v>184</v>
      </c>
      <c r="B623" s="35">
        <v>610</v>
      </c>
      <c r="C623" s="473"/>
      <c r="D623" s="474"/>
      <c r="E623" s="474"/>
      <c r="F623" s="475"/>
      <c r="G623" s="476">
        <v>0</v>
      </c>
      <c r="H623" s="477">
        <v>0.1</v>
      </c>
      <c r="I623" s="102">
        <v>0</v>
      </c>
      <c r="J623" s="475"/>
      <c r="K623" s="7"/>
      <c r="L623" s="491">
        <v>610</v>
      </c>
      <c r="M623" s="503" t="s">
        <v>489</v>
      </c>
      <c r="N623" s="511">
        <v>0</v>
      </c>
      <c r="O623" s="504"/>
      <c r="P623" s="505"/>
      <c r="R623" s="510"/>
      <c r="S623" s="510"/>
      <c r="T623" s="507" t="s">
        <v>489</v>
      </c>
      <c r="AM623">
        <v>0</v>
      </c>
      <c r="AN623">
        <v>0</v>
      </c>
      <c r="AO623">
        <v>0</v>
      </c>
      <c r="AP623">
        <v>0</v>
      </c>
    </row>
    <row r="624" spans="1:42" ht="18" hidden="1" outlineLevel="1" x14ac:dyDescent="0.35">
      <c r="A624" s="13" t="s">
        <v>184</v>
      </c>
      <c r="B624" s="35">
        <v>611</v>
      </c>
      <c r="C624" s="473"/>
      <c r="D624" s="474"/>
      <c r="E624" s="474"/>
      <c r="F624" s="475"/>
      <c r="G624" s="476">
        <v>0</v>
      </c>
      <c r="H624" s="477">
        <v>0.1</v>
      </c>
      <c r="I624" s="102">
        <v>0</v>
      </c>
      <c r="J624" s="475"/>
      <c r="K624" s="7"/>
      <c r="L624" s="491">
        <v>611</v>
      </c>
      <c r="M624" s="503" t="s">
        <v>489</v>
      </c>
      <c r="N624" s="511">
        <v>0</v>
      </c>
      <c r="O624" s="504"/>
      <c r="P624" s="505"/>
      <c r="R624" s="510"/>
      <c r="S624" s="510"/>
      <c r="T624" s="507" t="s">
        <v>489</v>
      </c>
      <c r="AM624">
        <v>0</v>
      </c>
      <c r="AN624">
        <v>0</v>
      </c>
      <c r="AO624">
        <v>0</v>
      </c>
      <c r="AP624">
        <v>0</v>
      </c>
    </row>
    <row r="625" spans="1:42" ht="18" hidden="1" outlineLevel="1" x14ac:dyDescent="0.35">
      <c r="A625" s="13" t="s">
        <v>184</v>
      </c>
      <c r="B625" s="35">
        <v>612</v>
      </c>
      <c r="C625" s="473"/>
      <c r="D625" s="474"/>
      <c r="E625" s="474"/>
      <c r="F625" s="475"/>
      <c r="G625" s="476">
        <v>0</v>
      </c>
      <c r="H625" s="477">
        <v>0.1</v>
      </c>
      <c r="I625" s="102">
        <v>0</v>
      </c>
      <c r="J625" s="475"/>
      <c r="K625" s="7"/>
      <c r="L625" s="491">
        <v>612</v>
      </c>
      <c r="M625" s="503" t="s">
        <v>489</v>
      </c>
      <c r="N625" s="511">
        <v>0</v>
      </c>
      <c r="O625" s="504"/>
      <c r="P625" s="505"/>
      <c r="R625" s="510"/>
      <c r="S625" s="510"/>
      <c r="T625" s="507" t="s">
        <v>489</v>
      </c>
      <c r="AM625">
        <v>0</v>
      </c>
      <c r="AN625">
        <v>0</v>
      </c>
      <c r="AO625">
        <v>0</v>
      </c>
      <c r="AP625">
        <v>0</v>
      </c>
    </row>
    <row r="626" spans="1:42" ht="18" hidden="1" outlineLevel="1" x14ac:dyDescent="0.35">
      <c r="A626" s="13" t="s">
        <v>184</v>
      </c>
      <c r="B626" s="35">
        <v>613</v>
      </c>
      <c r="C626" s="473"/>
      <c r="D626" s="474"/>
      <c r="E626" s="474"/>
      <c r="F626" s="475"/>
      <c r="G626" s="476">
        <v>0</v>
      </c>
      <c r="H626" s="477">
        <v>0.1</v>
      </c>
      <c r="I626" s="102">
        <v>0</v>
      </c>
      <c r="J626" s="475"/>
      <c r="K626" s="7"/>
      <c r="L626" s="491">
        <v>613</v>
      </c>
      <c r="M626" s="503" t="s">
        <v>489</v>
      </c>
      <c r="N626" s="511">
        <v>0</v>
      </c>
      <c r="O626" s="504"/>
      <c r="P626" s="505"/>
      <c r="R626" s="510"/>
      <c r="S626" s="510"/>
      <c r="T626" s="507" t="s">
        <v>489</v>
      </c>
      <c r="AM626">
        <v>0</v>
      </c>
      <c r="AN626">
        <v>0</v>
      </c>
      <c r="AO626">
        <v>0</v>
      </c>
      <c r="AP626">
        <v>0</v>
      </c>
    </row>
    <row r="627" spans="1:42" ht="18" hidden="1" outlineLevel="1" x14ac:dyDescent="0.35">
      <c r="A627" s="13" t="s">
        <v>184</v>
      </c>
      <c r="B627" s="35">
        <v>614</v>
      </c>
      <c r="C627" s="473"/>
      <c r="D627" s="474"/>
      <c r="E627" s="474"/>
      <c r="F627" s="475"/>
      <c r="G627" s="476">
        <v>0</v>
      </c>
      <c r="H627" s="477">
        <v>0.1</v>
      </c>
      <c r="I627" s="102">
        <v>0</v>
      </c>
      <c r="J627" s="475"/>
      <c r="K627" s="7"/>
      <c r="L627" s="491">
        <v>614</v>
      </c>
      <c r="M627" s="503" t="s">
        <v>489</v>
      </c>
      <c r="N627" s="511">
        <v>0</v>
      </c>
      <c r="O627" s="504"/>
      <c r="P627" s="505"/>
      <c r="R627" s="510"/>
      <c r="S627" s="510"/>
      <c r="T627" s="507" t="s">
        <v>489</v>
      </c>
      <c r="AM627">
        <v>0</v>
      </c>
      <c r="AN627">
        <v>0</v>
      </c>
      <c r="AO627">
        <v>0</v>
      </c>
      <c r="AP627">
        <v>0</v>
      </c>
    </row>
    <row r="628" spans="1:42" ht="18" hidden="1" outlineLevel="1" x14ac:dyDescent="0.35">
      <c r="A628" s="13" t="s">
        <v>184</v>
      </c>
      <c r="B628" s="35">
        <v>615</v>
      </c>
      <c r="C628" s="473"/>
      <c r="D628" s="474"/>
      <c r="E628" s="474"/>
      <c r="F628" s="475"/>
      <c r="G628" s="476">
        <v>0</v>
      </c>
      <c r="H628" s="477">
        <v>0.1</v>
      </c>
      <c r="I628" s="102">
        <v>0</v>
      </c>
      <c r="J628" s="475"/>
      <c r="K628" s="7"/>
      <c r="L628" s="491">
        <v>615</v>
      </c>
      <c r="M628" s="503" t="s">
        <v>489</v>
      </c>
      <c r="N628" s="511">
        <v>0</v>
      </c>
      <c r="O628" s="504"/>
      <c r="P628" s="505"/>
      <c r="R628" s="510"/>
      <c r="S628" s="510"/>
      <c r="T628" s="507" t="s">
        <v>489</v>
      </c>
      <c r="AM628">
        <v>0</v>
      </c>
      <c r="AN628">
        <v>0</v>
      </c>
      <c r="AO628">
        <v>0</v>
      </c>
      <c r="AP628">
        <v>0</v>
      </c>
    </row>
    <row r="629" spans="1:42" ht="18" hidden="1" outlineLevel="1" x14ac:dyDescent="0.35">
      <c r="A629" s="13" t="s">
        <v>184</v>
      </c>
      <c r="B629" s="35">
        <v>616</v>
      </c>
      <c r="C629" s="473"/>
      <c r="D629" s="474"/>
      <c r="E629" s="474"/>
      <c r="F629" s="475"/>
      <c r="G629" s="476">
        <v>0</v>
      </c>
      <c r="H629" s="477">
        <v>0.1</v>
      </c>
      <c r="I629" s="102">
        <v>0</v>
      </c>
      <c r="J629" s="475"/>
      <c r="K629" s="7"/>
      <c r="L629" s="491">
        <v>616</v>
      </c>
      <c r="M629" s="503" t="s">
        <v>489</v>
      </c>
      <c r="N629" s="511">
        <v>0</v>
      </c>
      <c r="O629" s="504"/>
      <c r="P629" s="505"/>
      <c r="R629" s="510"/>
      <c r="S629" s="510"/>
      <c r="T629" s="507" t="s">
        <v>489</v>
      </c>
      <c r="AM629">
        <v>0</v>
      </c>
      <c r="AN629">
        <v>0</v>
      </c>
      <c r="AO629">
        <v>0</v>
      </c>
      <c r="AP629">
        <v>0</v>
      </c>
    </row>
    <row r="630" spans="1:42" ht="18" hidden="1" outlineLevel="1" x14ac:dyDescent="0.35">
      <c r="A630" s="13" t="s">
        <v>184</v>
      </c>
      <c r="B630" s="35">
        <v>617</v>
      </c>
      <c r="C630" s="473"/>
      <c r="D630" s="474"/>
      <c r="E630" s="474"/>
      <c r="F630" s="475"/>
      <c r="G630" s="476">
        <v>0</v>
      </c>
      <c r="H630" s="477">
        <v>0.1</v>
      </c>
      <c r="I630" s="102">
        <v>0</v>
      </c>
      <c r="J630" s="475"/>
      <c r="K630" s="7"/>
      <c r="L630" s="491">
        <v>617</v>
      </c>
      <c r="M630" s="503" t="s">
        <v>489</v>
      </c>
      <c r="N630" s="511">
        <v>0</v>
      </c>
      <c r="O630" s="504"/>
      <c r="P630" s="505"/>
      <c r="R630" s="510"/>
      <c r="S630" s="510"/>
      <c r="T630" s="507" t="s">
        <v>489</v>
      </c>
      <c r="AM630">
        <v>0</v>
      </c>
      <c r="AN630">
        <v>0</v>
      </c>
      <c r="AO630">
        <v>0</v>
      </c>
      <c r="AP630">
        <v>0</v>
      </c>
    </row>
    <row r="631" spans="1:42" ht="18" hidden="1" outlineLevel="1" x14ac:dyDescent="0.35">
      <c r="A631" s="13" t="s">
        <v>184</v>
      </c>
      <c r="B631" s="35">
        <v>618</v>
      </c>
      <c r="C631" s="473"/>
      <c r="D631" s="474"/>
      <c r="E631" s="474"/>
      <c r="F631" s="475"/>
      <c r="G631" s="476">
        <v>0</v>
      </c>
      <c r="H631" s="477">
        <v>0.1</v>
      </c>
      <c r="I631" s="102">
        <v>0</v>
      </c>
      <c r="J631" s="475"/>
      <c r="K631" s="7"/>
      <c r="L631" s="491">
        <v>618</v>
      </c>
      <c r="M631" s="503" t="s">
        <v>489</v>
      </c>
      <c r="N631" s="511">
        <v>0</v>
      </c>
      <c r="O631" s="504"/>
      <c r="P631" s="505"/>
      <c r="R631" s="510"/>
      <c r="S631" s="510"/>
      <c r="T631" s="507" t="s">
        <v>489</v>
      </c>
      <c r="AM631">
        <v>0</v>
      </c>
      <c r="AN631">
        <v>0</v>
      </c>
      <c r="AO631">
        <v>0</v>
      </c>
      <c r="AP631">
        <v>0</v>
      </c>
    </row>
    <row r="632" spans="1:42" ht="18" hidden="1" outlineLevel="1" x14ac:dyDescent="0.35">
      <c r="A632" s="13" t="s">
        <v>184</v>
      </c>
      <c r="B632" s="35">
        <v>619</v>
      </c>
      <c r="C632" s="473"/>
      <c r="D632" s="474"/>
      <c r="E632" s="474"/>
      <c r="F632" s="475"/>
      <c r="G632" s="476">
        <v>0</v>
      </c>
      <c r="H632" s="477">
        <v>0.1</v>
      </c>
      <c r="I632" s="102">
        <v>0</v>
      </c>
      <c r="J632" s="475"/>
      <c r="K632" s="7"/>
      <c r="L632" s="491">
        <v>619</v>
      </c>
      <c r="M632" s="503" t="s">
        <v>489</v>
      </c>
      <c r="N632" s="511">
        <v>0</v>
      </c>
      <c r="O632" s="504"/>
      <c r="P632" s="505"/>
      <c r="R632" s="510"/>
      <c r="S632" s="510"/>
      <c r="T632" s="507" t="s">
        <v>489</v>
      </c>
      <c r="AM632">
        <v>0</v>
      </c>
      <c r="AN632">
        <v>0</v>
      </c>
      <c r="AO632">
        <v>0</v>
      </c>
      <c r="AP632">
        <v>0</v>
      </c>
    </row>
    <row r="633" spans="1:42" ht="18" hidden="1" outlineLevel="1" x14ac:dyDescent="0.35">
      <c r="A633" s="13" t="s">
        <v>184</v>
      </c>
      <c r="B633" s="35">
        <v>620</v>
      </c>
      <c r="C633" s="473"/>
      <c r="D633" s="474"/>
      <c r="E633" s="474"/>
      <c r="F633" s="475"/>
      <c r="G633" s="476">
        <v>0</v>
      </c>
      <c r="H633" s="477">
        <v>0.1</v>
      </c>
      <c r="I633" s="102">
        <v>0</v>
      </c>
      <c r="J633" s="475"/>
      <c r="K633" s="7"/>
      <c r="L633" s="491">
        <v>620</v>
      </c>
      <c r="M633" s="503" t="s">
        <v>489</v>
      </c>
      <c r="N633" s="511">
        <v>0</v>
      </c>
      <c r="O633" s="504"/>
      <c r="P633" s="505"/>
      <c r="R633" s="510"/>
      <c r="S633" s="510"/>
      <c r="T633" s="507" t="s">
        <v>489</v>
      </c>
      <c r="AM633">
        <v>0</v>
      </c>
      <c r="AN633">
        <v>0</v>
      </c>
      <c r="AO633">
        <v>0</v>
      </c>
      <c r="AP633">
        <v>0</v>
      </c>
    </row>
    <row r="634" spans="1:42" ht="18" hidden="1" outlineLevel="1" x14ac:dyDescent="0.35">
      <c r="A634" s="13" t="s">
        <v>184</v>
      </c>
      <c r="B634" s="35">
        <v>621</v>
      </c>
      <c r="C634" s="473"/>
      <c r="D634" s="474"/>
      <c r="E634" s="474"/>
      <c r="F634" s="475"/>
      <c r="G634" s="476">
        <v>0</v>
      </c>
      <c r="H634" s="477">
        <v>0.1</v>
      </c>
      <c r="I634" s="102">
        <v>0</v>
      </c>
      <c r="J634" s="475"/>
      <c r="K634" s="7"/>
      <c r="L634" s="491">
        <v>621</v>
      </c>
      <c r="M634" s="503" t="s">
        <v>489</v>
      </c>
      <c r="N634" s="511">
        <v>0</v>
      </c>
      <c r="O634" s="504"/>
      <c r="P634" s="505"/>
      <c r="R634" s="510"/>
      <c r="S634" s="510"/>
      <c r="T634" s="507" t="s">
        <v>489</v>
      </c>
      <c r="AM634">
        <v>0</v>
      </c>
      <c r="AN634">
        <v>0</v>
      </c>
      <c r="AO634">
        <v>0</v>
      </c>
      <c r="AP634">
        <v>0</v>
      </c>
    </row>
    <row r="635" spans="1:42" ht="18" hidden="1" outlineLevel="1" x14ac:dyDescent="0.35">
      <c r="A635" s="13" t="s">
        <v>184</v>
      </c>
      <c r="B635" s="35">
        <v>622</v>
      </c>
      <c r="C635" s="473"/>
      <c r="D635" s="474"/>
      <c r="E635" s="474"/>
      <c r="F635" s="475"/>
      <c r="G635" s="476">
        <v>0</v>
      </c>
      <c r="H635" s="477">
        <v>0.1</v>
      </c>
      <c r="I635" s="102">
        <v>0</v>
      </c>
      <c r="J635" s="475"/>
      <c r="K635" s="7"/>
      <c r="L635" s="491">
        <v>622</v>
      </c>
      <c r="M635" s="503" t="s">
        <v>489</v>
      </c>
      <c r="N635" s="511">
        <v>0</v>
      </c>
      <c r="O635" s="504"/>
      <c r="P635" s="505"/>
      <c r="R635" s="510"/>
      <c r="S635" s="510"/>
      <c r="T635" s="507" t="s">
        <v>489</v>
      </c>
      <c r="AM635">
        <v>0</v>
      </c>
      <c r="AN635">
        <v>0</v>
      </c>
      <c r="AO635">
        <v>0</v>
      </c>
      <c r="AP635">
        <v>0</v>
      </c>
    </row>
    <row r="636" spans="1:42" ht="18" hidden="1" outlineLevel="1" x14ac:dyDescent="0.35">
      <c r="A636" s="13" t="s">
        <v>184</v>
      </c>
      <c r="B636" s="35">
        <v>623</v>
      </c>
      <c r="C636" s="473"/>
      <c r="D636" s="474"/>
      <c r="E636" s="474"/>
      <c r="F636" s="475"/>
      <c r="G636" s="476">
        <v>0</v>
      </c>
      <c r="H636" s="477">
        <v>0.1</v>
      </c>
      <c r="I636" s="102">
        <v>0</v>
      </c>
      <c r="J636" s="475"/>
      <c r="K636" s="7"/>
      <c r="L636" s="491">
        <v>623</v>
      </c>
      <c r="M636" s="503" t="s">
        <v>489</v>
      </c>
      <c r="N636" s="511">
        <v>0</v>
      </c>
      <c r="O636" s="504"/>
      <c r="P636" s="505"/>
      <c r="R636" s="510"/>
      <c r="S636" s="510"/>
      <c r="T636" s="507" t="s">
        <v>489</v>
      </c>
      <c r="AM636">
        <v>0</v>
      </c>
      <c r="AN636">
        <v>0</v>
      </c>
      <c r="AO636">
        <v>0</v>
      </c>
      <c r="AP636">
        <v>0</v>
      </c>
    </row>
    <row r="637" spans="1:42" ht="18" hidden="1" outlineLevel="1" x14ac:dyDescent="0.35">
      <c r="A637" s="13" t="s">
        <v>184</v>
      </c>
      <c r="B637" s="35">
        <v>624</v>
      </c>
      <c r="C637" s="473"/>
      <c r="D637" s="474"/>
      <c r="E637" s="474"/>
      <c r="F637" s="475"/>
      <c r="G637" s="476">
        <v>0</v>
      </c>
      <c r="H637" s="477">
        <v>0.1</v>
      </c>
      <c r="I637" s="102">
        <v>0</v>
      </c>
      <c r="J637" s="475"/>
      <c r="K637" s="7"/>
      <c r="L637" s="491">
        <v>624</v>
      </c>
      <c r="M637" s="503" t="s">
        <v>489</v>
      </c>
      <c r="N637" s="511">
        <v>0</v>
      </c>
      <c r="O637" s="504"/>
      <c r="P637" s="505"/>
      <c r="R637" s="510"/>
      <c r="S637" s="510"/>
      <c r="T637" s="507" t="s">
        <v>489</v>
      </c>
      <c r="AM637">
        <v>0</v>
      </c>
      <c r="AN637">
        <v>0</v>
      </c>
      <c r="AO637">
        <v>0</v>
      </c>
      <c r="AP637">
        <v>0</v>
      </c>
    </row>
    <row r="638" spans="1:42" ht="18" hidden="1" outlineLevel="1" x14ac:dyDescent="0.35">
      <c r="A638" s="13" t="s">
        <v>184</v>
      </c>
      <c r="B638" s="35">
        <v>625</v>
      </c>
      <c r="C638" s="473"/>
      <c r="D638" s="474"/>
      <c r="E638" s="474"/>
      <c r="F638" s="475"/>
      <c r="G638" s="476">
        <v>0</v>
      </c>
      <c r="H638" s="477">
        <v>0.1</v>
      </c>
      <c r="I638" s="102">
        <v>0</v>
      </c>
      <c r="J638" s="475"/>
      <c r="K638" s="7"/>
      <c r="L638" s="491">
        <v>625</v>
      </c>
      <c r="M638" s="503" t="s">
        <v>489</v>
      </c>
      <c r="N638" s="511">
        <v>0</v>
      </c>
      <c r="O638" s="504"/>
      <c r="P638" s="505"/>
      <c r="R638" s="510"/>
      <c r="S638" s="510"/>
      <c r="T638" s="507" t="s">
        <v>489</v>
      </c>
      <c r="AM638">
        <v>0</v>
      </c>
      <c r="AN638">
        <v>0</v>
      </c>
      <c r="AO638">
        <v>0</v>
      </c>
      <c r="AP638">
        <v>0</v>
      </c>
    </row>
    <row r="639" spans="1:42" ht="18" hidden="1" outlineLevel="1" x14ac:dyDescent="0.35">
      <c r="A639" s="13" t="s">
        <v>184</v>
      </c>
      <c r="B639" s="35">
        <v>626</v>
      </c>
      <c r="C639" s="473"/>
      <c r="D639" s="474"/>
      <c r="E639" s="474"/>
      <c r="F639" s="475"/>
      <c r="G639" s="476">
        <v>0</v>
      </c>
      <c r="H639" s="477">
        <v>0.1</v>
      </c>
      <c r="I639" s="102">
        <v>0</v>
      </c>
      <c r="J639" s="475"/>
      <c r="K639" s="7"/>
      <c r="L639" s="491">
        <v>626</v>
      </c>
      <c r="M639" s="503" t="s">
        <v>489</v>
      </c>
      <c r="N639" s="511">
        <v>0</v>
      </c>
      <c r="O639" s="504"/>
      <c r="P639" s="505"/>
      <c r="R639" s="510"/>
      <c r="S639" s="510"/>
      <c r="T639" s="507" t="s">
        <v>489</v>
      </c>
      <c r="AM639">
        <v>0</v>
      </c>
      <c r="AN639">
        <v>0</v>
      </c>
      <c r="AO639">
        <v>0</v>
      </c>
      <c r="AP639">
        <v>0</v>
      </c>
    </row>
    <row r="640" spans="1:42" ht="18" hidden="1" outlineLevel="1" x14ac:dyDescent="0.35">
      <c r="A640" s="13" t="s">
        <v>184</v>
      </c>
      <c r="B640" s="35">
        <v>627</v>
      </c>
      <c r="C640" s="473"/>
      <c r="D640" s="474"/>
      <c r="E640" s="474"/>
      <c r="F640" s="475"/>
      <c r="G640" s="476">
        <v>0</v>
      </c>
      <c r="H640" s="477">
        <v>0.1</v>
      </c>
      <c r="I640" s="102">
        <v>0</v>
      </c>
      <c r="J640" s="475"/>
      <c r="K640" s="7"/>
      <c r="L640" s="491">
        <v>627</v>
      </c>
      <c r="M640" s="503" t="s">
        <v>489</v>
      </c>
      <c r="N640" s="511">
        <v>0</v>
      </c>
      <c r="O640" s="504"/>
      <c r="P640" s="505"/>
      <c r="R640" s="510"/>
      <c r="S640" s="510"/>
      <c r="T640" s="507" t="s">
        <v>489</v>
      </c>
      <c r="AM640">
        <v>0</v>
      </c>
      <c r="AN640">
        <v>0</v>
      </c>
      <c r="AO640">
        <v>0</v>
      </c>
      <c r="AP640">
        <v>0</v>
      </c>
    </row>
    <row r="641" spans="1:42" ht="18" hidden="1" outlineLevel="1" x14ac:dyDescent="0.35">
      <c r="A641" s="13" t="s">
        <v>184</v>
      </c>
      <c r="B641" s="35">
        <v>628</v>
      </c>
      <c r="C641" s="473"/>
      <c r="D641" s="474"/>
      <c r="E641" s="474"/>
      <c r="F641" s="475"/>
      <c r="G641" s="476">
        <v>0</v>
      </c>
      <c r="H641" s="477">
        <v>0.1</v>
      </c>
      <c r="I641" s="102">
        <v>0</v>
      </c>
      <c r="J641" s="475"/>
      <c r="K641" s="7"/>
      <c r="L641" s="491">
        <v>628</v>
      </c>
      <c r="M641" s="503" t="s">
        <v>489</v>
      </c>
      <c r="N641" s="511">
        <v>0</v>
      </c>
      <c r="O641" s="504"/>
      <c r="P641" s="505"/>
      <c r="R641" s="510"/>
      <c r="S641" s="510"/>
      <c r="T641" s="507" t="s">
        <v>489</v>
      </c>
      <c r="AM641">
        <v>0</v>
      </c>
      <c r="AN641">
        <v>0</v>
      </c>
      <c r="AO641">
        <v>0</v>
      </c>
      <c r="AP641">
        <v>0</v>
      </c>
    </row>
    <row r="642" spans="1:42" ht="18" hidden="1" outlineLevel="1" x14ac:dyDescent="0.35">
      <c r="A642" s="13" t="s">
        <v>184</v>
      </c>
      <c r="B642" s="35">
        <v>629</v>
      </c>
      <c r="C642" s="473"/>
      <c r="D642" s="474"/>
      <c r="E642" s="474"/>
      <c r="F642" s="475"/>
      <c r="G642" s="476">
        <v>0</v>
      </c>
      <c r="H642" s="477">
        <v>0.1</v>
      </c>
      <c r="I642" s="102">
        <v>0</v>
      </c>
      <c r="J642" s="475"/>
      <c r="K642" s="7"/>
      <c r="L642" s="491">
        <v>629</v>
      </c>
      <c r="M642" s="503" t="s">
        <v>489</v>
      </c>
      <c r="N642" s="511">
        <v>0</v>
      </c>
      <c r="O642" s="504"/>
      <c r="P642" s="505"/>
      <c r="R642" s="510"/>
      <c r="S642" s="510"/>
      <c r="T642" s="507" t="s">
        <v>489</v>
      </c>
      <c r="AM642">
        <v>0</v>
      </c>
      <c r="AN642">
        <v>0</v>
      </c>
      <c r="AO642">
        <v>0</v>
      </c>
      <c r="AP642">
        <v>0</v>
      </c>
    </row>
    <row r="643" spans="1:42" ht="18" hidden="1" outlineLevel="1" x14ac:dyDescent="0.35">
      <c r="A643" s="13" t="s">
        <v>184</v>
      </c>
      <c r="B643" s="35">
        <v>630</v>
      </c>
      <c r="C643" s="473"/>
      <c r="D643" s="474"/>
      <c r="E643" s="474"/>
      <c r="F643" s="475"/>
      <c r="G643" s="476">
        <v>0</v>
      </c>
      <c r="H643" s="477">
        <v>0.1</v>
      </c>
      <c r="I643" s="102">
        <v>0</v>
      </c>
      <c r="J643" s="475"/>
      <c r="K643" s="7"/>
      <c r="L643" s="491">
        <v>630</v>
      </c>
      <c r="M643" s="503" t="s">
        <v>489</v>
      </c>
      <c r="N643" s="511">
        <v>0</v>
      </c>
      <c r="O643" s="504"/>
      <c r="P643" s="505"/>
      <c r="R643" s="510"/>
      <c r="S643" s="510"/>
      <c r="T643" s="507" t="s">
        <v>489</v>
      </c>
      <c r="AM643">
        <v>0</v>
      </c>
      <c r="AN643">
        <v>0</v>
      </c>
      <c r="AO643">
        <v>0</v>
      </c>
      <c r="AP643">
        <v>0</v>
      </c>
    </row>
    <row r="644" spans="1:42" ht="18" hidden="1" outlineLevel="1" x14ac:dyDescent="0.35">
      <c r="A644" s="13" t="s">
        <v>184</v>
      </c>
      <c r="B644" s="35">
        <v>631</v>
      </c>
      <c r="C644" s="473"/>
      <c r="D644" s="474"/>
      <c r="E644" s="474"/>
      <c r="F644" s="475"/>
      <c r="G644" s="476">
        <v>0</v>
      </c>
      <c r="H644" s="477">
        <v>0.1</v>
      </c>
      <c r="I644" s="102">
        <v>0</v>
      </c>
      <c r="J644" s="475"/>
      <c r="K644" s="7"/>
      <c r="L644" s="491">
        <v>631</v>
      </c>
      <c r="M644" s="503" t="s">
        <v>489</v>
      </c>
      <c r="N644" s="511">
        <v>0</v>
      </c>
      <c r="O644" s="504"/>
      <c r="P644" s="505"/>
      <c r="R644" s="510"/>
      <c r="S644" s="510"/>
      <c r="T644" s="507" t="s">
        <v>489</v>
      </c>
      <c r="AM644">
        <v>0</v>
      </c>
      <c r="AN644">
        <v>0</v>
      </c>
      <c r="AO644">
        <v>0</v>
      </c>
      <c r="AP644">
        <v>0</v>
      </c>
    </row>
    <row r="645" spans="1:42" ht="18" hidden="1" outlineLevel="1" x14ac:dyDescent="0.35">
      <c r="A645" s="13" t="s">
        <v>184</v>
      </c>
      <c r="B645" s="35">
        <v>632</v>
      </c>
      <c r="C645" s="473"/>
      <c r="D645" s="474"/>
      <c r="E645" s="474"/>
      <c r="F645" s="475"/>
      <c r="G645" s="476">
        <v>0</v>
      </c>
      <c r="H645" s="477">
        <v>0.1</v>
      </c>
      <c r="I645" s="102">
        <v>0</v>
      </c>
      <c r="J645" s="475"/>
      <c r="K645" s="7"/>
      <c r="L645" s="491">
        <v>632</v>
      </c>
      <c r="M645" s="503" t="s">
        <v>489</v>
      </c>
      <c r="N645" s="511">
        <v>0</v>
      </c>
      <c r="O645" s="504"/>
      <c r="P645" s="505"/>
      <c r="R645" s="510"/>
      <c r="S645" s="510"/>
      <c r="T645" s="507" t="s">
        <v>489</v>
      </c>
      <c r="AM645">
        <v>0</v>
      </c>
      <c r="AN645">
        <v>0</v>
      </c>
      <c r="AO645">
        <v>0</v>
      </c>
      <c r="AP645">
        <v>0</v>
      </c>
    </row>
    <row r="646" spans="1:42" ht="18" hidden="1" outlineLevel="1" x14ac:dyDescent="0.35">
      <c r="A646" s="13" t="s">
        <v>184</v>
      </c>
      <c r="B646" s="35">
        <v>633</v>
      </c>
      <c r="C646" s="473"/>
      <c r="D646" s="474"/>
      <c r="E646" s="474"/>
      <c r="F646" s="475"/>
      <c r="G646" s="476">
        <v>0</v>
      </c>
      <c r="H646" s="477">
        <v>0.1</v>
      </c>
      <c r="I646" s="102">
        <v>0</v>
      </c>
      <c r="J646" s="475"/>
      <c r="K646" s="7"/>
      <c r="L646" s="491">
        <v>633</v>
      </c>
      <c r="M646" s="503" t="s">
        <v>489</v>
      </c>
      <c r="N646" s="511">
        <v>0</v>
      </c>
      <c r="O646" s="504"/>
      <c r="P646" s="505"/>
      <c r="R646" s="510"/>
      <c r="S646" s="510"/>
      <c r="T646" s="507" t="s">
        <v>489</v>
      </c>
      <c r="AM646">
        <v>0</v>
      </c>
      <c r="AN646">
        <v>0</v>
      </c>
      <c r="AO646">
        <v>0</v>
      </c>
      <c r="AP646">
        <v>0</v>
      </c>
    </row>
    <row r="647" spans="1:42" ht="18" hidden="1" outlineLevel="1" x14ac:dyDescent="0.35">
      <c r="A647" s="13" t="s">
        <v>184</v>
      </c>
      <c r="B647" s="35">
        <v>634</v>
      </c>
      <c r="C647" s="473"/>
      <c r="D647" s="474"/>
      <c r="E647" s="474"/>
      <c r="F647" s="475"/>
      <c r="G647" s="476">
        <v>0</v>
      </c>
      <c r="H647" s="477">
        <v>0.1</v>
      </c>
      <c r="I647" s="102">
        <v>0</v>
      </c>
      <c r="J647" s="475"/>
      <c r="K647" s="7"/>
      <c r="L647" s="491">
        <v>634</v>
      </c>
      <c r="M647" s="503" t="s">
        <v>489</v>
      </c>
      <c r="N647" s="511">
        <v>0</v>
      </c>
      <c r="O647" s="504"/>
      <c r="P647" s="505"/>
      <c r="R647" s="510"/>
      <c r="S647" s="510"/>
      <c r="T647" s="507" t="s">
        <v>489</v>
      </c>
      <c r="AM647">
        <v>0</v>
      </c>
      <c r="AN647">
        <v>0</v>
      </c>
      <c r="AO647">
        <v>0</v>
      </c>
      <c r="AP647">
        <v>0</v>
      </c>
    </row>
    <row r="648" spans="1:42" ht="18" hidden="1" outlineLevel="1" x14ac:dyDescent="0.35">
      <c r="A648" s="13" t="s">
        <v>184</v>
      </c>
      <c r="B648" s="35">
        <v>635</v>
      </c>
      <c r="C648" s="473"/>
      <c r="D648" s="474"/>
      <c r="E648" s="474"/>
      <c r="F648" s="475"/>
      <c r="G648" s="476">
        <v>0</v>
      </c>
      <c r="H648" s="477">
        <v>0.1</v>
      </c>
      <c r="I648" s="102">
        <v>0</v>
      </c>
      <c r="J648" s="475"/>
      <c r="K648" s="7"/>
      <c r="L648" s="491">
        <v>635</v>
      </c>
      <c r="M648" s="503" t="s">
        <v>489</v>
      </c>
      <c r="N648" s="511">
        <v>0</v>
      </c>
      <c r="O648" s="504"/>
      <c r="P648" s="505"/>
      <c r="R648" s="510"/>
      <c r="S648" s="510"/>
      <c r="T648" s="507" t="s">
        <v>489</v>
      </c>
      <c r="AM648">
        <v>0</v>
      </c>
      <c r="AN648">
        <v>0</v>
      </c>
      <c r="AO648">
        <v>0</v>
      </c>
      <c r="AP648">
        <v>0</v>
      </c>
    </row>
    <row r="649" spans="1:42" ht="18" hidden="1" outlineLevel="1" x14ac:dyDescent="0.35">
      <c r="A649" s="13" t="s">
        <v>184</v>
      </c>
      <c r="B649" s="35">
        <v>636</v>
      </c>
      <c r="C649" s="473"/>
      <c r="D649" s="474"/>
      <c r="E649" s="474"/>
      <c r="F649" s="475"/>
      <c r="G649" s="476">
        <v>0</v>
      </c>
      <c r="H649" s="477">
        <v>0.1</v>
      </c>
      <c r="I649" s="102">
        <v>0</v>
      </c>
      <c r="J649" s="475"/>
      <c r="K649" s="7"/>
      <c r="L649" s="491">
        <v>636</v>
      </c>
      <c r="M649" s="503" t="s">
        <v>489</v>
      </c>
      <c r="N649" s="511">
        <v>0</v>
      </c>
      <c r="O649" s="504"/>
      <c r="P649" s="505"/>
      <c r="R649" s="510"/>
      <c r="S649" s="510"/>
      <c r="T649" s="507" t="s">
        <v>489</v>
      </c>
      <c r="AM649">
        <v>0</v>
      </c>
      <c r="AN649">
        <v>0</v>
      </c>
      <c r="AO649">
        <v>0</v>
      </c>
      <c r="AP649">
        <v>0</v>
      </c>
    </row>
    <row r="650" spans="1:42" ht="18" hidden="1" outlineLevel="1" x14ac:dyDescent="0.35">
      <c r="A650" s="13" t="s">
        <v>184</v>
      </c>
      <c r="B650" s="35">
        <v>637</v>
      </c>
      <c r="C650" s="473"/>
      <c r="D650" s="474"/>
      <c r="E650" s="474"/>
      <c r="F650" s="475"/>
      <c r="G650" s="476">
        <v>0</v>
      </c>
      <c r="H650" s="477">
        <v>0.1</v>
      </c>
      <c r="I650" s="102">
        <v>0</v>
      </c>
      <c r="J650" s="475"/>
      <c r="K650" s="7"/>
      <c r="L650" s="491">
        <v>637</v>
      </c>
      <c r="M650" s="503" t="s">
        <v>489</v>
      </c>
      <c r="N650" s="511">
        <v>0</v>
      </c>
      <c r="O650" s="504"/>
      <c r="P650" s="505"/>
      <c r="R650" s="510"/>
      <c r="S650" s="510"/>
      <c r="T650" s="507" t="s">
        <v>489</v>
      </c>
      <c r="AM650">
        <v>0</v>
      </c>
      <c r="AN650">
        <v>0</v>
      </c>
      <c r="AO650">
        <v>0</v>
      </c>
      <c r="AP650">
        <v>0</v>
      </c>
    </row>
    <row r="651" spans="1:42" ht="18" hidden="1" outlineLevel="1" x14ac:dyDescent="0.35">
      <c r="A651" s="13" t="s">
        <v>184</v>
      </c>
      <c r="B651" s="35">
        <v>638</v>
      </c>
      <c r="C651" s="473"/>
      <c r="D651" s="474"/>
      <c r="E651" s="474"/>
      <c r="F651" s="475"/>
      <c r="G651" s="476">
        <v>0</v>
      </c>
      <c r="H651" s="477">
        <v>0.1</v>
      </c>
      <c r="I651" s="102">
        <v>0</v>
      </c>
      <c r="J651" s="475"/>
      <c r="K651" s="7"/>
      <c r="L651" s="491">
        <v>638</v>
      </c>
      <c r="M651" s="503" t="s">
        <v>489</v>
      </c>
      <c r="N651" s="511">
        <v>0</v>
      </c>
      <c r="O651" s="504"/>
      <c r="P651" s="505"/>
      <c r="R651" s="510"/>
      <c r="S651" s="510"/>
      <c r="T651" s="507" t="s">
        <v>489</v>
      </c>
      <c r="AM651">
        <v>0</v>
      </c>
      <c r="AN651">
        <v>0</v>
      </c>
      <c r="AO651">
        <v>0</v>
      </c>
      <c r="AP651">
        <v>0</v>
      </c>
    </row>
    <row r="652" spans="1:42" ht="18" hidden="1" outlineLevel="1" x14ac:dyDescent="0.35">
      <c r="A652" s="13" t="s">
        <v>184</v>
      </c>
      <c r="B652" s="35">
        <v>639</v>
      </c>
      <c r="C652" s="473"/>
      <c r="D652" s="474"/>
      <c r="E652" s="474"/>
      <c r="F652" s="475"/>
      <c r="G652" s="476">
        <v>0</v>
      </c>
      <c r="H652" s="477">
        <v>0.1</v>
      </c>
      <c r="I652" s="102">
        <v>0</v>
      </c>
      <c r="J652" s="475"/>
      <c r="K652" s="7"/>
      <c r="L652" s="491">
        <v>639</v>
      </c>
      <c r="M652" s="503" t="s">
        <v>489</v>
      </c>
      <c r="N652" s="511">
        <v>0</v>
      </c>
      <c r="O652" s="504"/>
      <c r="P652" s="505"/>
      <c r="R652" s="510"/>
      <c r="S652" s="510"/>
      <c r="T652" s="507" t="s">
        <v>489</v>
      </c>
      <c r="AM652">
        <v>0</v>
      </c>
      <c r="AN652">
        <v>0</v>
      </c>
      <c r="AO652">
        <v>0</v>
      </c>
      <c r="AP652">
        <v>0</v>
      </c>
    </row>
    <row r="653" spans="1:42" ht="18" hidden="1" outlineLevel="1" x14ac:dyDescent="0.35">
      <c r="A653" s="13" t="s">
        <v>184</v>
      </c>
      <c r="B653" s="35">
        <v>640</v>
      </c>
      <c r="C653" s="473"/>
      <c r="D653" s="474"/>
      <c r="E653" s="474"/>
      <c r="F653" s="475"/>
      <c r="G653" s="476">
        <v>0</v>
      </c>
      <c r="H653" s="477">
        <v>0.1</v>
      </c>
      <c r="I653" s="102">
        <v>0</v>
      </c>
      <c r="J653" s="475"/>
      <c r="K653" s="7"/>
      <c r="L653" s="491">
        <v>640</v>
      </c>
      <c r="M653" s="503" t="s">
        <v>489</v>
      </c>
      <c r="N653" s="511">
        <v>0</v>
      </c>
      <c r="O653" s="504"/>
      <c r="P653" s="505"/>
      <c r="R653" s="510"/>
      <c r="S653" s="510"/>
      <c r="T653" s="507" t="s">
        <v>489</v>
      </c>
      <c r="AM653">
        <v>0</v>
      </c>
      <c r="AN653">
        <v>0</v>
      </c>
      <c r="AO653">
        <v>0</v>
      </c>
      <c r="AP653">
        <v>0</v>
      </c>
    </row>
    <row r="654" spans="1:42" ht="18" hidden="1" outlineLevel="1" x14ac:dyDescent="0.35">
      <c r="A654" s="13" t="s">
        <v>184</v>
      </c>
      <c r="B654" s="35">
        <v>641</v>
      </c>
      <c r="C654" s="473"/>
      <c r="D654" s="474"/>
      <c r="E654" s="474"/>
      <c r="F654" s="475"/>
      <c r="G654" s="476">
        <v>0</v>
      </c>
      <c r="H654" s="477">
        <v>0.1</v>
      </c>
      <c r="I654" s="102">
        <v>0</v>
      </c>
      <c r="J654" s="475"/>
      <c r="K654" s="7"/>
      <c r="L654" s="491">
        <v>641</v>
      </c>
      <c r="M654" s="503" t="s">
        <v>489</v>
      </c>
      <c r="N654" s="511">
        <v>0</v>
      </c>
      <c r="O654" s="504"/>
      <c r="P654" s="505"/>
      <c r="R654" s="510"/>
      <c r="S654" s="510"/>
      <c r="T654" s="507" t="s">
        <v>489</v>
      </c>
      <c r="AM654">
        <v>0</v>
      </c>
      <c r="AN654">
        <v>0</v>
      </c>
      <c r="AO654">
        <v>0</v>
      </c>
      <c r="AP654">
        <v>0</v>
      </c>
    </row>
    <row r="655" spans="1:42" ht="18" hidden="1" outlineLevel="1" x14ac:dyDescent="0.35">
      <c r="A655" s="13" t="s">
        <v>184</v>
      </c>
      <c r="B655" s="35">
        <v>642</v>
      </c>
      <c r="C655" s="473"/>
      <c r="D655" s="474"/>
      <c r="E655" s="474"/>
      <c r="F655" s="475"/>
      <c r="G655" s="476">
        <v>0</v>
      </c>
      <c r="H655" s="477">
        <v>0.1</v>
      </c>
      <c r="I655" s="102">
        <v>0</v>
      </c>
      <c r="J655" s="475"/>
      <c r="K655" s="7"/>
      <c r="L655" s="491">
        <v>642</v>
      </c>
      <c r="M655" s="503" t="s">
        <v>489</v>
      </c>
      <c r="N655" s="511">
        <v>0</v>
      </c>
      <c r="O655" s="504"/>
      <c r="P655" s="505"/>
      <c r="R655" s="510"/>
      <c r="S655" s="510"/>
      <c r="T655" s="507" t="s">
        <v>489</v>
      </c>
      <c r="AM655">
        <v>0</v>
      </c>
      <c r="AN655">
        <v>0</v>
      </c>
      <c r="AO655">
        <v>0</v>
      </c>
      <c r="AP655">
        <v>0</v>
      </c>
    </row>
    <row r="656" spans="1:42" ht="18" hidden="1" outlineLevel="1" x14ac:dyDescent="0.35">
      <c r="A656" s="13" t="s">
        <v>184</v>
      </c>
      <c r="B656" s="35">
        <v>643</v>
      </c>
      <c r="C656" s="473"/>
      <c r="D656" s="474"/>
      <c r="E656" s="474"/>
      <c r="F656" s="475"/>
      <c r="G656" s="476">
        <v>0</v>
      </c>
      <c r="H656" s="477">
        <v>0.1</v>
      </c>
      <c r="I656" s="102">
        <v>0</v>
      </c>
      <c r="J656" s="475"/>
      <c r="K656" s="7"/>
      <c r="L656" s="491">
        <v>643</v>
      </c>
      <c r="M656" s="503" t="s">
        <v>489</v>
      </c>
      <c r="N656" s="511">
        <v>0</v>
      </c>
      <c r="O656" s="504"/>
      <c r="P656" s="505"/>
      <c r="R656" s="510"/>
      <c r="S656" s="510"/>
      <c r="T656" s="507" t="s">
        <v>489</v>
      </c>
      <c r="AM656">
        <v>0</v>
      </c>
      <c r="AN656">
        <v>0</v>
      </c>
      <c r="AO656">
        <v>0</v>
      </c>
      <c r="AP656">
        <v>0</v>
      </c>
    </row>
    <row r="657" spans="1:42" ht="18" hidden="1" outlineLevel="1" x14ac:dyDescent="0.35">
      <c r="A657" s="13" t="s">
        <v>184</v>
      </c>
      <c r="B657" s="35">
        <v>644</v>
      </c>
      <c r="C657" s="473"/>
      <c r="D657" s="474"/>
      <c r="E657" s="474"/>
      <c r="F657" s="475"/>
      <c r="G657" s="476">
        <v>0</v>
      </c>
      <c r="H657" s="477">
        <v>0.1</v>
      </c>
      <c r="I657" s="102">
        <v>0</v>
      </c>
      <c r="J657" s="475"/>
      <c r="K657" s="7"/>
      <c r="L657" s="491">
        <v>644</v>
      </c>
      <c r="M657" s="503" t="s">
        <v>489</v>
      </c>
      <c r="N657" s="511">
        <v>0</v>
      </c>
      <c r="O657" s="504"/>
      <c r="P657" s="505"/>
      <c r="R657" s="510"/>
      <c r="S657" s="510"/>
      <c r="T657" s="507" t="s">
        <v>489</v>
      </c>
      <c r="AM657">
        <v>0</v>
      </c>
      <c r="AN657">
        <v>0</v>
      </c>
      <c r="AO657">
        <v>0</v>
      </c>
      <c r="AP657">
        <v>0</v>
      </c>
    </row>
    <row r="658" spans="1:42" ht="18" hidden="1" outlineLevel="1" x14ac:dyDescent="0.35">
      <c r="A658" s="13" t="s">
        <v>184</v>
      </c>
      <c r="B658" s="35">
        <v>645</v>
      </c>
      <c r="C658" s="473"/>
      <c r="D658" s="474"/>
      <c r="E658" s="474"/>
      <c r="F658" s="475"/>
      <c r="G658" s="476">
        <v>0</v>
      </c>
      <c r="H658" s="477">
        <v>0.1</v>
      </c>
      <c r="I658" s="102">
        <v>0</v>
      </c>
      <c r="J658" s="475"/>
      <c r="K658" s="7"/>
      <c r="L658" s="491">
        <v>645</v>
      </c>
      <c r="M658" s="503" t="s">
        <v>489</v>
      </c>
      <c r="N658" s="511">
        <v>0</v>
      </c>
      <c r="O658" s="504"/>
      <c r="P658" s="505"/>
      <c r="R658" s="510"/>
      <c r="S658" s="510"/>
      <c r="T658" s="507" t="s">
        <v>489</v>
      </c>
      <c r="AM658">
        <v>0</v>
      </c>
      <c r="AN658">
        <v>0</v>
      </c>
      <c r="AO658">
        <v>0</v>
      </c>
      <c r="AP658">
        <v>0</v>
      </c>
    </row>
    <row r="659" spans="1:42" ht="18" hidden="1" outlineLevel="1" x14ac:dyDescent="0.35">
      <c r="A659" s="13" t="s">
        <v>184</v>
      </c>
      <c r="B659" s="35">
        <v>646</v>
      </c>
      <c r="C659" s="473"/>
      <c r="D659" s="474"/>
      <c r="E659" s="474"/>
      <c r="F659" s="475"/>
      <c r="G659" s="476">
        <v>0</v>
      </c>
      <c r="H659" s="477">
        <v>0.1</v>
      </c>
      <c r="I659" s="102">
        <v>0</v>
      </c>
      <c r="J659" s="475"/>
      <c r="K659" s="7"/>
      <c r="L659" s="491">
        <v>646</v>
      </c>
      <c r="M659" s="503" t="s">
        <v>489</v>
      </c>
      <c r="N659" s="511">
        <v>0</v>
      </c>
      <c r="O659" s="504"/>
      <c r="P659" s="505"/>
      <c r="R659" s="510"/>
      <c r="S659" s="510"/>
      <c r="T659" s="507" t="s">
        <v>489</v>
      </c>
      <c r="AM659">
        <v>0</v>
      </c>
      <c r="AN659">
        <v>0</v>
      </c>
      <c r="AO659">
        <v>0</v>
      </c>
      <c r="AP659">
        <v>0</v>
      </c>
    </row>
    <row r="660" spans="1:42" ht="18" hidden="1" outlineLevel="1" x14ac:dyDescent="0.35">
      <c r="A660" s="13" t="s">
        <v>184</v>
      </c>
      <c r="B660" s="35">
        <v>647</v>
      </c>
      <c r="C660" s="473"/>
      <c r="D660" s="474"/>
      <c r="E660" s="474"/>
      <c r="F660" s="475"/>
      <c r="G660" s="476">
        <v>0</v>
      </c>
      <c r="H660" s="477">
        <v>0.1</v>
      </c>
      <c r="I660" s="102">
        <v>0</v>
      </c>
      <c r="J660" s="475"/>
      <c r="K660" s="7"/>
      <c r="L660" s="491">
        <v>647</v>
      </c>
      <c r="M660" s="503" t="s">
        <v>489</v>
      </c>
      <c r="N660" s="511">
        <v>0</v>
      </c>
      <c r="O660" s="504"/>
      <c r="P660" s="505"/>
      <c r="R660" s="510"/>
      <c r="S660" s="510"/>
      <c r="T660" s="507" t="s">
        <v>489</v>
      </c>
      <c r="AM660">
        <v>0</v>
      </c>
      <c r="AN660">
        <v>0</v>
      </c>
      <c r="AO660">
        <v>0</v>
      </c>
      <c r="AP660">
        <v>0</v>
      </c>
    </row>
    <row r="661" spans="1:42" ht="18" hidden="1" outlineLevel="1" x14ac:dyDescent="0.35">
      <c r="A661" s="13" t="s">
        <v>184</v>
      </c>
      <c r="B661" s="35">
        <v>648</v>
      </c>
      <c r="C661" s="473"/>
      <c r="D661" s="474"/>
      <c r="E661" s="474"/>
      <c r="F661" s="475"/>
      <c r="G661" s="476">
        <v>0</v>
      </c>
      <c r="H661" s="477">
        <v>0.1</v>
      </c>
      <c r="I661" s="102">
        <v>0</v>
      </c>
      <c r="J661" s="475"/>
      <c r="K661" s="7"/>
      <c r="L661" s="491">
        <v>648</v>
      </c>
      <c r="M661" s="503" t="s">
        <v>489</v>
      </c>
      <c r="N661" s="511">
        <v>0</v>
      </c>
      <c r="O661" s="504"/>
      <c r="P661" s="505"/>
      <c r="R661" s="510"/>
      <c r="S661" s="510"/>
      <c r="T661" s="507" t="s">
        <v>489</v>
      </c>
      <c r="AM661">
        <v>0</v>
      </c>
      <c r="AN661">
        <v>0</v>
      </c>
      <c r="AO661">
        <v>0</v>
      </c>
      <c r="AP661">
        <v>0</v>
      </c>
    </row>
    <row r="662" spans="1:42" ht="18" hidden="1" outlineLevel="1" x14ac:dyDescent="0.35">
      <c r="A662" s="13" t="s">
        <v>184</v>
      </c>
      <c r="B662" s="35">
        <v>649</v>
      </c>
      <c r="C662" s="473"/>
      <c r="D662" s="474"/>
      <c r="E662" s="474"/>
      <c r="F662" s="475"/>
      <c r="G662" s="476">
        <v>0</v>
      </c>
      <c r="H662" s="477">
        <v>0.1</v>
      </c>
      <c r="I662" s="102">
        <v>0</v>
      </c>
      <c r="J662" s="475"/>
      <c r="K662" s="7"/>
      <c r="L662" s="491">
        <v>649</v>
      </c>
      <c r="M662" s="503" t="s">
        <v>489</v>
      </c>
      <c r="N662" s="511">
        <v>0</v>
      </c>
      <c r="O662" s="504"/>
      <c r="P662" s="505"/>
      <c r="R662" s="510"/>
      <c r="S662" s="510"/>
      <c r="T662" s="507" t="s">
        <v>489</v>
      </c>
      <c r="AM662">
        <v>0</v>
      </c>
      <c r="AN662">
        <v>0</v>
      </c>
      <c r="AO662">
        <v>0</v>
      </c>
      <c r="AP662">
        <v>0</v>
      </c>
    </row>
    <row r="663" spans="1:42" ht="18" hidden="1" outlineLevel="1" x14ac:dyDescent="0.35">
      <c r="A663" s="13" t="s">
        <v>184</v>
      </c>
      <c r="B663" s="35">
        <v>650</v>
      </c>
      <c r="C663" s="473"/>
      <c r="D663" s="474"/>
      <c r="E663" s="474"/>
      <c r="F663" s="475"/>
      <c r="G663" s="476">
        <v>0</v>
      </c>
      <c r="H663" s="477">
        <v>0.1</v>
      </c>
      <c r="I663" s="102">
        <v>0</v>
      </c>
      <c r="J663" s="475"/>
      <c r="K663" s="7"/>
      <c r="L663" s="491">
        <v>650</v>
      </c>
      <c r="M663" s="503" t="s">
        <v>489</v>
      </c>
      <c r="N663" s="511">
        <v>0</v>
      </c>
      <c r="O663" s="504"/>
      <c r="P663" s="505"/>
      <c r="R663" s="510"/>
      <c r="S663" s="510"/>
      <c r="T663" s="507" t="s">
        <v>489</v>
      </c>
      <c r="AM663">
        <v>0</v>
      </c>
      <c r="AN663">
        <v>0</v>
      </c>
      <c r="AO663">
        <v>0</v>
      </c>
      <c r="AP663">
        <v>0</v>
      </c>
    </row>
    <row r="664" spans="1:42" ht="18" hidden="1" outlineLevel="1" x14ac:dyDescent="0.35">
      <c r="A664" s="13" t="s">
        <v>184</v>
      </c>
      <c r="B664" s="35">
        <v>651</v>
      </c>
      <c r="C664" s="473"/>
      <c r="D664" s="474"/>
      <c r="E664" s="474"/>
      <c r="F664" s="475"/>
      <c r="G664" s="476">
        <v>0</v>
      </c>
      <c r="H664" s="477">
        <v>0.1</v>
      </c>
      <c r="I664" s="102">
        <v>0</v>
      </c>
      <c r="J664" s="475"/>
      <c r="K664" s="7"/>
      <c r="L664" s="491">
        <v>651</v>
      </c>
      <c r="M664" s="503" t="s">
        <v>489</v>
      </c>
      <c r="N664" s="511">
        <v>0</v>
      </c>
      <c r="O664" s="504"/>
      <c r="P664" s="505"/>
      <c r="R664" s="510"/>
      <c r="S664" s="510"/>
      <c r="T664" s="507" t="s">
        <v>489</v>
      </c>
      <c r="AM664">
        <v>0</v>
      </c>
      <c r="AN664">
        <v>0</v>
      </c>
      <c r="AO664">
        <v>0</v>
      </c>
      <c r="AP664">
        <v>0</v>
      </c>
    </row>
    <row r="665" spans="1:42" ht="18" hidden="1" outlineLevel="1" x14ac:dyDescent="0.35">
      <c r="A665" s="13" t="s">
        <v>184</v>
      </c>
      <c r="B665" s="35">
        <v>652</v>
      </c>
      <c r="C665" s="473"/>
      <c r="D665" s="474"/>
      <c r="E665" s="474"/>
      <c r="F665" s="475"/>
      <c r="G665" s="476">
        <v>0</v>
      </c>
      <c r="H665" s="477">
        <v>0.1</v>
      </c>
      <c r="I665" s="102">
        <v>0</v>
      </c>
      <c r="J665" s="475"/>
      <c r="K665" s="7"/>
      <c r="L665" s="491">
        <v>652</v>
      </c>
      <c r="M665" s="503" t="s">
        <v>489</v>
      </c>
      <c r="N665" s="511">
        <v>0</v>
      </c>
      <c r="O665" s="504"/>
      <c r="P665" s="505"/>
      <c r="R665" s="510"/>
      <c r="S665" s="510"/>
      <c r="T665" s="507" t="s">
        <v>489</v>
      </c>
      <c r="AM665">
        <v>0</v>
      </c>
      <c r="AN665">
        <v>0</v>
      </c>
      <c r="AO665">
        <v>0</v>
      </c>
      <c r="AP665">
        <v>0</v>
      </c>
    </row>
    <row r="666" spans="1:42" ht="18" hidden="1" outlineLevel="1" x14ac:dyDescent="0.35">
      <c r="A666" s="13" t="s">
        <v>184</v>
      </c>
      <c r="B666" s="35">
        <v>653</v>
      </c>
      <c r="C666" s="473"/>
      <c r="D666" s="474"/>
      <c r="E666" s="474"/>
      <c r="F666" s="475"/>
      <c r="G666" s="476">
        <v>0</v>
      </c>
      <c r="H666" s="477">
        <v>0.1</v>
      </c>
      <c r="I666" s="102">
        <v>0</v>
      </c>
      <c r="J666" s="475"/>
      <c r="K666" s="7"/>
      <c r="L666" s="491">
        <v>653</v>
      </c>
      <c r="M666" s="503" t="s">
        <v>489</v>
      </c>
      <c r="N666" s="511">
        <v>0</v>
      </c>
      <c r="O666" s="504"/>
      <c r="P666" s="505"/>
      <c r="R666" s="510"/>
      <c r="S666" s="510"/>
      <c r="T666" s="507" t="s">
        <v>489</v>
      </c>
      <c r="AM666">
        <v>0</v>
      </c>
      <c r="AN666">
        <v>0</v>
      </c>
      <c r="AO666">
        <v>0</v>
      </c>
      <c r="AP666">
        <v>0</v>
      </c>
    </row>
    <row r="667" spans="1:42" ht="18" hidden="1" outlineLevel="1" x14ac:dyDescent="0.35">
      <c r="A667" s="13" t="s">
        <v>184</v>
      </c>
      <c r="B667" s="35">
        <v>654</v>
      </c>
      <c r="C667" s="473"/>
      <c r="D667" s="474"/>
      <c r="E667" s="474"/>
      <c r="F667" s="475"/>
      <c r="G667" s="476">
        <v>0</v>
      </c>
      <c r="H667" s="477">
        <v>0.1</v>
      </c>
      <c r="I667" s="102">
        <v>0</v>
      </c>
      <c r="J667" s="475"/>
      <c r="K667" s="7"/>
      <c r="L667" s="491">
        <v>654</v>
      </c>
      <c r="M667" s="503" t="s">
        <v>489</v>
      </c>
      <c r="N667" s="511">
        <v>0</v>
      </c>
      <c r="O667" s="504"/>
      <c r="P667" s="505"/>
      <c r="R667" s="510"/>
      <c r="S667" s="510"/>
      <c r="T667" s="507" t="s">
        <v>489</v>
      </c>
      <c r="AM667">
        <v>0</v>
      </c>
      <c r="AN667">
        <v>0</v>
      </c>
      <c r="AO667">
        <v>0</v>
      </c>
      <c r="AP667">
        <v>0</v>
      </c>
    </row>
    <row r="668" spans="1:42" ht="18" hidden="1" outlineLevel="1" x14ac:dyDescent="0.35">
      <c r="A668" s="13" t="s">
        <v>184</v>
      </c>
      <c r="B668" s="35">
        <v>655</v>
      </c>
      <c r="C668" s="473"/>
      <c r="D668" s="474"/>
      <c r="E668" s="474"/>
      <c r="F668" s="475"/>
      <c r="G668" s="476">
        <v>0</v>
      </c>
      <c r="H668" s="477">
        <v>0.1</v>
      </c>
      <c r="I668" s="102">
        <v>0</v>
      </c>
      <c r="J668" s="475"/>
      <c r="K668" s="7"/>
      <c r="L668" s="491">
        <v>655</v>
      </c>
      <c r="M668" s="503" t="s">
        <v>489</v>
      </c>
      <c r="N668" s="511">
        <v>0</v>
      </c>
      <c r="O668" s="504"/>
      <c r="P668" s="505"/>
      <c r="R668" s="510"/>
      <c r="S668" s="510"/>
      <c r="T668" s="507" t="s">
        <v>489</v>
      </c>
      <c r="AM668">
        <v>0</v>
      </c>
      <c r="AN668">
        <v>0</v>
      </c>
      <c r="AO668">
        <v>0</v>
      </c>
      <c r="AP668">
        <v>0</v>
      </c>
    </row>
    <row r="669" spans="1:42" ht="18" hidden="1" outlineLevel="1" x14ac:dyDescent="0.35">
      <c r="A669" s="13" t="s">
        <v>184</v>
      </c>
      <c r="B669" s="35">
        <v>656</v>
      </c>
      <c r="C669" s="473"/>
      <c r="D669" s="474"/>
      <c r="E669" s="474"/>
      <c r="F669" s="475"/>
      <c r="G669" s="476">
        <v>0</v>
      </c>
      <c r="H669" s="477">
        <v>0.1</v>
      </c>
      <c r="I669" s="102">
        <v>0</v>
      </c>
      <c r="J669" s="475"/>
      <c r="K669" s="7"/>
      <c r="L669" s="491">
        <v>656</v>
      </c>
      <c r="M669" s="503" t="s">
        <v>489</v>
      </c>
      <c r="N669" s="511">
        <v>0</v>
      </c>
      <c r="O669" s="504"/>
      <c r="P669" s="505"/>
      <c r="R669" s="510"/>
      <c r="S669" s="510"/>
      <c r="T669" s="507" t="s">
        <v>489</v>
      </c>
      <c r="AM669">
        <v>0</v>
      </c>
      <c r="AN669">
        <v>0</v>
      </c>
      <c r="AO669">
        <v>0</v>
      </c>
      <c r="AP669">
        <v>0</v>
      </c>
    </row>
    <row r="670" spans="1:42" ht="18" hidden="1" outlineLevel="1" x14ac:dyDescent="0.35">
      <c r="A670" s="13" t="s">
        <v>184</v>
      </c>
      <c r="B670" s="35">
        <v>657</v>
      </c>
      <c r="C670" s="473"/>
      <c r="D670" s="474"/>
      <c r="E670" s="474"/>
      <c r="F670" s="475"/>
      <c r="G670" s="476">
        <v>0</v>
      </c>
      <c r="H670" s="477">
        <v>0.1</v>
      </c>
      <c r="I670" s="102">
        <v>0</v>
      </c>
      <c r="J670" s="475"/>
      <c r="K670" s="7"/>
      <c r="L670" s="491">
        <v>657</v>
      </c>
      <c r="M670" s="503" t="s">
        <v>489</v>
      </c>
      <c r="N670" s="511">
        <v>0</v>
      </c>
      <c r="O670" s="504"/>
      <c r="P670" s="505"/>
      <c r="R670" s="510"/>
      <c r="S670" s="510"/>
      <c r="T670" s="507" t="s">
        <v>489</v>
      </c>
      <c r="AM670">
        <v>0</v>
      </c>
      <c r="AN670">
        <v>0</v>
      </c>
      <c r="AO670">
        <v>0</v>
      </c>
      <c r="AP670">
        <v>0</v>
      </c>
    </row>
    <row r="671" spans="1:42" ht="18" hidden="1" outlineLevel="1" x14ac:dyDescent="0.35">
      <c r="A671" s="13" t="s">
        <v>184</v>
      </c>
      <c r="B671" s="35">
        <v>658</v>
      </c>
      <c r="C671" s="473"/>
      <c r="D671" s="474"/>
      <c r="E671" s="474"/>
      <c r="F671" s="475"/>
      <c r="G671" s="476">
        <v>0</v>
      </c>
      <c r="H671" s="477">
        <v>0.1</v>
      </c>
      <c r="I671" s="102">
        <v>0</v>
      </c>
      <c r="J671" s="475"/>
      <c r="K671" s="7"/>
      <c r="L671" s="491">
        <v>658</v>
      </c>
      <c r="M671" s="503" t="s">
        <v>489</v>
      </c>
      <c r="N671" s="511">
        <v>0</v>
      </c>
      <c r="O671" s="504"/>
      <c r="P671" s="505"/>
      <c r="R671" s="510"/>
      <c r="S671" s="510"/>
      <c r="T671" s="507" t="s">
        <v>489</v>
      </c>
      <c r="AM671">
        <v>0</v>
      </c>
      <c r="AN671">
        <v>0</v>
      </c>
      <c r="AO671">
        <v>0</v>
      </c>
      <c r="AP671">
        <v>0</v>
      </c>
    </row>
    <row r="672" spans="1:42" ht="18" hidden="1" outlineLevel="1" x14ac:dyDescent="0.35">
      <c r="A672" s="13" t="s">
        <v>184</v>
      </c>
      <c r="B672" s="35">
        <v>659</v>
      </c>
      <c r="C672" s="473"/>
      <c r="D672" s="474"/>
      <c r="E672" s="474"/>
      <c r="F672" s="475"/>
      <c r="G672" s="476">
        <v>0</v>
      </c>
      <c r="H672" s="477">
        <v>0.1</v>
      </c>
      <c r="I672" s="102">
        <v>0</v>
      </c>
      <c r="J672" s="475"/>
      <c r="K672" s="7"/>
      <c r="L672" s="491">
        <v>659</v>
      </c>
      <c r="M672" s="503" t="s">
        <v>489</v>
      </c>
      <c r="N672" s="511">
        <v>0</v>
      </c>
      <c r="O672" s="504"/>
      <c r="P672" s="505"/>
      <c r="R672" s="510"/>
      <c r="S672" s="510"/>
      <c r="T672" s="507" t="s">
        <v>489</v>
      </c>
      <c r="AM672">
        <v>0</v>
      </c>
      <c r="AN672">
        <v>0</v>
      </c>
      <c r="AO672">
        <v>0</v>
      </c>
      <c r="AP672">
        <v>0</v>
      </c>
    </row>
    <row r="673" spans="1:42" ht="18" hidden="1" outlineLevel="1" x14ac:dyDescent="0.35">
      <c r="A673" s="13" t="s">
        <v>184</v>
      </c>
      <c r="B673" s="35">
        <v>660</v>
      </c>
      <c r="C673" s="473"/>
      <c r="D673" s="474"/>
      <c r="E673" s="474"/>
      <c r="F673" s="475"/>
      <c r="G673" s="476">
        <v>0</v>
      </c>
      <c r="H673" s="477">
        <v>0.1</v>
      </c>
      <c r="I673" s="102">
        <v>0</v>
      </c>
      <c r="J673" s="475"/>
      <c r="K673" s="7"/>
      <c r="L673" s="491">
        <v>660</v>
      </c>
      <c r="M673" s="503" t="s">
        <v>489</v>
      </c>
      <c r="N673" s="511">
        <v>0</v>
      </c>
      <c r="O673" s="504"/>
      <c r="P673" s="505"/>
      <c r="R673" s="510"/>
      <c r="S673" s="510"/>
      <c r="T673" s="507" t="s">
        <v>489</v>
      </c>
      <c r="AM673">
        <v>0</v>
      </c>
      <c r="AN673">
        <v>0</v>
      </c>
      <c r="AO673">
        <v>0</v>
      </c>
      <c r="AP673">
        <v>0</v>
      </c>
    </row>
    <row r="674" spans="1:42" ht="18" hidden="1" outlineLevel="1" x14ac:dyDescent="0.35">
      <c r="A674" s="13" t="s">
        <v>184</v>
      </c>
      <c r="B674" s="35">
        <v>661</v>
      </c>
      <c r="C674" s="473"/>
      <c r="D674" s="474"/>
      <c r="E674" s="474"/>
      <c r="F674" s="475"/>
      <c r="G674" s="476">
        <v>0</v>
      </c>
      <c r="H674" s="477">
        <v>0.1</v>
      </c>
      <c r="I674" s="102">
        <v>0</v>
      </c>
      <c r="J674" s="475"/>
      <c r="K674" s="7"/>
      <c r="L674" s="491">
        <v>661</v>
      </c>
      <c r="M674" s="503" t="s">
        <v>489</v>
      </c>
      <c r="N674" s="511">
        <v>0</v>
      </c>
      <c r="O674" s="504"/>
      <c r="P674" s="505"/>
      <c r="R674" s="510"/>
      <c r="S674" s="510"/>
      <c r="T674" s="507" t="s">
        <v>489</v>
      </c>
      <c r="AM674">
        <v>0</v>
      </c>
      <c r="AN674">
        <v>0</v>
      </c>
      <c r="AO674">
        <v>0</v>
      </c>
      <c r="AP674">
        <v>0</v>
      </c>
    </row>
    <row r="675" spans="1:42" ht="18" hidden="1" outlineLevel="1" x14ac:dyDescent="0.35">
      <c r="A675" s="13" t="s">
        <v>184</v>
      </c>
      <c r="B675" s="35">
        <v>662</v>
      </c>
      <c r="C675" s="473"/>
      <c r="D675" s="474"/>
      <c r="E675" s="474"/>
      <c r="F675" s="475"/>
      <c r="G675" s="476">
        <v>0</v>
      </c>
      <c r="H675" s="477">
        <v>0.1</v>
      </c>
      <c r="I675" s="102">
        <v>0</v>
      </c>
      <c r="J675" s="475"/>
      <c r="K675" s="7"/>
      <c r="L675" s="491">
        <v>662</v>
      </c>
      <c r="M675" s="503" t="s">
        <v>489</v>
      </c>
      <c r="N675" s="511">
        <v>0</v>
      </c>
      <c r="O675" s="504"/>
      <c r="P675" s="505"/>
      <c r="R675" s="510"/>
      <c r="S675" s="510"/>
      <c r="T675" s="507" t="s">
        <v>489</v>
      </c>
      <c r="AM675">
        <v>0</v>
      </c>
      <c r="AN675">
        <v>0</v>
      </c>
      <c r="AO675">
        <v>0</v>
      </c>
      <c r="AP675">
        <v>0</v>
      </c>
    </row>
    <row r="676" spans="1:42" ht="18" hidden="1" outlineLevel="1" x14ac:dyDescent="0.35">
      <c r="A676" s="13" t="s">
        <v>184</v>
      </c>
      <c r="B676" s="35">
        <v>663</v>
      </c>
      <c r="C676" s="473"/>
      <c r="D676" s="474"/>
      <c r="E676" s="474"/>
      <c r="F676" s="475"/>
      <c r="G676" s="476">
        <v>0</v>
      </c>
      <c r="H676" s="477">
        <v>0.1</v>
      </c>
      <c r="I676" s="102">
        <v>0</v>
      </c>
      <c r="J676" s="475"/>
      <c r="K676" s="7"/>
      <c r="L676" s="491">
        <v>663</v>
      </c>
      <c r="M676" s="503" t="s">
        <v>489</v>
      </c>
      <c r="N676" s="511">
        <v>0</v>
      </c>
      <c r="O676" s="504"/>
      <c r="P676" s="505"/>
      <c r="R676" s="510"/>
      <c r="S676" s="510"/>
      <c r="T676" s="507" t="s">
        <v>489</v>
      </c>
      <c r="AM676">
        <v>0</v>
      </c>
      <c r="AN676">
        <v>0</v>
      </c>
      <c r="AO676">
        <v>0</v>
      </c>
      <c r="AP676">
        <v>0</v>
      </c>
    </row>
    <row r="677" spans="1:42" ht="18" hidden="1" outlineLevel="1" x14ac:dyDescent="0.35">
      <c r="A677" s="13" t="s">
        <v>184</v>
      </c>
      <c r="B677" s="35">
        <v>664</v>
      </c>
      <c r="C677" s="473"/>
      <c r="D677" s="474"/>
      <c r="E677" s="474"/>
      <c r="F677" s="475"/>
      <c r="G677" s="476">
        <v>0</v>
      </c>
      <c r="H677" s="477">
        <v>0.1</v>
      </c>
      <c r="I677" s="102">
        <v>0</v>
      </c>
      <c r="J677" s="475"/>
      <c r="K677" s="7"/>
      <c r="L677" s="491">
        <v>664</v>
      </c>
      <c r="M677" s="503" t="s">
        <v>489</v>
      </c>
      <c r="N677" s="511">
        <v>0</v>
      </c>
      <c r="O677" s="504"/>
      <c r="P677" s="505"/>
      <c r="R677" s="510"/>
      <c r="S677" s="510"/>
      <c r="T677" s="507" t="s">
        <v>489</v>
      </c>
      <c r="AM677">
        <v>0</v>
      </c>
      <c r="AN677">
        <v>0</v>
      </c>
      <c r="AO677">
        <v>0</v>
      </c>
      <c r="AP677">
        <v>0</v>
      </c>
    </row>
    <row r="678" spans="1:42" ht="18" hidden="1" outlineLevel="1" x14ac:dyDescent="0.35">
      <c r="A678" s="13" t="s">
        <v>184</v>
      </c>
      <c r="B678" s="35">
        <v>665</v>
      </c>
      <c r="C678" s="473"/>
      <c r="D678" s="474"/>
      <c r="E678" s="474"/>
      <c r="F678" s="475"/>
      <c r="G678" s="476">
        <v>0</v>
      </c>
      <c r="H678" s="477">
        <v>0.1</v>
      </c>
      <c r="I678" s="102">
        <v>0</v>
      </c>
      <c r="J678" s="475"/>
      <c r="K678" s="7"/>
      <c r="L678" s="491">
        <v>665</v>
      </c>
      <c r="M678" s="503" t="s">
        <v>489</v>
      </c>
      <c r="N678" s="511">
        <v>0</v>
      </c>
      <c r="O678" s="504"/>
      <c r="P678" s="505"/>
      <c r="R678" s="510"/>
      <c r="S678" s="510"/>
      <c r="T678" s="507" t="s">
        <v>489</v>
      </c>
      <c r="AM678">
        <v>0</v>
      </c>
      <c r="AN678">
        <v>0</v>
      </c>
      <c r="AO678">
        <v>0</v>
      </c>
      <c r="AP678">
        <v>0</v>
      </c>
    </row>
    <row r="679" spans="1:42" ht="18" hidden="1" outlineLevel="1" x14ac:dyDescent="0.35">
      <c r="A679" s="13" t="s">
        <v>184</v>
      </c>
      <c r="B679" s="35">
        <v>666</v>
      </c>
      <c r="C679" s="473"/>
      <c r="D679" s="474"/>
      <c r="E679" s="474"/>
      <c r="F679" s="475"/>
      <c r="G679" s="476">
        <v>0</v>
      </c>
      <c r="H679" s="477">
        <v>0.1</v>
      </c>
      <c r="I679" s="102">
        <v>0</v>
      </c>
      <c r="J679" s="475"/>
      <c r="K679" s="7"/>
      <c r="L679" s="491">
        <v>666</v>
      </c>
      <c r="M679" s="503" t="s">
        <v>489</v>
      </c>
      <c r="N679" s="511">
        <v>0</v>
      </c>
      <c r="O679" s="504"/>
      <c r="P679" s="505"/>
      <c r="R679" s="510"/>
      <c r="S679" s="510"/>
      <c r="T679" s="507" t="s">
        <v>489</v>
      </c>
      <c r="AM679">
        <v>0</v>
      </c>
      <c r="AN679">
        <v>0</v>
      </c>
      <c r="AO679">
        <v>0</v>
      </c>
      <c r="AP679">
        <v>0</v>
      </c>
    </row>
    <row r="680" spans="1:42" ht="18" hidden="1" outlineLevel="1" x14ac:dyDescent="0.35">
      <c r="A680" s="13" t="s">
        <v>184</v>
      </c>
      <c r="B680" s="35">
        <v>667</v>
      </c>
      <c r="C680" s="473"/>
      <c r="D680" s="474"/>
      <c r="E680" s="474"/>
      <c r="F680" s="475"/>
      <c r="G680" s="476">
        <v>0</v>
      </c>
      <c r="H680" s="477">
        <v>0.1</v>
      </c>
      <c r="I680" s="102">
        <v>0</v>
      </c>
      <c r="J680" s="475"/>
      <c r="K680" s="7"/>
      <c r="L680" s="491">
        <v>667</v>
      </c>
      <c r="M680" s="503" t="s">
        <v>489</v>
      </c>
      <c r="N680" s="511">
        <v>0</v>
      </c>
      <c r="O680" s="504"/>
      <c r="P680" s="505"/>
      <c r="R680" s="510"/>
      <c r="S680" s="510"/>
      <c r="T680" s="507" t="s">
        <v>489</v>
      </c>
      <c r="AM680">
        <v>0</v>
      </c>
      <c r="AN680">
        <v>0</v>
      </c>
      <c r="AO680">
        <v>0</v>
      </c>
      <c r="AP680">
        <v>0</v>
      </c>
    </row>
    <row r="681" spans="1:42" ht="18" hidden="1" outlineLevel="1" x14ac:dyDescent="0.35">
      <c r="A681" s="13" t="s">
        <v>184</v>
      </c>
      <c r="B681" s="35">
        <v>668</v>
      </c>
      <c r="C681" s="473"/>
      <c r="D681" s="474"/>
      <c r="E681" s="474"/>
      <c r="F681" s="475"/>
      <c r="G681" s="476">
        <v>0</v>
      </c>
      <c r="H681" s="477">
        <v>0.1</v>
      </c>
      <c r="I681" s="102">
        <v>0</v>
      </c>
      <c r="J681" s="475"/>
      <c r="K681" s="7"/>
      <c r="L681" s="491">
        <v>668</v>
      </c>
      <c r="M681" s="503" t="s">
        <v>489</v>
      </c>
      <c r="N681" s="511">
        <v>0</v>
      </c>
      <c r="O681" s="504"/>
      <c r="P681" s="505"/>
      <c r="R681" s="510"/>
      <c r="S681" s="510"/>
      <c r="T681" s="507" t="s">
        <v>489</v>
      </c>
      <c r="AM681">
        <v>0</v>
      </c>
      <c r="AN681">
        <v>0</v>
      </c>
      <c r="AO681">
        <v>0</v>
      </c>
      <c r="AP681">
        <v>0</v>
      </c>
    </row>
    <row r="682" spans="1:42" ht="18" hidden="1" outlineLevel="1" x14ac:dyDescent="0.35">
      <c r="A682" s="13" t="s">
        <v>184</v>
      </c>
      <c r="B682" s="35">
        <v>669</v>
      </c>
      <c r="C682" s="473"/>
      <c r="D682" s="474"/>
      <c r="E682" s="474"/>
      <c r="F682" s="475"/>
      <c r="G682" s="476">
        <v>0</v>
      </c>
      <c r="H682" s="477">
        <v>0.1</v>
      </c>
      <c r="I682" s="102">
        <v>0</v>
      </c>
      <c r="J682" s="475"/>
      <c r="K682" s="7"/>
      <c r="L682" s="491">
        <v>669</v>
      </c>
      <c r="M682" s="503" t="s">
        <v>489</v>
      </c>
      <c r="N682" s="511">
        <v>0</v>
      </c>
      <c r="O682" s="504"/>
      <c r="P682" s="505"/>
      <c r="R682" s="510"/>
      <c r="S682" s="510"/>
      <c r="T682" s="507" t="s">
        <v>489</v>
      </c>
      <c r="AM682">
        <v>0</v>
      </c>
      <c r="AN682">
        <v>0</v>
      </c>
      <c r="AO682">
        <v>0</v>
      </c>
      <c r="AP682">
        <v>0</v>
      </c>
    </row>
    <row r="683" spans="1:42" ht="18" hidden="1" outlineLevel="1" x14ac:dyDescent="0.35">
      <c r="A683" s="13" t="s">
        <v>184</v>
      </c>
      <c r="B683" s="35">
        <v>670</v>
      </c>
      <c r="C683" s="473"/>
      <c r="D683" s="474"/>
      <c r="E683" s="474"/>
      <c r="F683" s="475"/>
      <c r="G683" s="476">
        <v>0</v>
      </c>
      <c r="H683" s="477">
        <v>0.1</v>
      </c>
      <c r="I683" s="102">
        <v>0</v>
      </c>
      <c r="J683" s="475"/>
      <c r="K683" s="7"/>
      <c r="L683" s="491">
        <v>670</v>
      </c>
      <c r="M683" s="503" t="s">
        <v>489</v>
      </c>
      <c r="N683" s="511">
        <v>0</v>
      </c>
      <c r="O683" s="504"/>
      <c r="P683" s="505"/>
      <c r="R683" s="510"/>
      <c r="S683" s="510"/>
      <c r="T683" s="507" t="s">
        <v>489</v>
      </c>
      <c r="AM683">
        <v>0</v>
      </c>
      <c r="AN683">
        <v>0</v>
      </c>
      <c r="AO683">
        <v>0</v>
      </c>
      <c r="AP683">
        <v>0</v>
      </c>
    </row>
    <row r="684" spans="1:42" ht="18" hidden="1" outlineLevel="1" x14ac:dyDescent="0.35">
      <c r="A684" s="13" t="s">
        <v>184</v>
      </c>
      <c r="B684" s="35">
        <v>671</v>
      </c>
      <c r="C684" s="473"/>
      <c r="D684" s="474"/>
      <c r="E684" s="474"/>
      <c r="F684" s="475"/>
      <c r="G684" s="476">
        <v>0</v>
      </c>
      <c r="H684" s="477">
        <v>0.1</v>
      </c>
      <c r="I684" s="102">
        <v>0</v>
      </c>
      <c r="J684" s="475"/>
      <c r="K684" s="7"/>
      <c r="L684" s="491">
        <v>671</v>
      </c>
      <c r="M684" s="503" t="s">
        <v>489</v>
      </c>
      <c r="N684" s="511">
        <v>0</v>
      </c>
      <c r="O684" s="504"/>
      <c r="P684" s="505"/>
      <c r="R684" s="510"/>
      <c r="S684" s="510"/>
      <c r="T684" s="507" t="s">
        <v>489</v>
      </c>
      <c r="AM684">
        <v>0</v>
      </c>
      <c r="AN684">
        <v>0</v>
      </c>
      <c r="AO684">
        <v>0</v>
      </c>
      <c r="AP684">
        <v>0</v>
      </c>
    </row>
    <row r="685" spans="1:42" ht="18" hidden="1" outlineLevel="1" x14ac:dyDescent="0.35">
      <c r="A685" s="13" t="s">
        <v>184</v>
      </c>
      <c r="B685" s="35">
        <v>672</v>
      </c>
      <c r="C685" s="473"/>
      <c r="D685" s="474"/>
      <c r="E685" s="474"/>
      <c r="F685" s="475"/>
      <c r="G685" s="476">
        <v>0</v>
      </c>
      <c r="H685" s="477">
        <v>0.1</v>
      </c>
      <c r="I685" s="102">
        <v>0</v>
      </c>
      <c r="J685" s="475"/>
      <c r="K685" s="7"/>
      <c r="L685" s="491">
        <v>672</v>
      </c>
      <c r="M685" s="503" t="s">
        <v>489</v>
      </c>
      <c r="N685" s="511">
        <v>0</v>
      </c>
      <c r="O685" s="504"/>
      <c r="P685" s="505"/>
      <c r="R685" s="510"/>
      <c r="S685" s="510"/>
      <c r="T685" s="507" t="s">
        <v>489</v>
      </c>
      <c r="AM685">
        <v>0</v>
      </c>
      <c r="AN685">
        <v>0</v>
      </c>
      <c r="AO685">
        <v>0</v>
      </c>
      <c r="AP685">
        <v>0</v>
      </c>
    </row>
    <row r="686" spans="1:42" ht="18" hidden="1" outlineLevel="1" x14ac:dyDescent="0.35">
      <c r="A686" s="13" t="s">
        <v>184</v>
      </c>
      <c r="B686" s="35">
        <v>673</v>
      </c>
      <c r="C686" s="473"/>
      <c r="D686" s="474"/>
      <c r="E686" s="474"/>
      <c r="F686" s="475"/>
      <c r="G686" s="476">
        <v>0</v>
      </c>
      <c r="H686" s="477">
        <v>0.1</v>
      </c>
      <c r="I686" s="102">
        <v>0</v>
      </c>
      <c r="J686" s="475"/>
      <c r="K686" s="7"/>
      <c r="L686" s="491">
        <v>673</v>
      </c>
      <c r="M686" s="503" t="s">
        <v>489</v>
      </c>
      <c r="N686" s="511">
        <v>0</v>
      </c>
      <c r="O686" s="504"/>
      <c r="P686" s="505"/>
      <c r="R686" s="510"/>
      <c r="S686" s="510"/>
      <c r="T686" s="507" t="s">
        <v>489</v>
      </c>
      <c r="AM686">
        <v>0</v>
      </c>
      <c r="AN686">
        <v>0</v>
      </c>
      <c r="AO686">
        <v>0</v>
      </c>
      <c r="AP686">
        <v>0</v>
      </c>
    </row>
    <row r="687" spans="1:42" ht="18" hidden="1" outlineLevel="1" x14ac:dyDescent="0.35">
      <c r="A687" s="13" t="s">
        <v>184</v>
      </c>
      <c r="B687" s="35">
        <v>674</v>
      </c>
      <c r="C687" s="473"/>
      <c r="D687" s="474"/>
      <c r="E687" s="474"/>
      <c r="F687" s="475"/>
      <c r="G687" s="476">
        <v>0</v>
      </c>
      <c r="H687" s="477">
        <v>0.1</v>
      </c>
      <c r="I687" s="102">
        <v>0</v>
      </c>
      <c r="J687" s="475"/>
      <c r="K687" s="7"/>
      <c r="L687" s="491">
        <v>674</v>
      </c>
      <c r="M687" s="503" t="s">
        <v>489</v>
      </c>
      <c r="N687" s="511">
        <v>0</v>
      </c>
      <c r="O687" s="504"/>
      <c r="P687" s="505"/>
      <c r="R687" s="510"/>
      <c r="S687" s="510"/>
      <c r="T687" s="507" t="s">
        <v>489</v>
      </c>
      <c r="AM687">
        <v>0</v>
      </c>
      <c r="AN687">
        <v>0</v>
      </c>
      <c r="AO687">
        <v>0</v>
      </c>
      <c r="AP687">
        <v>0</v>
      </c>
    </row>
    <row r="688" spans="1:42" ht="18" hidden="1" outlineLevel="1" x14ac:dyDescent="0.35">
      <c r="A688" s="13" t="s">
        <v>184</v>
      </c>
      <c r="B688" s="35">
        <v>675</v>
      </c>
      <c r="C688" s="473"/>
      <c r="D688" s="474"/>
      <c r="E688" s="474"/>
      <c r="F688" s="475"/>
      <c r="G688" s="476">
        <v>0</v>
      </c>
      <c r="H688" s="477">
        <v>0.1</v>
      </c>
      <c r="I688" s="102">
        <v>0</v>
      </c>
      <c r="J688" s="475"/>
      <c r="K688" s="7"/>
      <c r="L688" s="491">
        <v>675</v>
      </c>
      <c r="M688" s="503" t="s">
        <v>489</v>
      </c>
      <c r="N688" s="511">
        <v>0</v>
      </c>
      <c r="O688" s="504"/>
      <c r="P688" s="505"/>
      <c r="R688" s="510"/>
      <c r="S688" s="510"/>
      <c r="T688" s="507" t="s">
        <v>489</v>
      </c>
      <c r="AM688">
        <v>0</v>
      </c>
      <c r="AN688">
        <v>0</v>
      </c>
      <c r="AO688">
        <v>0</v>
      </c>
      <c r="AP688">
        <v>0</v>
      </c>
    </row>
    <row r="689" spans="1:42" ht="18" hidden="1" outlineLevel="1" x14ac:dyDescent="0.35">
      <c r="A689" s="13" t="s">
        <v>184</v>
      </c>
      <c r="B689" s="35">
        <v>676</v>
      </c>
      <c r="C689" s="473"/>
      <c r="D689" s="474"/>
      <c r="E689" s="474"/>
      <c r="F689" s="475"/>
      <c r="G689" s="476">
        <v>0</v>
      </c>
      <c r="H689" s="477">
        <v>0.1</v>
      </c>
      <c r="I689" s="102">
        <v>0</v>
      </c>
      <c r="J689" s="475"/>
      <c r="K689" s="7"/>
      <c r="L689" s="491">
        <v>676</v>
      </c>
      <c r="M689" s="503" t="s">
        <v>489</v>
      </c>
      <c r="N689" s="511">
        <v>0</v>
      </c>
      <c r="O689" s="504"/>
      <c r="P689" s="505"/>
      <c r="R689" s="510"/>
      <c r="S689" s="510"/>
      <c r="T689" s="507" t="s">
        <v>489</v>
      </c>
      <c r="AM689">
        <v>0</v>
      </c>
      <c r="AN689">
        <v>0</v>
      </c>
      <c r="AO689">
        <v>0</v>
      </c>
      <c r="AP689">
        <v>0</v>
      </c>
    </row>
    <row r="690" spans="1:42" ht="18" hidden="1" outlineLevel="1" x14ac:dyDescent="0.35">
      <c r="A690" s="13" t="s">
        <v>184</v>
      </c>
      <c r="B690" s="35">
        <v>677</v>
      </c>
      <c r="C690" s="473"/>
      <c r="D690" s="474"/>
      <c r="E690" s="474"/>
      <c r="F690" s="475"/>
      <c r="G690" s="476">
        <v>0</v>
      </c>
      <c r="H690" s="477">
        <v>0.1</v>
      </c>
      <c r="I690" s="102">
        <v>0</v>
      </c>
      <c r="J690" s="475"/>
      <c r="K690" s="7"/>
      <c r="L690" s="491">
        <v>677</v>
      </c>
      <c r="M690" s="503" t="s">
        <v>489</v>
      </c>
      <c r="N690" s="511">
        <v>0</v>
      </c>
      <c r="O690" s="504"/>
      <c r="P690" s="505"/>
      <c r="R690" s="510"/>
      <c r="S690" s="510"/>
      <c r="T690" s="507" t="s">
        <v>489</v>
      </c>
      <c r="AM690">
        <v>0</v>
      </c>
      <c r="AN690">
        <v>0</v>
      </c>
      <c r="AO690">
        <v>0</v>
      </c>
      <c r="AP690">
        <v>0</v>
      </c>
    </row>
    <row r="691" spans="1:42" ht="18" hidden="1" outlineLevel="1" x14ac:dyDescent="0.35">
      <c r="A691" s="13" t="s">
        <v>184</v>
      </c>
      <c r="B691" s="35">
        <v>678</v>
      </c>
      <c r="C691" s="473"/>
      <c r="D691" s="474"/>
      <c r="E691" s="474"/>
      <c r="F691" s="475"/>
      <c r="G691" s="476">
        <v>0</v>
      </c>
      <c r="H691" s="477">
        <v>0.1</v>
      </c>
      <c r="I691" s="102">
        <v>0</v>
      </c>
      <c r="J691" s="475"/>
      <c r="K691" s="7"/>
      <c r="L691" s="491">
        <v>678</v>
      </c>
      <c r="M691" s="503" t="s">
        <v>489</v>
      </c>
      <c r="N691" s="511">
        <v>0</v>
      </c>
      <c r="O691" s="504"/>
      <c r="P691" s="505"/>
      <c r="R691" s="510"/>
      <c r="S691" s="510"/>
      <c r="T691" s="507" t="s">
        <v>489</v>
      </c>
      <c r="AM691">
        <v>0</v>
      </c>
      <c r="AN691">
        <v>0</v>
      </c>
      <c r="AO691">
        <v>0</v>
      </c>
      <c r="AP691">
        <v>0</v>
      </c>
    </row>
    <row r="692" spans="1:42" ht="18" hidden="1" outlineLevel="1" x14ac:dyDescent="0.35">
      <c r="A692" s="13" t="s">
        <v>184</v>
      </c>
      <c r="B692" s="35">
        <v>679</v>
      </c>
      <c r="C692" s="473"/>
      <c r="D692" s="474"/>
      <c r="E692" s="474"/>
      <c r="F692" s="475"/>
      <c r="G692" s="476">
        <v>0</v>
      </c>
      <c r="H692" s="477">
        <v>0.1</v>
      </c>
      <c r="I692" s="102">
        <v>0</v>
      </c>
      <c r="J692" s="475"/>
      <c r="K692" s="7"/>
      <c r="L692" s="491">
        <v>679</v>
      </c>
      <c r="M692" s="503" t="s">
        <v>489</v>
      </c>
      <c r="N692" s="511">
        <v>0</v>
      </c>
      <c r="O692" s="504"/>
      <c r="P692" s="505"/>
      <c r="R692" s="510"/>
      <c r="S692" s="510"/>
      <c r="T692" s="507" t="s">
        <v>489</v>
      </c>
      <c r="AM692">
        <v>0</v>
      </c>
      <c r="AN692">
        <v>0</v>
      </c>
      <c r="AO692">
        <v>0</v>
      </c>
      <c r="AP692">
        <v>0</v>
      </c>
    </row>
    <row r="693" spans="1:42" ht="18" hidden="1" outlineLevel="1" x14ac:dyDescent="0.35">
      <c r="A693" s="13" t="s">
        <v>184</v>
      </c>
      <c r="B693" s="35">
        <v>680</v>
      </c>
      <c r="C693" s="473"/>
      <c r="D693" s="474"/>
      <c r="E693" s="474"/>
      <c r="F693" s="475"/>
      <c r="G693" s="476">
        <v>0</v>
      </c>
      <c r="H693" s="477">
        <v>0.1</v>
      </c>
      <c r="I693" s="102">
        <v>0</v>
      </c>
      <c r="J693" s="475"/>
      <c r="K693" s="7"/>
      <c r="L693" s="491">
        <v>680</v>
      </c>
      <c r="M693" s="503" t="s">
        <v>489</v>
      </c>
      <c r="N693" s="511">
        <v>0</v>
      </c>
      <c r="O693" s="504"/>
      <c r="P693" s="505"/>
      <c r="R693" s="510"/>
      <c r="S693" s="510"/>
      <c r="T693" s="507" t="s">
        <v>489</v>
      </c>
      <c r="AM693">
        <v>0</v>
      </c>
      <c r="AN693">
        <v>0</v>
      </c>
      <c r="AO693">
        <v>0</v>
      </c>
      <c r="AP693">
        <v>0</v>
      </c>
    </row>
    <row r="694" spans="1:42" ht="18" hidden="1" outlineLevel="1" x14ac:dyDescent="0.35">
      <c r="A694" s="13" t="s">
        <v>184</v>
      </c>
      <c r="B694" s="35">
        <v>681</v>
      </c>
      <c r="C694" s="473"/>
      <c r="D694" s="474"/>
      <c r="E694" s="474"/>
      <c r="F694" s="475"/>
      <c r="G694" s="476">
        <v>0</v>
      </c>
      <c r="H694" s="477">
        <v>0.1</v>
      </c>
      <c r="I694" s="102">
        <v>0</v>
      </c>
      <c r="J694" s="475"/>
      <c r="K694" s="7"/>
      <c r="L694" s="491">
        <v>681</v>
      </c>
      <c r="M694" s="503" t="s">
        <v>489</v>
      </c>
      <c r="N694" s="511">
        <v>0</v>
      </c>
      <c r="O694" s="504"/>
      <c r="P694" s="505"/>
      <c r="R694" s="510"/>
      <c r="S694" s="510"/>
      <c r="T694" s="507" t="s">
        <v>489</v>
      </c>
      <c r="AM694">
        <v>0</v>
      </c>
      <c r="AN694">
        <v>0</v>
      </c>
      <c r="AO694">
        <v>0</v>
      </c>
      <c r="AP694">
        <v>0</v>
      </c>
    </row>
    <row r="695" spans="1:42" ht="18" hidden="1" outlineLevel="1" x14ac:dyDescent="0.35">
      <c r="A695" s="13" t="s">
        <v>184</v>
      </c>
      <c r="B695" s="35">
        <v>682</v>
      </c>
      <c r="C695" s="473"/>
      <c r="D695" s="474"/>
      <c r="E695" s="474"/>
      <c r="F695" s="475"/>
      <c r="G695" s="476">
        <v>0</v>
      </c>
      <c r="H695" s="477">
        <v>0.1</v>
      </c>
      <c r="I695" s="102">
        <v>0</v>
      </c>
      <c r="J695" s="475"/>
      <c r="K695" s="7"/>
      <c r="L695" s="491">
        <v>682</v>
      </c>
      <c r="M695" s="503" t="s">
        <v>489</v>
      </c>
      <c r="N695" s="511">
        <v>0</v>
      </c>
      <c r="O695" s="504"/>
      <c r="P695" s="505"/>
      <c r="R695" s="510"/>
      <c r="S695" s="510"/>
      <c r="T695" s="507" t="s">
        <v>489</v>
      </c>
      <c r="AM695">
        <v>0</v>
      </c>
      <c r="AN695">
        <v>0</v>
      </c>
      <c r="AO695">
        <v>0</v>
      </c>
      <c r="AP695">
        <v>0</v>
      </c>
    </row>
    <row r="696" spans="1:42" ht="18" hidden="1" outlineLevel="1" x14ac:dyDescent="0.35">
      <c r="A696" s="13" t="s">
        <v>184</v>
      </c>
      <c r="B696" s="35">
        <v>683</v>
      </c>
      <c r="C696" s="473"/>
      <c r="D696" s="474"/>
      <c r="E696" s="474"/>
      <c r="F696" s="475"/>
      <c r="G696" s="476">
        <v>0</v>
      </c>
      <c r="H696" s="477">
        <v>0.1</v>
      </c>
      <c r="I696" s="102">
        <v>0</v>
      </c>
      <c r="J696" s="475"/>
      <c r="K696" s="7"/>
      <c r="L696" s="491">
        <v>683</v>
      </c>
      <c r="M696" s="503" t="s">
        <v>489</v>
      </c>
      <c r="N696" s="511">
        <v>0</v>
      </c>
      <c r="O696" s="504"/>
      <c r="P696" s="505"/>
      <c r="R696" s="510"/>
      <c r="S696" s="510"/>
      <c r="T696" s="507" t="s">
        <v>489</v>
      </c>
      <c r="AM696">
        <v>0</v>
      </c>
      <c r="AN696">
        <v>0</v>
      </c>
      <c r="AO696">
        <v>0</v>
      </c>
      <c r="AP696">
        <v>0</v>
      </c>
    </row>
    <row r="697" spans="1:42" ht="18" hidden="1" outlineLevel="1" x14ac:dyDescent="0.35">
      <c r="A697" s="13" t="s">
        <v>184</v>
      </c>
      <c r="B697" s="35">
        <v>684</v>
      </c>
      <c r="C697" s="473"/>
      <c r="D697" s="474"/>
      <c r="E697" s="474"/>
      <c r="F697" s="475"/>
      <c r="G697" s="476">
        <v>0</v>
      </c>
      <c r="H697" s="477">
        <v>0.1</v>
      </c>
      <c r="I697" s="102">
        <v>0</v>
      </c>
      <c r="J697" s="475"/>
      <c r="K697" s="7"/>
      <c r="L697" s="491">
        <v>684</v>
      </c>
      <c r="M697" s="503" t="s">
        <v>489</v>
      </c>
      <c r="N697" s="511">
        <v>0</v>
      </c>
      <c r="O697" s="504"/>
      <c r="P697" s="505"/>
      <c r="R697" s="510"/>
      <c r="S697" s="510"/>
      <c r="T697" s="507" t="s">
        <v>489</v>
      </c>
      <c r="AM697">
        <v>0</v>
      </c>
      <c r="AN697">
        <v>0</v>
      </c>
      <c r="AO697">
        <v>0</v>
      </c>
      <c r="AP697">
        <v>0</v>
      </c>
    </row>
    <row r="698" spans="1:42" ht="18" hidden="1" outlineLevel="1" x14ac:dyDescent="0.35">
      <c r="A698" s="13" t="s">
        <v>184</v>
      </c>
      <c r="B698" s="35">
        <v>685</v>
      </c>
      <c r="C698" s="473"/>
      <c r="D698" s="474"/>
      <c r="E698" s="474"/>
      <c r="F698" s="475"/>
      <c r="G698" s="476">
        <v>0</v>
      </c>
      <c r="H698" s="477">
        <v>0.1</v>
      </c>
      <c r="I698" s="102">
        <v>0</v>
      </c>
      <c r="J698" s="475"/>
      <c r="K698" s="7"/>
      <c r="L698" s="491">
        <v>685</v>
      </c>
      <c r="M698" s="503" t="s">
        <v>489</v>
      </c>
      <c r="N698" s="511">
        <v>0</v>
      </c>
      <c r="O698" s="504"/>
      <c r="P698" s="505"/>
      <c r="R698" s="510"/>
      <c r="S698" s="510"/>
      <c r="T698" s="507" t="s">
        <v>489</v>
      </c>
      <c r="AM698">
        <v>0</v>
      </c>
      <c r="AN698">
        <v>0</v>
      </c>
      <c r="AO698">
        <v>0</v>
      </c>
      <c r="AP698">
        <v>0</v>
      </c>
    </row>
    <row r="699" spans="1:42" ht="18" hidden="1" outlineLevel="1" x14ac:dyDescent="0.35">
      <c r="A699" s="13" t="s">
        <v>184</v>
      </c>
      <c r="B699" s="35">
        <v>686</v>
      </c>
      <c r="C699" s="473"/>
      <c r="D699" s="474"/>
      <c r="E699" s="474"/>
      <c r="F699" s="475"/>
      <c r="G699" s="476">
        <v>0</v>
      </c>
      <c r="H699" s="477">
        <v>0.1</v>
      </c>
      <c r="I699" s="102">
        <v>0</v>
      </c>
      <c r="J699" s="475"/>
      <c r="K699" s="7"/>
      <c r="L699" s="491">
        <v>686</v>
      </c>
      <c r="M699" s="503" t="s">
        <v>489</v>
      </c>
      <c r="N699" s="511">
        <v>0</v>
      </c>
      <c r="O699" s="504"/>
      <c r="P699" s="505"/>
      <c r="R699" s="510"/>
      <c r="S699" s="510"/>
      <c r="T699" s="507" t="s">
        <v>489</v>
      </c>
      <c r="AM699">
        <v>0</v>
      </c>
      <c r="AN699">
        <v>0</v>
      </c>
      <c r="AO699">
        <v>0</v>
      </c>
      <c r="AP699">
        <v>0</v>
      </c>
    </row>
    <row r="700" spans="1:42" ht="18" hidden="1" outlineLevel="1" x14ac:dyDescent="0.35">
      <c r="A700" s="13" t="s">
        <v>184</v>
      </c>
      <c r="B700" s="35">
        <v>687</v>
      </c>
      <c r="C700" s="473"/>
      <c r="D700" s="474"/>
      <c r="E700" s="474"/>
      <c r="F700" s="475"/>
      <c r="G700" s="476">
        <v>0</v>
      </c>
      <c r="H700" s="477">
        <v>0.1</v>
      </c>
      <c r="I700" s="102">
        <v>0</v>
      </c>
      <c r="J700" s="475"/>
      <c r="K700" s="7"/>
      <c r="L700" s="491">
        <v>687</v>
      </c>
      <c r="M700" s="503" t="s">
        <v>489</v>
      </c>
      <c r="N700" s="511">
        <v>0</v>
      </c>
      <c r="O700" s="504"/>
      <c r="P700" s="505"/>
      <c r="R700" s="510"/>
      <c r="S700" s="510"/>
      <c r="T700" s="507" t="s">
        <v>489</v>
      </c>
      <c r="AM700">
        <v>0</v>
      </c>
      <c r="AN700">
        <v>0</v>
      </c>
      <c r="AO700">
        <v>0</v>
      </c>
      <c r="AP700">
        <v>0</v>
      </c>
    </row>
    <row r="701" spans="1:42" ht="18" hidden="1" outlineLevel="1" x14ac:dyDescent="0.35">
      <c r="A701" s="13" t="s">
        <v>184</v>
      </c>
      <c r="B701" s="35">
        <v>688</v>
      </c>
      <c r="C701" s="473"/>
      <c r="D701" s="474"/>
      <c r="E701" s="474"/>
      <c r="F701" s="475"/>
      <c r="G701" s="476">
        <v>0</v>
      </c>
      <c r="H701" s="477">
        <v>0.1</v>
      </c>
      <c r="I701" s="102">
        <v>0</v>
      </c>
      <c r="J701" s="475"/>
      <c r="K701" s="7"/>
      <c r="L701" s="491">
        <v>688</v>
      </c>
      <c r="M701" s="503" t="s">
        <v>489</v>
      </c>
      <c r="N701" s="511">
        <v>0</v>
      </c>
      <c r="O701" s="504"/>
      <c r="P701" s="505"/>
      <c r="R701" s="510"/>
      <c r="S701" s="510"/>
      <c r="T701" s="507" t="s">
        <v>489</v>
      </c>
      <c r="AM701">
        <v>0</v>
      </c>
      <c r="AN701">
        <v>0</v>
      </c>
      <c r="AO701">
        <v>0</v>
      </c>
      <c r="AP701">
        <v>0</v>
      </c>
    </row>
    <row r="702" spans="1:42" ht="18" hidden="1" outlineLevel="1" x14ac:dyDescent="0.35">
      <c r="A702" s="13" t="s">
        <v>184</v>
      </c>
      <c r="B702" s="35">
        <v>689</v>
      </c>
      <c r="C702" s="473"/>
      <c r="D702" s="474"/>
      <c r="E702" s="474"/>
      <c r="F702" s="475"/>
      <c r="G702" s="476">
        <v>0</v>
      </c>
      <c r="H702" s="477">
        <v>0.1</v>
      </c>
      <c r="I702" s="102">
        <v>0</v>
      </c>
      <c r="J702" s="475"/>
      <c r="K702" s="7"/>
      <c r="L702" s="491">
        <v>689</v>
      </c>
      <c r="M702" s="503" t="s">
        <v>489</v>
      </c>
      <c r="N702" s="511">
        <v>0</v>
      </c>
      <c r="O702" s="504"/>
      <c r="P702" s="505"/>
      <c r="R702" s="510"/>
      <c r="S702" s="510"/>
      <c r="T702" s="507" t="s">
        <v>489</v>
      </c>
      <c r="AM702">
        <v>0</v>
      </c>
      <c r="AN702">
        <v>0</v>
      </c>
      <c r="AO702">
        <v>0</v>
      </c>
      <c r="AP702">
        <v>0</v>
      </c>
    </row>
    <row r="703" spans="1:42" ht="18" hidden="1" outlineLevel="1" x14ac:dyDescent="0.35">
      <c r="A703" s="13" t="s">
        <v>184</v>
      </c>
      <c r="B703" s="35">
        <v>690</v>
      </c>
      <c r="C703" s="473"/>
      <c r="D703" s="474"/>
      <c r="E703" s="474"/>
      <c r="F703" s="475"/>
      <c r="G703" s="476">
        <v>0</v>
      </c>
      <c r="H703" s="477">
        <v>0.1</v>
      </c>
      <c r="I703" s="102">
        <v>0</v>
      </c>
      <c r="J703" s="475"/>
      <c r="K703" s="7"/>
      <c r="L703" s="491">
        <v>690</v>
      </c>
      <c r="M703" s="503" t="s">
        <v>489</v>
      </c>
      <c r="N703" s="511">
        <v>0</v>
      </c>
      <c r="O703" s="504"/>
      <c r="P703" s="505"/>
      <c r="R703" s="510"/>
      <c r="S703" s="510"/>
      <c r="T703" s="507" t="s">
        <v>489</v>
      </c>
      <c r="AM703">
        <v>0</v>
      </c>
      <c r="AN703">
        <v>0</v>
      </c>
      <c r="AO703">
        <v>0</v>
      </c>
      <c r="AP703">
        <v>0</v>
      </c>
    </row>
    <row r="704" spans="1:42" ht="18" hidden="1" outlineLevel="1" x14ac:dyDescent="0.35">
      <c r="A704" s="13" t="s">
        <v>184</v>
      </c>
      <c r="B704" s="35">
        <v>691</v>
      </c>
      <c r="C704" s="473"/>
      <c r="D704" s="474"/>
      <c r="E704" s="474"/>
      <c r="F704" s="475"/>
      <c r="G704" s="476">
        <v>0</v>
      </c>
      <c r="H704" s="477">
        <v>0.1</v>
      </c>
      <c r="I704" s="102">
        <v>0</v>
      </c>
      <c r="J704" s="475"/>
      <c r="K704" s="7"/>
      <c r="L704" s="491">
        <v>691</v>
      </c>
      <c r="M704" s="503" t="s">
        <v>489</v>
      </c>
      <c r="N704" s="511">
        <v>0</v>
      </c>
      <c r="O704" s="504"/>
      <c r="P704" s="505"/>
      <c r="R704" s="510"/>
      <c r="S704" s="510"/>
      <c r="T704" s="507" t="s">
        <v>489</v>
      </c>
      <c r="AM704">
        <v>0</v>
      </c>
      <c r="AN704">
        <v>0</v>
      </c>
      <c r="AO704">
        <v>0</v>
      </c>
      <c r="AP704">
        <v>0</v>
      </c>
    </row>
    <row r="705" spans="1:42" ht="18" hidden="1" outlineLevel="1" x14ac:dyDescent="0.35">
      <c r="A705" s="13" t="s">
        <v>184</v>
      </c>
      <c r="B705" s="35">
        <v>692</v>
      </c>
      <c r="C705" s="473"/>
      <c r="D705" s="474"/>
      <c r="E705" s="474"/>
      <c r="F705" s="475"/>
      <c r="G705" s="476">
        <v>0</v>
      </c>
      <c r="H705" s="477">
        <v>0.1</v>
      </c>
      <c r="I705" s="102">
        <v>0</v>
      </c>
      <c r="J705" s="475"/>
      <c r="K705" s="7"/>
      <c r="L705" s="491">
        <v>692</v>
      </c>
      <c r="M705" s="503" t="s">
        <v>489</v>
      </c>
      <c r="N705" s="511">
        <v>0</v>
      </c>
      <c r="O705" s="504"/>
      <c r="P705" s="505"/>
      <c r="R705" s="510"/>
      <c r="S705" s="510"/>
      <c r="T705" s="507" t="s">
        <v>489</v>
      </c>
      <c r="AM705">
        <v>0</v>
      </c>
      <c r="AN705">
        <v>0</v>
      </c>
      <c r="AO705">
        <v>0</v>
      </c>
      <c r="AP705">
        <v>0</v>
      </c>
    </row>
    <row r="706" spans="1:42" ht="18" hidden="1" outlineLevel="1" x14ac:dyDescent="0.35">
      <c r="A706" s="13" t="s">
        <v>184</v>
      </c>
      <c r="B706" s="35">
        <v>693</v>
      </c>
      <c r="C706" s="473"/>
      <c r="D706" s="474"/>
      <c r="E706" s="474"/>
      <c r="F706" s="475"/>
      <c r="G706" s="476">
        <v>0</v>
      </c>
      <c r="H706" s="477">
        <v>0.1</v>
      </c>
      <c r="I706" s="102">
        <v>0</v>
      </c>
      <c r="J706" s="475"/>
      <c r="K706" s="7"/>
      <c r="L706" s="491">
        <v>693</v>
      </c>
      <c r="M706" s="503" t="s">
        <v>489</v>
      </c>
      <c r="N706" s="511">
        <v>0</v>
      </c>
      <c r="O706" s="504"/>
      <c r="P706" s="505"/>
      <c r="R706" s="510"/>
      <c r="S706" s="510"/>
      <c r="T706" s="507" t="s">
        <v>489</v>
      </c>
      <c r="AM706">
        <v>0</v>
      </c>
      <c r="AN706">
        <v>0</v>
      </c>
      <c r="AO706">
        <v>0</v>
      </c>
      <c r="AP706">
        <v>0</v>
      </c>
    </row>
    <row r="707" spans="1:42" ht="18" hidden="1" outlineLevel="1" x14ac:dyDescent="0.35">
      <c r="A707" s="13" t="s">
        <v>184</v>
      </c>
      <c r="B707" s="35">
        <v>694</v>
      </c>
      <c r="C707" s="473"/>
      <c r="D707" s="474"/>
      <c r="E707" s="474"/>
      <c r="F707" s="475"/>
      <c r="G707" s="476">
        <v>0</v>
      </c>
      <c r="H707" s="477">
        <v>0.1</v>
      </c>
      <c r="I707" s="102">
        <v>0</v>
      </c>
      <c r="J707" s="475"/>
      <c r="K707" s="7"/>
      <c r="L707" s="491">
        <v>694</v>
      </c>
      <c r="M707" s="503" t="s">
        <v>489</v>
      </c>
      <c r="N707" s="511">
        <v>0</v>
      </c>
      <c r="O707" s="504"/>
      <c r="P707" s="505"/>
      <c r="R707" s="510"/>
      <c r="S707" s="510"/>
      <c r="T707" s="507" t="s">
        <v>489</v>
      </c>
      <c r="AM707">
        <v>0</v>
      </c>
      <c r="AN707">
        <v>0</v>
      </c>
      <c r="AO707">
        <v>0</v>
      </c>
      <c r="AP707">
        <v>0</v>
      </c>
    </row>
    <row r="708" spans="1:42" ht="18" hidden="1" outlineLevel="1" x14ac:dyDescent="0.35">
      <c r="A708" s="13" t="s">
        <v>184</v>
      </c>
      <c r="B708" s="35">
        <v>695</v>
      </c>
      <c r="C708" s="473"/>
      <c r="D708" s="474"/>
      <c r="E708" s="474"/>
      <c r="F708" s="475"/>
      <c r="G708" s="476">
        <v>0</v>
      </c>
      <c r="H708" s="477">
        <v>0.1</v>
      </c>
      <c r="I708" s="102">
        <v>0</v>
      </c>
      <c r="J708" s="475"/>
      <c r="K708" s="7"/>
      <c r="L708" s="491">
        <v>695</v>
      </c>
      <c r="M708" s="503" t="s">
        <v>489</v>
      </c>
      <c r="N708" s="511">
        <v>0</v>
      </c>
      <c r="O708" s="504"/>
      <c r="P708" s="505"/>
      <c r="R708" s="510"/>
      <c r="S708" s="510"/>
      <c r="T708" s="507" t="s">
        <v>489</v>
      </c>
      <c r="AM708">
        <v>0</v>
      </c>
      <c r="AN708">
        <v>0</v>
      </c>
      <c r="AO708">
        <v>0</v>
      </c>
      <c r="AP708">
        <v>0</v>
      </c>
    </row>
    <row r="709" spans="1:42" ht="18" hidden="1" outlineLevel="1" x14ac:dyDescent="0.35">
      <c r="A709" s="13" t="s">
        <v>184</v>
      </c>
      <c r="B709" s="35">
        <v>696</v>
      </c>
      <c r="C709" s="473"/>
      <c r="D709" s="474"/>
      <c r="E709" s="474"/>
      <c r="F709" s="475"/>
      <c r="G709" s="476">
        <v>0</v>
      </c>
      <c r="H709" s="477">
        <v>0.1</v>
      </c>
      <c r="I709" s="102">
        <v>0</v>
      </c>
      <c r="J709" s="475"/>
      <c r="K709" s="7"/>
      <c r="L709" s="491">
        <v>696</v>
      </c>
      <c r="M709" s="503" t="s">
        <v>489</v>
      </c>
      <c r="N709" s="511">
        <v>0</v>
      </c>
      <c r="O709" s="504"/>
      <c r="P709" s="505"/>
      <c r="R709" s="510"/>
      <c r="S709" s="510"/>
      <c r="T709" s="507" t="s">
        <v>489</v>
      </c>
      <c r="AM709">
        <v>0</v>
      </c>
      <c r="AN709">
        <v>0</v>
      </c>
      <c r="AO709">
        <v>0</v>
      </c>
      <c r="AP709">
        <v>0</v>
      </c>
    </row>
    <row r="710" spans="1:42" ht="18" hidden="1" outlineLevel="1" x14ac:dyDescent="0.35">
      <c r="A710" s="13" t="s">
        <v>184</v>
      </c>
      <c r="B710" s="35">
        <v>697</v>
      </c>
      <c r="C710" s="473"/>
      <c r="D710" s="474"/>
      <c r="E710" s="474"/>
      <c r="F710" s="475"/>
      <c r="G710" s="476">
        <v>0</v>
      </c>
      <c r="H710" s="477">
        <v>0.1</v>
      </c>
      <c r="I710" s="102">
        <v>0</v>
      </c>
      <c r="J710" s="475"/>
      <c r="K710" s="7"/>
      <c r="L710" s="491">
        <v>697</v>
      </c>
      <c r="M710" s="503" t="s">
        <v>489</v>
      </c>
      <c r="N710" s="511">
        <v>0</v>
      </c>
      <c r="O710" s="504"/>
      <c r="P710" s="505"/>
      <c r="R710" s="510"/>
      <c r="S710" s="510"/>
      <c r="T710" s="507" t="s">
        <v>489</v>
      </c>
      <c r="AM710">
        <v>0</v>
      </c>
      <c r="AN710">
        <v>0</v>
      </c>
      <c r="AO710">
        <v>0</v>
      </c>
      <c r="AP710">
        <v>0</v>
      </c>
    </row>
    <row r="711" spans="1:42" ht="18" hidden="1" outlineLevel="1" x14ac:dyDescent="0.35">
      <c r="A711" s="13" t="s">
        <v>184</v>
      </c>
      <c r="B711" s="35">
        <v>698</v>
      </c>
      <c r="C711" s="473"/>
      <c r="D711" s="474"/>
      <c r="E711" s="474"/>
      <c r="F711" s="475"/>
      <c r="G711" s="476">
        <v>0</v>
      </c>
      <c r="H711" s="477">
        <v>0.1</v>
      </c>
      <c r="I711" s="102">
        <v>0</v>
      </c>
      <c r="J711" s="475"/>
      <c r="K711" s="7"/>
      <c r="L711" s="491">
        <v>698</v>
      </c>
      <c r="M711" s="503" t="s">
        <v>489</v>
      </c>
      <c r="N711" s="511">
        <v>0</v>
      </c>
      <c r="O711" s="504"/>
      <c r="P711" s="505"/>
      <c r="R711" s="510"/>
      <c r="S711" s="510"/>
      <c r="T711" s="507" t="s">
        <v>489</v>
      </c>
      <c r="AM711">
        <v>0</v>
      </c>
      <c r="AN711">
        <v>0</v>
      </c>
      <c r="AO711">
        <v>0</v>
      </c>
      <c r="AP711">
        <v>0</v>
      </c>
    </row>
    <row r="712" spans="1:42" ht="18" hidden="1" outlineLevel="1" x14ac:dyDescent="0.35">
      <c r="A712" s="13" t="s">
        <v>184</v>
      </c>
      <c r="B712" s="35">
        <v>699</v>
      </c>
      <c r="C712" s="473"/>
      <c r="D712" s="474"/>
      <c r="E712" s="474"/>
      <c r="F712" s="475"/>
      <c r="G712" s="476">
        <v>0</v>
      </c>
      <c r="H712" s="477">
        <v>0.1</v>
      </c>
      <c r="I712" s="102">
        <v>0</v>
      </c>
      <c r="J712" s="475"/>
      <c r="K712" s="7"/>
      <c r="L712" s="491">
        <v>699</v>
      </c>
      <c r="M712" s="503" t="s">
        <v>489</v>
      </c>
      <c r="N712" s="511">
        <v>0</v>
      </c>
      <c r="O712" s="504"/>
      <c r="P712" s="505"/>
      <c r="R712" s="510"/>
      <c r="S712" s="510"/>
      <c r="T712" s="507" t="s">
        <v>489</v>
      </c>
      <c r="AM712">
        <v>0</v>
      </c>
      <c r="AN712">
        <v>0</v>
      </c>
      <c r="AO712">
        <v>0</v>
      </c>
      <c r="AP712">
        <v>0</v>
      </c>
    </row>
    <row r="713" spans="1:42" ht="18" hidden="1" outlineLevel="1" x14ac:dyDescent="0.35">
      <c r="A713" s="13" t="s">
        <v>184</v>
      </c>
      <c r="B713" s="35">
        <v>700</v>
      </c>
      <c r="C713" s="473"/>
      <c r="D713" s="474"/>
      <c r="E713" s="474"/>
      <c r="F713" s="475"/>
      <c r="G713" s="476">
        <v>0</v>
      </c>
      <c r="H713" s="477">
        <v>0.1</v>
      </c>
      <c r="I713" s="102">
        <v>0</v>
      </c>
      <c r="J713" s="475"/>
      <c r="K713" s="7"/>
      <c r="L713" s="491">
        <v>700</v>
      </c>
      <c r="M713" s="503" t="s">
        <v>489</v>
      </c>
      <c r="N713" s="511">
        <v>0</v>
      </c>
      <c r="O713" s="504"/>
      <c r="P713" s="505"/>
      <c r="R713" s="510"/>
      <c r="S713" s="510"/>
      <c r="T713" s="507" t="s">
        <v>489</v>
      </c>
      <c r="AM713">
        <v>0</v>
      </c>
      <c r="AN713">
        <v>0</v>
      </c>
      <c r="AO713">
        <v>0</v>
      </c>
      <c r="AP713">
        <v>0</v>
      </c>
    </row>
    <row r="714" spans="1:42" ht="18" hidden="1" outlineLevel="1" x14ac:dyDescent="0.35">
      <c r="A714" s="13" t="s">
        <v>184</v>
      </c>
      <c r="B714" s="35">
        <v>701</v>
      </c>
      <c r="C714" s="473"/>
      <c r="D714" s="474"/>
      <c r="E714" s="474"/>
      <c r="F714" s="475"/>
      <c r="G714" s="476">
        <v>0</v>
      </c>
      <c r="H714" s="477">
        <v>0.1</v>
      </c>
      <c r="I714" s="102">
        <v>0</v>
      </c>
      <c r="J714" s="475"/>
      <c r="K714" s="7"/>
      <c r="L714" s="491">
        <v>701</v>
      </c>
      <c r="M714" s="503" t="s">
        <v>489</v>
      </c>
      <c r="N714" s="511">
        <v>0</v>
      </c>
      <c r="O714" s="504"/>
      <c r="P714" s="505"/>
      <c r="R714" s="510"/>
      <c r="S714" s="510"/>
      <c r="T714" s="507" t="s">
        <v>489</v>
      </c>
      <c r="AM714">
        <v>0</v>
      </c>
      <c r="AN714">
        <v>0</v>
      </c>
      <c r="AO714">
        <v>0</v>
      </c>
      <c r="AP714">
        <v>0</v>
      </c>
    </row>
    <row r="715" spans="1:42" ht="18" hidden="1" outlineLevel="1" x14ac:dyDescent="0.35">
      <c r="A715" s="13" t="s">
        <v>184</v>
      </c>
      <c r="B715" s="35">
        <v>702</v>
      </c>
      <c r="C715" s="473"/>
      <c r="D715" s="474"/>
      <c r="E715" s="474"/>
      <c r="F715" s="475"/>
      <c r="G715" s="476">
        <v>0</v>
      </c>
      <c r="H715" s="477">
        <v>0.1</v>
      </c>
      <c r="I715" s="102">
        <v>0</v>
      </c>
      <c r="J715" s="475"/>
      <c r="K715" s="7"/>
      <c r="L715" s="491">
        <v>702</v>
      </c>
      <c r="M715" s="503" t="s">
        <v>489</v>
      </c>
      <c r="N715" s="511">
        <v>0</v>
      </c>
      <c r="O715" s="504"/>
      <c r="P715" s="505"/>
      <c r="R715" s="510"/>
      <c r="S715" s="510"/>
      <c r="T715" s="507" t="s">
        <v>489</v>
      </c>
      <c r="AM715">
        <v>0</v>
      </c>
      <c r="AN715">
        <v>0</v>
      </c>
      <c r="AO715">
        <v>0</v>
      </c>
      <c r="AP715">
        <v>0</v>
      </c>
    </row>
    <row r="716" spans="1:42" ht="18" hidden="1" outlineLevel="1" x14ac:dyDescent="0.35">
      <c r="A716" s="13" t="s">
        <v>184</v>
      </c>
      <c r="B716" s="35">
        <v>703</v>
      </c>
      <c r="C716" s="473"/>
      <c r="D716" s="474"/>
      <c r="E716" s="474"/>
      <c r="F716" s="475"/>
      <c r="G716" s="476">
        <v>0</v>
      </c>
      <c r="H716" s="477">
        <v>0.1</v>
      </c>
      <c r="I716" s="102">
        <v>0</v>
      </c>
      <c r="J716" s="475"/>
      <c r="K716" s="7"/>
      <c r="L716" s="491">
        <v>703</v>
      </c>
      <c r="M716" s="503" t="s">
        <v>489</v>
      </c>
      <c r="N716" s="511">
        <v>0</v>
      </c>
      <c r="O716" s="504"/>
      <c r="P716" s="505"/>
      <c r="R716" s="510"/>
      <c r="S716" s="510"/>
      <c r="T716" s="507" t="s">
        <v>489</v>
      </c>
      <c r="AM716">
        <v>0</v>
      </c>
      <c r="AN716">
        <v>0</v>
      </c>
      <c r="AO716">
        <v>0</v>
      </c>
      <c r="AP716">
        <v>0</v>
      </c>
    </row>
    <row r="717" spans="1:42" ht="18" hidden="1" outlineLevel="1" x14ac:dyDescent="0.35">
      <c r="A717" s="13" t="s">
        <v>184</v>
      </c>
      <c r="B717" s="35">
        <v>704</v>
      </c>
      <c r="C717" s="473"/>
      <c r="D717" s="474"/>
      <c r="E717" s="474"/>
      <c r="F717" s="475"/>
      <c r="G717" s="476">
        <v>0</v>
      </c>
      <c r="H717" s="477">
        <v>0.1</v>
      </c>
      <c r="I717" s="102">
        <v>0</v>
      </c>
      <c r="J717" s="475"/>
      <c r="K717" s="7"/>
      <c r="L717" s="491">
        <v>704</v>
      </c>
      <c r="M717" s="503" t="s">
        <v>489</v>
      </c>
      <c r="N717" s="511">
        <v>0</v>
      </c>
      <c r="O717" s="504"/>
      <c r="P717" s="505"/>
      <c r="R717" s="510"/>
      <c r="S717" s="510"/>
      <c r="T717" s="507" t="s">
        <v>489</v>
      </c>
      <c r="AM717">
        <v>0</v>
      </c>
      <c r="AN717">
        <v>0</v>
      </c>
      <c r="AO717">
        <v>0</v>
      </c>
      <c r="AP717">
        <v>0</v>
      </c>
    </row>
    <row r="718" spans="1:42" ht="18" hidden="1" outlineLevel="1" x14ac:dyDescent="0.35">
      <c r="A718" s="13" t="s">
        <v>184</v>
      </c>
      <c r="B718" s="35">
        <v>705</v>
      </c>
      <c r="C718" s="473"/>
      <c r="D718" s="474"/>
      <c r="E718" s="474"/>
      <c r="F718" s="475"/>
      <c r="G718" s="476">
        <v>0</v>
      </c>
      <c r="H718" s="477">
        <v>0.1</v>
      </c>
      <c r="I718" s="102">
        <v>0</v>
      </c>
      <c r="J718" s="475"/>
      <c r="K718" s="7"/>
      <c r="L718" s="491">
        <v>705</v>
      </c>
      <c r="M718" s="503" t="s">
        <v>489</v>
      </c>
      <c r="N718" s="511">
        <v>0</v>
      </c>
      <c r="O718" s="504"/>
      <c r="P718" s="505"/>
      <c r="R718" s="510"/>
      <c r="S718" s="510"/>
      <c r="T718" s="507" t="s">
        <v>489</v>
      </c>
      <c r="AM718">
        <v>0</v>
      </c>
      <c r="AN718">
        <v>0</v>
      </c>
      <c r="AO718">
        <v>0</v>
      </c>
      <c r="AP718">
        <v>0</v>
      </c>
    </row>
    <row r="719" spans="1:42" ht="18" hidden="1" outlineLevel="1" x14ac:dyDescent="0.35">
      <c r="A719" s="13" t="s">
        <v>184</v>
      </c>
      <c r="B719" s="35">
        <v>706</v>
      </c>
      <c r="C719" s="473"/>
      <c r="D719" s="474"/>
      <c r="E719" s="474"/>
      <c r="F719" s="475"/>
      <c r="G719" s="476">
        <v>0</v>
      </c>
      <c r="H719" s="477">
        <v>0.1</v>
      </c>
      <c r="I719" s="102">
        <v>0</v>
      </c>
      <c r="J719" s="475"/>
      <c r="K719" s="7"/>
      <c r="L719" s="491">
        <v>706</v>
      </c>
      <c r="M719" s="503" t="s">
        <v>489</v>
      </c>
      <c r="N719" s="511">
        <v>0</v>
      </c>
      <c r="O719" s="504"/>
      <c r="P719" s="505"/>
      <c r="R719" s="510"/>
      <c r="S719" s="510"/>
      <c r="T719" s="507" t="s">
        <v>489</v>
      </c>
      <c r="AM719">
        <v>0</v>
      </c>
      <c r="AN719">
        <v>0</v>
      </c>
      <c r="AO719">
        <v>0</v>
      </c>
      <c r="AP719">
        <v>0</v>
      </c>
    </row>
    <row r="720" spans="1:42" ht="18" hidden="1" outlineLevel="1" x14ac:dyDescent="0.35">
      <c r="A720" s="13" t="s">
        <v>184</v>
      </c>
      <c r="B720" s="35">
        <v>707</v>
      </c>
      <c r="C720" s="473"/>
      <c r="D720" s="474"/>
      <c r="E720" s="474"/>
      <c r="F720" s="475"/>
      <c r="G720" s="476">
        <v>0</v>
      </c>
      <c r="H720" s="477">
        <v>0.1</v>
      </c>
      <c r="I720" s="102">
        <v>0</v>
      </c>
      <c r="J720" s="475"/>
      <c r="K720" s="7"/>
      <c r="L720" s="491">
        <v>707</v>
      </c>
      <c r="M720" s="503" t="s">
        <v>489</v>
      </c>
      <c r="N720" s="511">
        <v>0</v>
      </c>
      <c r="O720" s="504"/>
      <c r="P720" s="505"/>
      <c r="R720" s="510"/>
      <c r="S720" s="510"/>
      <c r="T720" s="507" t="s">
        <v>489</v>
      </c>
      <c r="AM720">
        <v>0</v>
      </c>
      <c r="AN720">
        <v>0</v>
      </c>
      <c r="AO720">
        <v>0</v>
      </c>
      <c r="AP720">
        <v>0</v>
      </c>
    </row>
    <row r="721" spans="1:42" ht="18" hidden="1" outlineLevel="1" x14ac:dyDescent="0.35">
      <c r="A721" s="13" t="s">
        <v>184</v>
      </c>
      <c r="B721" s="35">
        <v>708</v>
      </c>
      <c r="C721" s="473"/>
      <c r="D721" s="474"/>
      <c r="E721" s="474"/>
      <c r="F721" s="475"/>
      <c r="G721" s="476">
        <v>0</v>
      </c>
      <c r="H721" s="477">
        <v>0.1</v>
      </c>
      <c r="I721" s="102">
        <v>0</v>
      </c>
      <c r="J721" s="475"/>
      <c r="K721" s="7"/>
      <c r="L721" s="491">
        <v>708</v>
      </c>
      <c r="M721" s="503" t="s">
        <v>489</v>
      </c>
      <c r="N721" s="511">
        <v>0</v>
      </c>
      <c r="O721" s="504"/>
      <c r="P721" s="505"/>
      <c r="R721" s="510"/>
      <c r="S721" s="510"/>
      <c r="T721" s="507" t="s">
        <v>489</v>
      </c>
      <c r="AM721">
        <v>0</v>
      </c>
      <c r="AN721">
        <v>0</v>
      </c>
      <c r="AO721">
        <v>0</v>
      </c>
      <c r="AP721">
        <v>0</v>
      </c>
    </row>
    <row r="722" spans="1:42" ht="18" hidden="1" outlineLevel="1" x14ac:dyDescent="0.35">
      <c r="A722" s="13" t="s">
        <v>184</v>
      </c>
      <c r="B722" s="35">
        <v>709</v>
      </c>
      <c r="C722" s="473"/>
      <c r="D722" s="474"/>
      <c r="E722" s="474"/>
      <c r="F722" s="475"/>
      <c r="G722" s="476">
        <v>0</v>
      </c>
      <c r="H722" s="477">
        <v>0.1</v>
      </c>
      <c r="I722" s="102">
        <v>0</v>
      </c>
      <c r="J722" s="475"/>
      <c r="K722" s="7"/>
      <c r="L722" s="491">
        <v>709</v>
      </c>
      <c r="M722" s="503" t="s">
        <v>489</v>
      </c>
      <c r="N722" s="511">
        <v>0</v>
      </c>
      <c r="O722" s="504"/>
      <c r="P722" s="505"/>
      <c r="R722" s="510"/>
      <c r="S722" s="510"/>
      <c r="T722" s="507" t="s">
        <v>489</v>
      </c>
      <c r="AM722">
        <v>0</v>
      </c>
      <c r="AN722">
        <v>0</v>
      </c>
      <c r="AO722">
        <v>0</v>
      </c>
      <c r="AP722">
        <v>0</v>
      </c>
    </row>
    <row r="723" spans="1:42" ht="18" hidden="1" outlineLevel="1" x14ac:dyDescent="0.35">
      <c r="A723" s="13" t="s">
        <v>184</v>
      </c>
      <c r="B723" s="35">
        <v>710</v>
      </c>
      <c r="C723" s="473"/>
      <c r="D723" s="474"/>
      <c r="E723" s="474"/>
      <c r="F723" s="475"/>
      <c r="G723" s="476">
        <v>0</v>
      </c>
      <c r="H723" s="477">
        <v>0.1</v>
      </c>
      <c r="I723" s="102">
        <v>0</v>
      </c>
      <c r="J723" s="475"/>
      <c r="K723" s="7"/>
      <c r="L723" s="491">
        <v>710</v>
      </c>
      <c r="M723" s="503" t="s">
        <v>489</v>
      </c>
      <c r="N723" s="511">
        <v>0</v>
      </c>
      <c r="O723" s="504"/>
      <c r="P723" s="505"/>
      <c r="R723" s="510"/>
      <c r="S723" s="510"/>
      <c r="T723" s="507" t="s">
        <v>489</v>
      </c>
      <c r="AM723">
        <v>0</v>
      </c>
      <c r="AN723">
        <v>0</v>
      </c>
      <c r="AO723">
        <v>0</v>
      </c>
      <c r="AP723">
        <v>0</v>
      </c>
    </row>
    <row r="724" spans="1:42" ht="18" hidden="1" outlineLevel="1" x14ac:dyDescent="0.35">
      <c r="A724" s="13" t="s">
        <v>184</v>
      </c>
      <c r="B724" s="35">
        <v>711</v>
      </c>
      <c r="C724" s="473"/>
      <c r="D724" s="474"/>
      <c r="E724" s="474"/>
      <c r="F724" s="475"/>
      <c r="G724" s="476">
        <v>0</v>
      </c>
      <c r="H724" s="477">
        <v>0.1</v>
      </c>
      <c r="I724" s="102">
        <v>0</v>
      </c>
      <c r="J724" s="475"/>
      <c r="K724" s="7"/>
      <c r="L724" s="491">
        <v>711</v>
      </c>
      <c r="M724" s="503" t="s">
        <v>489</v>
      </c>
      <c r="N724" s="511">
        <v>0</v>
      </c>
      <c r="O724" s="504"/>
      <c r="P724" s="505"/>
      <c r="R724" s="510"/>
      <c r="S724" s="510"/>
      <c r="T724" s="507" t="s">
        <v>489</v>
      </c>
      <c r="AM724">
        <v>0</v>
      </c>
      <c r="AN724">
        <v>0</v>
      </c>
      <c r="AO724">
        <v>0</v>
      </c>
      <c r="AP724">
        <v>0</v>
      </c>
    </row>
    <row r="725" spans="1:42" ht="18" hidden="1" outlineLevel="1" x14ac:dyDescent="0.35">
      <c r="A725" s="13" t="s">
        <v>184</v>
      </c>
      <c r="B725" s="35">
        <v>712</v>
      </c>
      <c r="C725" s="473"/>
      <c r="D725" s="474"/>
      <c r="E725" s="474"/>
      <c r="F725" s="475"/>
      <c r="G725" s="476">
        <v>0</v>
      </c>
      <c r="H725" s="477">
        <v>0.1</v>
      </c>
      <c r="I725" s="102">
        <v>0</v>
      </c>
      <c r="J725" s="475"/>
      <c r="K725" s="7"/>
      <c r="L725" s="491">
        <v>712</v>
      </c>
      <c r="M725" s="503" t="s">
        <v>489</v>
      </c>
      <c r="N725" s="511">
        <v>0</v>
      </c>
      <c r="O725" s="504"/>
      <c r="P725" s="505"/>
      <c r="R725" s="510"/>
      <c r="S725" s="510"/>
      <c r="T725" s="507" t="s">
        <v>489</v>
      </c>
      <c r="AM725">
        <v>0</v>
      </c>
      <c r="AN725">
        <v>0</v>
      </c>
      <c r="AO725">
        <v>0</v>
      </c>
      <c r="AP725">
        <v>0</v>
      </c>
    </row>
    <row r="726" spans="1:42" ht="18" hidden="1" outlineLevel="1" x14ac:dyDescent="0.35">
      <c r="A726" s="13" t="s">
        <v>184</v>
      </c>
      <c r="B726" s="35">
        <v>713</v>
      </c>
      <c r="C726" s="473"/>
      <c r="D726" s="474"/>
      <c r="E726" s="474"/>
      <c r="F726" s="475"/>
      <c r="G726" s="476">
        <v>0</v>
      </c>
      <c r="H726" s="477">
        <v>0.1</v>
      </c>
      <c r="I726" s="102">
        <v>0</v>
      </c>
      <c r="J726" s="475"/>
      <c r="K726" s="7"/>
      <c r="L726" s="491">
        <v>713</v>
      </c>
      <c r="M726" s="503" t="s">
        <v>489</v>
      </c>
      <c r="N726" s="511">
        <v>0</v>
      </c>
      <c r="O726" s="504"/>
      <c r="P726" s="505"/>
      <c r="R726" s="510"/>
      <c r="S726" s="510"/>
      <c r="T726" s="507" t="s">
        <v>489</v>
      </c>
      <c r="AM726">
        <v>0</v>
      </c>
      <c r="AN726">
        <v>0</v>
      </c>
      <c r="AO726">
        <v>0</v>
      </c>
      <c r="AP726">
        <v>0</v>
      </c>
    </row>
    <row r="727" spans="1:42" ht="18" hidden="1" outlineLevel="1" x14ac:dyDescent="0.35">
      <c r="A727" s="13" t="s">
        <v>184</v>
      </c>
      <c r="B727" s="35">
        <v>714</v>
      </c>
      <c r="C727" s="473"/>
      <c r="D727" s="474"/>
      <c r="E727" s="474"/>
      <c r="F727" s="475"/>
      <c r="G727" s="476">
        <v>0</v>
      </c>
      <c r="H727" s="477">
        <v>0.1</v>
      </c>
      <c r="I727" s="102">
        <v>0</v>
      </c>
      <c r="J727" s="475"/>
      <c r="K727" s="7"/>
      <c r="L727" s="491">
        <v>714</v>
      </c>
      <c r="M727" s="503" t="s">
        <v>489</v>
      </c>
      <c r="N727" s="511">
        <v>0</v>
      </c>
      <c r="O727" s="504"/>
      <c r="P727" s="505"/>
      <c r="R727" s="510"/>
      <c r="S727" s="510"/>
      <c r="T727" s="507" t="s">
        <v>489</v>
      </c>
      <c r="AM727">
        <v>0</v>
      </c>
      <c r="AN727">
        <v>0</v>
      </c>
      <c r="AO727">
        <v>0</v>
      </c>
      <c r="AP727">
        <v>0</v>
      </c>
    </row>
    <row r="728" spans="1:42" ht="18" hidden="1" outlineLevel="1" x14ac:dyDescent="0.35">
      <c r="A728" s="13" t="s">
        <v>184</v>
      </c>
      <c r="B728" s="35">
        <v>715</v>
      </c>
      <c r="C728" s="473"/>
      <c r="D728" s="474"/>
      <c r="E728" s="474"/>
      <c r="F728" s="475"/>
      <c r="G728" s="476">
        <v>0</v>
      </c>
      <c r="H728" s="477">
        <v>0.1</v>
      </c>
      <c r="I728" s="102">
        <v>0</v>
      </c>
      <c r="J728" s="475"/>
      <c r="K728" s="7"/>
      <c r="L728" s="491">
        <v>715</v>
      </c>
      <c r="M728" s="503" t="s">
        <v>489</v>
      </c>
      <c r="N728" s="511">
        <v>0</v>
      </c>
      <c r="O728" s="504"/>
      <c r="P728" s="505"/>
      <c r="R728" s="510"/>
      <c r="S728" s="510"/>
      <c r="T728" s="507" t="s">
        <v>489</v>
      </c>
      <c r="AM728">
        <v>0</v>
      </c>
      <c r="AN728">
        <v>0</v>
      </c>
      <c r="AO728">
        <v>0</v>
      </c>
      <c r="AP728">
        <v>0</v>
      </c>
    </row>
    <row r="729" spans="1:42" ht="18" hidden="1" outlineLevel="1" x14ac:dyDescent="0.35">
      <c r="A729" s="13" t="s">
        <v>184</v>
      </c>
      <c r="B729" s="35">
        <v>716</v>
      </c>
      <c r="C729" s="473"/>
      <c r="D729" s="474"/>
      <c r="E729" s="474"/>
      <c r="F729" s="475"/>
      <c r="G729" s="476">
        <v>0</v>
      </c>
      <c r="H729" s="477">
        <v>0.1</v>
      </c>
      <c r="I729" s="102">
        <v>0</v>
      </c>
      <c r="J729" s="475"/>
      <c r="K729" s="7"/>
      <c r="L729" s="491">
        <v>716</v>
      </c>
      <c r="M729" s="503" t="s">
        <v>489</v>
      </c>
      <c r="N729" s="511">
        <v>0</v>
      </c>
      <c r="O729" s="504"/>
      <c r="P729" s="505"/>
      <c r="R729" s="510"/>
      <c r="S729" s="510"/>
      <c r="T729" s="507" t="s">
        <v>489</v>
      </c>
      <c r="AM729">
        <v>0</v>
      </c>
      <c r="AN729">
        <v>0</v>
      </c>
      <c r="AO729">
        <v>0</v>
      </c>
      <c r="AP729">
        <v>0</v>
      </c>
    </row>
    <row r="730" spans="1:42" ht="18" hidden="1" outlineLevel="1" x14ac:dyDescent="0.35">
      <c r="A730" s="13" t="s">
        <v>184</v>
      </c>
      <c r="B730" s="35">
        <v>717</v>
      </c>
      <c r="C730" s="473"/>
      <c r="D730" s="474"/>
      <c r="E730" s="474"/>
      <c r="F730" s="475"/>
      <c r="G730" s="476">
        <v>0</v>
      </c>
      <c r="H730" s="477">
        <v>0.1</v>
      </c>
      <c r="I730" s="102">
        <v>0</v>
      </c>
      <c r="J730" s="475"/>
      <c r="K730" s="7"/>
      <c r="L730" s="491">
        <v>717</v>
      </c>
      <c r="M730" s="503" t="s">
        <v>489</v>
      </c>
      <c r="N730" s="511">
        <v>0</v>
      </c>
      <c r="O730" s="504"/>
      <c r="P730" s="505"/>
      <c r="R730" s="510"/>
      <c r="S730" s="510"/>
      <c r="T730" s="507" t="s">
        <v>489</v>
      </c>
      <c r="AM730">
        <v>0</v>
      </c>
      <c r="AN730">
        <v>0</v>
      </c>
      <c r="AO730">
        <v>0</v>
      </c>
      <c r="AP730">
        <v>0</v>
      </c>
    </row>
    <row r="731" spans="1:42" ht="18" hidden="1" outlineLevel="1" x14ac:dyDescent="0.35">
      <c r="A731" s="13" t="s">
        <v>184</v>
      </c>
      <c r="B731" s="35">
        <v>718</v>
      </c>
      <c r="C731" s="473"/>
      <c r="D731" s="474"/>
      <c r="E731" s="474"/>
      <c r="F731" s="475"/>
      <c r="G731" s="476">
        <v>0</v>
      </c>
      <c r="H731" s="477">
        <v>0.1</v>
      </c>
      <c r="I731" s="102">
        <v>0</v>
      </c>
      <c r="J731" s="475"/>
      <c r="K731" s="7"/>
      <c r="L731" s="491">
        <v>718</v>
      </c>
      <c r="M731" s="503" t="s">
        <v>489</v>
      </c>
      <c r="N731" s="511">
        <v>0</v>
      </c>
      <c r="O731" s="504"/>
      <c r="P731" s="505"/>
      <c r="R731" s="510"/>
      <c r="S731" s="510"/>
      <c r="T731" s="507" t="s">
        <v>489</v>
      </c>
      <c r="AM731">
        <v>0</v>
      </c>
      <c r="AN731">
        <v>0</v>
      </c>
      <c r="AO731">
        <v>0</v>
      </c>
      <c r="AP731">
        <v>0</v>
      </c>
    </row>
    <row r="732" spans="1:42" ht="18" hidden="1" outlineLevel="1" x14ac:dyDescent="0.35">
      <c r="A732" s="13" t="s">
        <v>184</v>
      </c>
      <c r="B732" s="35">
        <v>719</v>
      </c>
      <c r="C732" s="473"/>
      <c r="D732" s="474"/>
      <c r="E732" s="474"/>
      <c r="F732" s="475"/>
      <c r="G732" s="476">
        <v>0</v>
      </c>
      <c r="H732" s="477">
        <v>0.1</v>
      </c>
      <c r="I732" s="102">
        <v>0</v>
      </c>
      <c r="J732" s="475"/>
      <c r="K732" s="7"/>
      <c r="L732" s="491">
        <v>719</v>
      </c>
      <c r="M732" s="503" t="s">
        <v>489</v>
      </c>
      <c r="N732" s="511">
        <v>0</v>
      </c>
      <c r="O732" s="504"/>
      <c r="P732" s="505"/>
      <c r="R732" s="510"/>
      <c r="S732" s="510"/>
      <c r="T732" s="507" t="s">
        <v>489</v>
      </c>
      <c r="AM732">
        <v>0</v>
      </c>
      <c r="AN732">
        <v>0</v>
      </c>
      <c r="AO732">
        <v>0</v>
      </c>
      <c r="AP732">
        <v>0</v>
      </c>
    </row>
    <row r="733" spans="1:42" ht="18" hidden="1" outlineLevel="1" x14ac:dyDescent="0.35">
      <c r="A733" s="13" t="s">
        <v>184</v>
      </c>
      <c r="B733" s="35">
        <v>720</v>
      </c>
      <c r="C733" s="473"/>
      <c r="D733" s="474"/>
      <c r="E733" s="474"/>
      <c r="F733" s="475"/>
      <c r="G733" s="476">
        <v>0</v>
      </c>
      <c r="H733" s="477">
        <v>0.1</v>
      </c>
      <c r="I733" s="102">
        <v>0</v>
      </c>
      <c r="J733" s="475"/>
      <c r="K733" s="7"/>
      <c r="L733" s="491">
        <v>720</v>
      </c>
      <c r="M733" s="503" t="s">
        <v>489</v>
      </c>
      <c r="N733" s="511">
        <v>0</v>
      </c>
      <c r="O733" s="504"/>
      <c r="P733" s="505"/>
      <c r="R733" s="510"/>
      <c r="S733" s="510"/>
      <c r="T733" s="507" t="s">
        <v>489</v>
      </c>
      <c r="AM733">
        <v>0</v>
      </c>
      <c r="AN733">
        <v>0</v>
      </c>
      <c r="AO733">
        <v>0</v>
      </c>
      <c r="AP733">
        <v>0</v>
      </c>
    </row>
    <row r="734" spans="1:42" ht="18" hidden="1" outlineLevel="1" x14ac:dyDescent="0.35">
      <c r="A734" s="13" t="s">
        <v>184</v>
      </c>
      <c r="B734" s="35">
        <v>721</v>
      </c>
      <c r="C734" s="473"/>
      <c r="D734" s="474"/>
      <c r="E734" s="474"/>
      <c r="F734" s="475"/>
      <c r="G734" s="476">
        <v>0</v>
      </c>
      <c r="H734" s="477">
        <v>0.1</v>
      </c>
      <c r="I734" s="102">
        <v>0</v>
      </c>
      <c r="J734" s="475"/>
      <c r="K734" s="7"/>
      <c r="L734" s="491">
        <v>721</v>
      </c>
      <c r="M734" s="503" t="s">
        <v>489</v>
      </c>
      <c r="N734" s="511">
        <v>0</v>
      </c>
      <c r="O734" s="504"/>
      <c r="P734" s="505"/>
      <c r="R734" s="510"/>
      <c r="S734" s="510"/>
      <c r="T734" s="507" t="s">
        <v>489</v>
      </c>
      <c r="AM734">
        <v>0</v>
      </c>
      <c r="AN734">
        <v>0</v>
      </c>
      <c r="AO734">
        <v>0</v>
      </c>
      <c r="AP734">
        <v>0</v>
      </c>
    </row>
    <row r="735" spans="1:42" ht="18" hidden="1" outlineLevel="1" x14ac:dyDescent="0.35">
      <c r="A735" s="13" t="s">
        <v>184</v>
      </c>
      <c r="B735" s="35">
        <v>722</v>
      </c>
      <c r="C735" s="473"/>
      <c r="D735" s="474"/>
      <c r="E735" s="474"/>
      <c r="F735" s="475"/>
      <c r="G735" s="476">
        <v>0</v>
      </c>
      <c r="H735" s="477">
        <v>0.1</v>
      </c>
      <c r="I735" s="102">
        <v>0</v>
      </c>
      <c r="J735" s="475"/>
      <c r="K735" s="7"/>
      <c r="L735" s="491">
        <v>722</v>
      </c>
      <c r="M735" s="503" t="s">
        <v>489</v>
      </c>
      <c r="N735" s="511">
        <v>0</v>
      </c>
      <c r="O735" s="504"/>
      <c r="P735" s="505"/>
      <c r="R735" s="510"/>
      <c r="S735" s="510"/>
      <c r="T735" s="507" t="s">
        <v>489</v>
      </c>
      <c r="AM735">
        <v>0</v>
      </c>
      <c r="AN735">
        <v>0</v>
      </c>
      <c r="AO735">
        <v>0</v>
      </c>
      <c r="AP735">
        <v>0</v>
      </c>
    </row>
    <row r="736" spans="1:42" ht="18" hidden="1" outlineLevel="1" x14ac:dyDescent="0.35">
      <c r="A736" s="13" t="s">
        <v>184</v>
      </c>
      <c r="B736" s="35">
        <v>723</v>
      </c>
      <c r="C736" s="473"/>
      <c r="D736" s="474"/>
      <c r="E736" s="474"/>
      <c r="F736" s="475"/>
      <c r="G736" s="476">
        <v>0</v>
      </c>
      <c r="H736" s="477">
        <v>0.1</v>
      </c>
      <c r="I736" s="102">
        <v>0</v>
      </c>
      <c r="J736" s="475"/>
      <c r="K736" s="7"/>
      <c r="L736" s="491">
        <v>723</v>
      </c>
      <c r="M736" s="503" t="s">
        <v>489</v>
      </c>
      <c r="N736" s="511">
        <v>0</v>
      </c>
      <c r="O736" s="504"/>
      <c r="P736" s="505"/>
      <c r="R736" s="510"/>
      <c r="S736" s="510"/>
      <c r="T736" s="507" t="s">
        <v>489</v>
      </c>
      <c r="AM736">
        <v>0</v>
      </c>
      <c r="AN736">
        <v>0</v>
      </c>
      <c r="AO736">
        <v>0</v>
      </c>
      <c r="AP736">
        <v>0</v>
      </c>
    </row>
    <row r="737" spans="1:42" ht="18" hidden="1" outlineLevel="1" x14ac:dyDescent="0.35">
      <c r="A737" s="13" t="s">
        <v>184</v>
      </c>
      <c r="B737" s="35">
        <v>724</v>
      </c>
      <c r="C737" s="473"/>
      <c r="D737" s="474"/>
      <c r="E737" s="474"/>
      <c r="F737" s="475"/>
      <c r="G737" s="476">
        <v>0</v>
      </c>
      <c r="H737" s="477">
        <v>0.1</v>
      </c>
      <c r="I737" s="102">
        <v>0</v>
      </c>
      <c r="J737" s="475"/>
      <c r="K737" s="7"/>
      <c r="L737" s="491">
        <v>724</v>
      </c>
      <c r="M737" s="503" t="s">
        <v>489</v>
      </c>
      <c r="N737" s="511">
        <v>0</v>
      </c>
      <c r="O737" s="504"/>
      <c r="P737" s="505"/>
      <c r="R737" s="510"/>
      <c r="S737" s="510"/>
      <c r="T737" s="507" t="s">
        <v>489</v>
      </c>
      <c r="AM737">
        <v>0</v>
      </c>
      <c r="AN737">
        <v>0</v>
      </c>
      <c r="AO737">
        <v>0</v>
      </c>
      <c r="AP737">
        <v>0</v>
      </c>
    </row>
    <row r="738" spans="1:42" ht="18" hidden="1" outlineLevel="1" x14ac:dyDescent="0.35">
      <c r="A738" s="13" t="s">
        <v>184</v>
      </c>
      <c r="B738" s="35">
        <v>725</v>
      </c>
      <c r="C738" s="473"/>
      <c r="D738" s="474"/>
      <c r="E738" s="474"/>
      <c r="F738" s="475"/>
      <c r="G738" s="476">
        <v>0</v>
      </c>
      <c r="H738" s="477">
        <v>0.1</v>
      </c>
      <c r="I738" s="102">
        <v>0</v>
      </c>
      <c r="J738" s="475"/>
      <c r="K738" s="7"/>
      <c r="L738" s="491">
        <v>725</v>
      </c>
      <c r="M738" s="503" t="s">
        <v>489</v>
      </c>
      <c r="N738" s="511">
        <v>0</v>
      </c>
      <c r="O738" s="504"/>
      <c r="P738" s="505"/>
      <c r="R738" s="510"/>
      <c r="S738" s="510"/>
      <c r="T738" s="507" t="s">
        <v>489</v>
      </c>
      <c r="AM738">
        <v>0</v>
      </c>
      <c r="AN738">
        <v>0</v>
      </c>
      <c r="AO738">
        <v>0</v>
      </c>
      <c r="AP738">
        <v>0</v>
      </c>
    </row>
    <row r="739" spans="1:42" ht="18" hidden="1" outlineLevel="1" x14ac:dyDescent="0.35">
      <c r="A739" s="13" t="s">
        <v>184</v>
      </c>
      <c r="B739" s="35">
        <v>726</v>
      </c>
      <c r="C739" s="473"/>
      <c r="D739" s="474"/>
      <c r="E739" s="474"/>
      <c r="F739" s="475"/>
      <c r="G739" s="476">
        <v>0</v>
      </c>
      <c r="H739" s="477">
        <v>0.1</v>
      </c>
      <c r="I739" s="102">
        <v>0</v>
      </c>
      <c r="J739" s="475"/>
      <c r="K739" s="7"/>
      <c r="L739" s="491">
        <v>726</v>
      </c>
      <c r="M739" s="503" t="s">
        <v>489</v>
      </c>
      <c r="N739" s="511">
        <v>0</v>
      </c>
      <c r="O739" s="504"/>
      <c r="P739" s="505"/>
      <c r="R739" s="510"/>
      <c r="S739" s="510"/>
      <c r="T739" s="507" t="s">
        <v>489</v>
      </c>
      <c r="AM739">
        <v>0</v>
      </c>
      <c r="AN739">
        <v>0</v>
      </c>
      <c r="AO739">
        <v>0</v>
      </c>
      <c r="AP739">
        <v>0</v>
      </c>
    </row>
    <row r="740" spans="1:42" ht="18" hidden="1" outlineLevel="1" x14ac:dyDescent="0.35">
      <c r="A740" s="13" t="s">
        <v>184</v>
      </c>
      <c r="B740" s="35">
        <v>727</v>
      </c>
      <c r="C740" s="473"/>
      <c r="D740" s="474"/>
      <c r="E740" s="474"/>
      <c r="F740" s="475"/>
      <c r="G740" s="476">
        <v>0</v>
      </c>
      <c r="H740" s="477">
        <v>0.1</v>
      </c>
      <c r="I740" s="102">
        <v>0</v>
      </c>
      <c r="J740" s="475"/>
      <c r="K740" s="7"/>
      <c r="L740" s="491">
        <v>727</v>
      </c>
      <c r="M740" s="503" t="s">
        <v>489</v>
      </c>
      <c r="N740" s="511">
        <v>0</v>
      </c>
      <c r="O740" s="504"/>
      <c r="P740" s="505"/>
      <c r="R740" s="510"/>
      <c r="S740" s="510"/>
      <c r="T740" s="507" t="s">
        <v>489</v>
      </c>
      <c r="AM740">
        <v>0</v>
      </c>
      <c r="AN740">
        <v>0</v>
      </c>
      <c r="AO740">
        <v>0</v>
      </c>
      <c r="AP740">
        <v>0</v>
      </c>
    </row>
    <row r="741" spans="1:42" ht="18" hidden="1" outlineLevel="1" x14ac:dyDescent="0.35">
      <c r="A741" s="13" t="s">
        <v>184</v>
      </c>
      <c r="B741" s="35">
        <v>728</v>
      </c>
      <c r="C741" s="473"/>
      <c r="D741" s="474"/>
      <c r="E741" s="474"/>
      <c r="F741" s="475"/>
      <c r="G741" s="476">
        <v>0</v>
      </c>
      <c r="H741" s="477">
        <v>0.1</v>
      </c>
      <c r="I741" s="102">
        <v>0</v>
      </c>
      <c r="J741" s="475"/>
      <c r="K741" s="7"/>
      <c r="L741" s="491">
        <v>728</v>
      </c>
      <c r="M741" s="503" t="s">
        <v>489</v>
      </c>
      <c r="N741" s="511">
        <v>0</v>
      </c>
      <c r="O741" s="504"/>
      <c r="P741" s="505"/>
      <c r="R741" s="510"/>
      <c r="S741" s="510"/>
      <c r="T741" s="507" t="s">
        <v>489</v>
      </c>
      <c r="AM741">
        <v>0</v>
      </c>
      <c r="AN741">
        <v>0</v>
      </c>
      <c r="AO741">
        <v>0</v>
      </c>
      <c r="AP741">
        <v>0</v>
      </c>
    </row>
    <row r="742" spans="1:42" ht="18" hidden="1" outlineLevel="1" x14ac:dyDescent="0.35">
      <c r="A742" s="13" t="s">
        <v>184</v>
      </c>
      <c r="B742" s="35">
        <v>729</v>
      </c>
      <c r="C742" s="473"/>
      <c r="D742" s="474"/>
      <c r="E742" s="474"/>
      <c r="F742" s="475"/>
      <c r="G742" s="476">
        <v>0</v>
      </c>
      <c r="H742" s="477">
        <v>0.1</v>
      </c>
      <c r="I742" s="102">
        <v>0</v>
      </c>
      <c r="J742" s="475"/>
      <c r="K742" s="7"/>
      <c r="L742" s="491">
        <v>729</v>
      </c>
      <c r="M742" s="503" t="s">
        <v>489</v>
      </c>
      <c r="N742" s="511">
        <v>0</v>
      </c>
      <c r="O742" s="504"/>
      <c r="P742" s="505"/>
      <c r="R742" s="510"/>
      <c r="S742" s="510"/>
      <c r="T742" s="507" t="s">
        <v>489</v>
      </c>
      <c r="AM742">
        <v>0</v>
      </c>
      <c r="AN742">
        <v>0</v>
      </c>
      <c r="AO742">
        <v>0</v>
      </c>
      <c r="AP742">
        <v>0</v>
      </c>
    </row>
    <row r="743" spans="1:42" ht="18" hidden="1" outlineLevel="1" x14ac:dyDescent="0.35">
      <c r="A743" s="13" t="s">
        <v>184</v>
      </c>
      <c r="B743" s="35">
        <v>730</v>
      </c>
      <c r="C743" s="473"/>
      <c r="D743" s="474"/>
      <c r="E743" s="474"/>
      <c r="F743" s="475"/>
      <c r="G743" s="476">
        <v>0</v>
      </c>
      <c r="H743" s="477">
        <v>0.1</v>
      </c>
      <c r="I743" s="102">
        <v>0</v>
      </c>
      <c r="J743" s="475"/>
      <c r="K743" s="7"/>
      <c r="L743" s="491">
        <v>730</v>
      </c>
      <c r="M743" s="503" t="s">
        <v>489</v>
      </c>
      <c r="N743" s="511">
        <v>0</v>
      </c>
      <c r="O743" s="504"/>
      <c r="P743" s="505"/>
      <c r="R743" s="510"/>
      <c r="S743" s="510"/>
      <c r="T743" s="507" t="s">
        <v>489</v>
      </c>
      <c r="AM743">
        <v>0</v>
      </c>
      <c r="AN743">
        <v>0</v>
      </c>
      <c r="AO743">
        <v>0</v>
      </c>
      <c r="AP743">
        <v>0</v>
      </c>
    </row>
    <row r="744" spans="1:42" ht="18" hidden="1" outlineLevel="1" x14ac:dyDescent="0.35">
      <c r="A744" s="13" t="s">
        <v>184</v>
      </c>
      <c r="B744" s="35">
        <v>731</v>
      </c>
      <c r="C744" s="473"/>
      <c r="D744" s="474"/>
      <c r="E744" s="474"/>
      <c r="F744" s="475"/>
      <c r="G744" s="476">
        <v>0</v>
      </c>
      <c r="H744" s="477">
        <v>0.1</v>
      </c>
      <c r="I744" s="102">
        <v>0</v>
      </c>
      <c r="J744" s="475"/>
      <c r="K744" s="7"/>
      <c r="L744" s="491">
        <v>731</v>
      </c>
      <c r="M744" s="503" t="s">
        <v>489</v>
      </c>
      <c r="N744" s="511">
        <v>0</v>
      </c>
      <c r="O744" s="504"/>
      <c r="P744" s="505"/>
      <c r="R744" s="510"/>
      <c r="S744" s="510"/>
      <c r="T744" s="507" t="s">
        <v>489</v>
      </c>
      <c r="AM744">
        <v>0</v>
      </c>
      <c r="AN744">
        <v>0</v>
      </c>
      <c r="AO744">
        <v>0</v>
      </c>
      <c r="AP744">
        <v>0</v>
      </c>
    </row>
    <row r="745" spans="1:42" ht="18" hidden="1" outlineLevel="1" x14ac:dyDescent="0.35">
      <c r="A745" s="13" t="s">
        <v>184</v>
      </c>
      <c r="B745" s="35">
        <v>732</v>
      </c>
      <c r="C745" s="473"/>
      <c r="D745" s="474"/>
      <c r="E745" s="474"/>
      <c r="F745" s="475"/>
      <c r="G745" s="476">
        <v>0</v>
      </c>
      <c r="H745" s="477">
        <v>0.1</v>
      </c>
      <c r="I745" s="102">
        <v>0</v>
      </c>
      <c r="J745" s="475"/>
      <c r="K745" s="7"/>
      <c r="L745" s="491">
        <v>732</v>
      </c>
      <c r="M745" s="503" t="s">
        <v>489</v>
      </c>
      <c r="N745" s="511">
        <v>0</v>
      </c>
      <c r="O745" s="504"/>
      <c r="P745" s="505"/>
      <c r="R745" s="510"/>
      <c r="S745" s="510"/>
      <c r="T745" s="507" t="s">
        <v>489</v>
      </c>
      <c r="AM745">
        <v>0</v>
      </c>
      <c r="AN745">
        <v>0</v>
      </c>
      <c r="AO745">
        <v>0</v>
      </c>
      <c r="AP745">
        <v>0</v>
      </c>
    </row>
    <row r="746" spans="1:42" ht="18" hidden="1" outlineLevel="1" x14ac:dyDescent="0.35">
      <c r="A746" s="13" t="s">
        <v>184</v>
      </c>
      <c r="B746" s="35">
        <v>733</v>
      </c>
      <c r="C746" s="473"/>
      <c r="D746" s="474"/>
      <c r="E746" s="474"/>
      <c r="F746" s="475"/>
      <c r="G746" s="476">
        <v>0</v>
      </c>
      <c r="H746" s="477">
        <v>0.1</v>
      </c>
      <c r="I746" s="102">
        <v>0</v>
      </c>
      <c r="J746" s="475"/>
      <c r="K746" s="7"/>
      <c r="L746" s="491">
        <v>733</v>
      </c>
      <c r="M746" s="503" t="s">
        <v>489</v>
      </c>
      <c r="N746" s="511">
        <v>0</v>
      </c>
      <c r="O746" s="504"/>
      <c r="P746" s="505"/>
      <c r="R746" s="510"/>
      <c r="S746" s="510"/>
      <c r="T746" s="507" t="s">
        <v>489</v>
      </c>
      <c r="AM746">
        <v>0</v>
      </c>
      <c r="AN746">
        <v>0</v>
      </c>
      <c r="AO746">
        <v>0</v>
      </c>
      <c r="AP746">
        <v>0</v>
      </c>
    </row>
    <row r="747" spans="1:42" ht="18" hidden="1" outlineLevel="1" x14ac:dyDescent="0.35">
      <c r="A747" s="13" t="s">
        <v>184</v>
      </c>
      <c r="B747" s="35">
        <v>734</v>
      </c>
      <c r="C747" s="473"/>
      <c r="D747" s="474"/>
      <c r="E747" s="474"/>
      <c r="F747" s="475"/>
      <c r="G747" s="476">
        <v>0</v>
      </c>
      <c r="H747" s="477">
        <v>0.1</v>
      </c>
      <c r="I747" s="102">
        <v>0</v>
      </c>
      <c r="J747" s="475"/>
      <c r="K747" s="7"/>
      <c r="L747" s="491">
        <v>734</v>
      </c>
      <c r="M747" s="503" t="s">
        <v>489</v>
      </c>
      <c r="N747" s="511">
        <v>0</v>
      </c>
      <c r="O747" s="504"/>
      <c r="P747" s="505"/>
      <c r="R747" s="510"/>
      <c r="S747" s="510"/>
      <c r="T747" s="507" t="s">
        <v>489</v>
      </c>
      <c r="AM747">
        <v>0</v>
      </c>
      <c r="AN747">
        <v>0</v>
      </c>
      <c r="AO747">
        <v>0</v>
      </c>
      <c r="AP747">
        <v>0</v>
      </c>
    </row>
    <row r="748" spans="1:42" ht="18" hidden="1" outlineLevel="1" x14ac:dyDescent="0.35">
      <c r="A748" s="13" t="s">
        <v>184</v>
      </c>
      <c r="B748" s="35">
        <v>735</v>
      </c>
      <c r="C748" s="473"/>
      <c r="D748" s="474"/>
      <c r="E748" s="474"/>
      <c r="F748" s="475"/>
      <c r="G748" s="476">
        <v>0</v>
      </c>
      <c r="H748" s="477">
        <v>0.1</v>
      </c>
      <c r="I748" s="102">
        <v>0</v>
      </c>
      <c r="J748" s="475"/>
      <c r="K748" s="7"/>
      <c r="L748" s="491">
        <v>735</v>
      </c>
      <c r="M748" s="503" t="s">
        <v>489</v>
      </c>
      <c r="N748" s="511">
        <v>0</v>
      </c>
      <c r="O748" s="504"/>
      <c r="P748" s="505"/>
      <c r="R748" s="510"/>
      <c r="S748" s="510"/>
      <c r="T748" s="507" t="s">
        <v>489</v>
      </c>
      <c r="AM748">
        <v>0</v>
      </c>
      <c r="AN748">
        <v>0</v>
      </c>
      <c r="AO748">
        <v>0</v>
      </c>
      <c r="AP748">
        <v>0</v>
      </c>
    </row>
    <row r="749" spans="1:42" ht="18" hidden="1" outlineLevel="1" x14ac:dyDescent="0.35">
      <c r="A749" s="13" t="s">
        <v>184</v>
      </c>
      <c r="B749" s="35">
        <v>736</v>
      </c>
      <c r="C749" s="473"/>
      <c r="D749" s="474"/>
      <c r="E749" s="474"/>
      <c r="F749" s="475"/>
      <c r="G749" s="476">
        <v>0</v>
      </c>
      <c r="H749" s="477">
        <v>0.1</v>
      </c>
      <c r="I749" s="102">
        <v>0</v>
      </c>
      <c r="J749" s="475"/>
      <c r="K749" s="7"/>
      <c r="L749" s="491">
        <v>736</v>
      </c>
      <c r="M749" s="503" t="s">
        <v>489</v>
      </c>
      <c r="N749" s="511">
        <v>0</v>
      </c>
      <c r="O749" s="504"/>
      <c r="P749" s="505"/>
      <c r="R749" s="510"/>
      <c r="S749" s="510"/>
      <c r="T749" s="507" t="s">
        <v>489</v>
      </c>
      <c r="AM749">
        <v>0</v>
      </c>
      <c r="AN749">
        <v>0</v>
      </c>
      <c r="AO749">
        <v>0</v>
      </c>
      <c r="AP749">
        <v>0</v>
      </c>
    </row>
    <row r="750" spans="1:42" ht="18" hidden="1" outlineLevel="1" x14ac:dyDescent="0.35">
      <c r="A750" s="13" t="s">
        <v>184</v>
      </c>
      <c r="B750" s="35">
        <v>737</v>
      </c>
      <c r="C750" s="473"/>
      <c r="D750" s="474"/>
      <c r="E750" s="474"/>
      <c r="F750" s="475"/>
      <c r="G750" s="476">
        <v>0</v>
      </c>
      <c r="H750" s="477">
        <v>0.1</v>
      </c>
      <c r="I750" s="102">
        <v>0</v>
      </c>
      <c r="J750" s="475"/>
      <c r="K750" s="7"/>
      <c r="L750" s="491">
        <v>737</v>
      </c>
      <c r="M750" s="503" t="s">
        <v>489</v>
      </c>
      <c r="N750" s="511">
        <v>0</v>
      </c>
      <c r="O750" s="504"/>
      <c r="P750" s="505"/>
      <c r="R750" s="510"/>
      <c r="S750" s="510"/>
      <c r="T750" s="507" t="s">
        <v>489</v>
      </c>
      <c r="AM750">
        <v>0</v>
      </c>
      <c r="AN750">
        <v>0</v>
      </c>
      <c r="AO750">
        <v>0</v>
      </c>
      <c r="AP750">
        <v>0</v>
      </c>
    </row>
    <row r="751" spans="1:42" ht="18" hidden="1" outlineLevel="1" x14ac:dyDescent="0.35">
      <c r="A751" s="13" t="s">
        <v>184</v>
      </c>
      <c r="B751" s="35">
        <v>738</v>
      </c>
      <c r="C751" s="473"/>
      <c r="D751" s="474"/>
      <c r="E751" s="474"/>
      <c r="F751" s="475"/>
      <c r="G751" s="476">
        <v>0</v>
      </c>
      <c r="H751" s="477">
        <v>0.1</v>
      </c>
      <c r="I751" s="102">
        <v>0</v>
      </c>
      <c r="J751" s="475"/>
      <c r="K751" s="7"/>
      <c r="L751" s="491">
        <v>738</v>
      </c>
      <c r="M751" s="503" t="s">
        <v>489</v>
      </c>
      <c r="N751" s="511">
        <v>0</v>
      </c>
      <c r="O751" s="504"/>
      <c r="P751" s="505"/>
      <c r="R751" s="510"/>
      <c r="S751" s="510"/>
      <c r="T751" s="507" t="s">
        <v>489</v>
      </c>
      <c r="AM751">
        <v>0</v>
      </c>
      <c r="AN751">
        <v>0</v>
      </c>
      <c r="AO751">
        <v>0</v>
      </c>
      <c r="AP751">
        <v>0</v>
      </c>
    </row>
    <row r="752" spans="1:42" ht="18" hidden="1" outlineLevel="1" x14ac:dyDescent="0.35">
      <c r="A752" s="13" t="s">
        <v>184</v>
      </c>
      <c r="B752" s="35">
        <v>739</v>
      </c>
      <c r="C752" s="473"/>
      <c r="D752" s="474"/>
      <c r="E752" s="474"/>
      <c r="F752" s="475"/>
      <c r="G752" s="476">
        <v>0</v>
      </c>
      <c r="H752" s="477">
        <v>0.1</v>
      </c>
      <c r="I752" s="102">
        <v>0</v>
      </c>
      <c r="J752" s="475"/>
      <c r="K752" s="7"/>
      <c r="L752" s="491">
        <v>739</v>
      </c>
      <c r="M752" s="503" t="s">
        <v>489</v>
      </c>
      <c r="N752" s="511">
        <v>0</v>
      </c>
      <c r="O752" s="504"/>
      <c r="P752" s="505"/>
      <c r="R752" s="510"/>
      <c r="S752" s="510"/>
      <c r="T752" s="507" t="s">
        <v>489</v>
      </c>
      <c r="AM752">
        <v>0</v>
      </c>
      <c r="AN752">
        <v>0</v>
      </c>
      <c r="AO752">
        <v>0</v>
      </c>
      <c r="AP752">
        <v>0</v>
      </c>
    </row>
    <row r="753" spans="1:42" ht="18" hidden="1" outlineLevel="1" x14ac:dyDescent="0.35">
      <c r="A753" s="13" t="s">
        <v>184</v>
      </c>
      <c r="B753" s="35">
        <v>740</v>
      </c>
      <c r="C753" s="473"/>
      <c r="D753" s="474"/>
      <c r="E753" s="474"/>
      <c r="F753" s="475"/>
      <c r="G753" s="476">
        <v>0</v>
      </c>
      <c r="H753" s="477">
        <v>0.1</v>
      </c>
      <c r="I753" s="102">
        <v>0</v>
      </c>
      <c r="J753" s="475"/>
      <c r="K753" s="7"/>
      <c r="L753" s="491">
        <v>740</v>
      </c>
      <c r="M753" s="503" t="s">
        <v>489</v>
      </c>
      <c r="N753" s="511">
        <v>0</v>
      </c>
      <c r="O753" s="504"/>
      <c r="P753" s="505"/>
      <c r="R753" s="510"/>
      <c r="S753" s="510"/>
      <c r="T753" s="507" t="s">
        <v>489</v>
      </c>
      <c r="AM753">
        <v>0</v>
      </c>
      <c r="AN753">
        <v>0</v>
      </c>
      <c r="AO753">
        <v>0</v>
      </c>
      <c r="AP753">
        <v>0</v>
      </c>
    </row>
    <row r="754" spans="1:42" ht="18" hidden="1" outlineLevel="1" x14ac:dyDescent="0.35">
      <c r="A754" s="13" t="s">
        <v>184</v>
      </c>
      <c r="B754" s="35">
        <v>741</v>
      </c>
      <c r="C754" s="473"/>
      <c r="D754" s="474"/>
      <c r="E754" s="474"/>
      <c r="F754" s="475"/>
      <c r="G754" s="476">
        <v>0</v>
      </c>
      <c r="H754" s="477">
        <v>0.1</v>
      </c>
      <c r="I754" s="102">
        <v>0</v>
      </c>
      <c r="J754" s="475"/>
      <c r="K754" s="7"/>
      <c r="L754" s="491">
        <v>741</v>
      </c>
      <c r="M754" s="503" t="s">
        <v>489</v>
      </c>
      <c r="N754" s="511">
        <v>0</v>
      </c>
      <c r="O754" s="504"/>
      <c r="P754" s="505"/>
      <c r="R754" s="510"/>
      <c r="S754" s="510"/>
      <c r="T754" s="507" t="s">
        <v>489</v>
      </c>
      <c r="AM754">
        <v>0</v>
      </c>
      <c r="AN754">
        <v>0</v>
      </c>
      <c r="AO754">
        <v>0</v>
      </c>
      <c r="AP754">
        <v>0</v>
      </c>
    </row>
    <row r="755" spans="1:42" ht="18" hidden="1" outlineLevel="1" x14ac:dyDescent="0.35">
      <c r="A755" s="13" t="s">
        <v>184</v>
      </c>
      <c r="B755" s="35">
        <v>742</v>
      </c>
      <c r="C755" s="473"/>
      <c r="D755" s="474"/>
      <c r="E755" s="474"/>
      <c r="F755" s="475"/>
      <c r="G755" s="476">
        <v>0</v>
      </c>
      <c r="H755" s="477">
        <v>0.1</v>
      </c>
      <c r="I755" s="102">
        <v>0</v>
      </c>
      <c r="J755" s="475"/>
      <c r="K755" s="7"/>
      <c r="L755" s="491">
        <v>742</v>
      </c>
      <c r="M755" s="503" t="s">
        <v>489</v>
      </c>
      <c r="N755" s="511">
        <v>0</v>
      </c>
      <c r="O755" s="504"/>
      <c r="P755" s="505"/>
      <c r="R755" s="510"/>
      <c r="S755" s="510"/>
      <c r="T755" s="507" t="s">
        <v>489</v>
      </c>
      <c r="AM755">
        <v>0</v>
      </c>
      <c r="AN755">
        <v>0</v>
      </c>
      <c r="AO755">
        <v>0</v>
      </c>
      <c r="AP755">
        <v>0</v>
      </c>
    </row>
    <row r="756" spans="1:42" ht="18" hidden="1" outlineLevel="1" x14ac:dyDescent="0.35">
      <c r="A756" s="13" t="s">
        <v>184</v>
      </c>
      <c r="B756" s="35">
        <v>743</v>
      </c>
      <c r="C756" s="473"/>
      <c r="D756" s="474"/>
      <c r="E756" s="474"/>
      <c r="F756" s="475"/>
      <c r="G756" s="476">
        <v>0</v>
      </c>
      <c r="H756" s="477">
        <v>0.1</v>
      </c>
      <c r="I756" s="102">
        <v>0</v>
      </c>
      <c r="J756" s="475"/>
      <c r="K756" s="7"/>
      <c r="L756" s="491">
        <v>743</v>
      </c>
      <c r="M756" s="503" t="s">
        <v>489</v>
      </c>
      <c r="N756" s="511">
        <v>0</v>
      </c>
      <c r="O756" s="504"/>
      <c r="P756" s="505"/>
      <c r="R756" s="510"/>
      <c r="S756" s="510"/>
      <c r="T756" s="507" t="s">
        <v>489</v>
      </c>
      <c r="AM756">
        <v>0</v>
      </c>
      <c r="AN756">
        <v>0</v>
      </c>
      <c r="AO756">
        <v>0</v>
      </c>
      <c r="AP756">
        <v>0</v>
      </c>
    </row>
    <row r="757" spans="1:42" ht="18" hidden="1" outlineLevel="1" x14ac:dyDescent="0.35">
      <c r="A757" s="13" t="s">
        <v>184</v>
      </c>
      <c r="B757" s="35">
        <v>744</v>
      </c>
      <c r="C757" s="473"/>
      <c r="D757" s="474"/>
      <c r="E757" s="474"/>
      <c r="F757" s="475"/>
      <c r="G757" s="476">
        <v>0</v>
      </c>
      <c r="H757" s="477">
        <v>0.1</v>
      </c>
      <c r="I757" s="102">
        <v>0</v>
      </c>
      <c r="J757" s="475"/>
      <c r="K757" s="7"/>
      <c r="L757" s="491">
        <v>744</v>
      </c>
      <c r="M757" s="503" t="s">
        <v>489</v>
      </c>
      <c r="N757" s="511">
        <v>0</v>
      </c>
      <c r="O757" s="504"/>
      <c r="P757" s="505"/>
      <c r="R757" s="510"/>
      <c r="S757" s="510"/>
      <c r="T757" s="507" t="s">
        <v>489</v>
      </c>
      <c r="AM757">
        <v>0</v>
      </c>
      <c r="AN757">
        <v>0</v>
      </c>
      <c r="AO757">
        <v>0</v>
      </c>
      <c r="AP757">
        <v>0</v>
      </c>
    </row>
    <row r="758" spans="1:42" ht="18" hidden="1" outlineLevel="1" x14ac:dyDescent="0.35">
      <c r="A758" s="13" t="s">
        <v>184</v>
      </c>
      <c r="B758" s="35">
        <v>745</v>
      </c>
      <c r="C758" s="473"/>
      <c r="D758" s="474"/>
      <c r="E758" s="474"/>
      <c r="F758" s="475"/>
      <c r="G758" s="476">
        <v>0</v>
      </c>
      <c r="H758" s="477">
        <v>0.1</v>
      </c>
      <c r="I758" s="102">
        <v>0</v>
      </c>
      <c r="J758" s="475"/>
      <c r="K758" s="7"/>
      <c r="L758" s="491">
        <v>745</v>
      </c>
      <c r="M758" s="503" t="s">
        <v>489</v>
      </c>
      <c r="N758" s="511">
        <v>0</v>
      </c>
      <c r="O758" s="504"/>
      <c r="P758" s="505"/>
      <c r="R758" s="510"/>
      <c r="S758" s="510"/>
      <c r="T758" s="507" t="s">
        <v>489</v>
      </c>
      <c r="AM758">
        <v>0</v>
      </c>
      <c r="AN758">
        <v>0</v>
      </c>
      <c r="AO758">
        <v>0</v>
      </c>
      <c r="AP758">
        <v>0</v>
      </c>
    </row>
    <row r="759" spans="1:42" ht="18" hidden="1" outlineLevel="1" x14ac:dyDescent="0.35">
      <c r="A759" s="13" t="s">
        <v>184</v>
      </c>
      <c r="B759" s="35">
        <v>746</v>
      </c>
      <c r="C759" s="473"/>
      <c r="D759" s="474"/>
      <c r="E759" s="474"/>
      <c r="F759" s="475"/>
      <c r="G759" s="476">
        <v>0</v>
      </c>
      <c r="H759" s="477">
        <v>0.1</v>
      </c>
      <c r="I759" s="102">
        <v>0</v>
      </c>
      <c r="J759" s="475"/>
      <c r="K759" s="7"/>
      <c r="L759" s="491">
        <v>746</v>
      </c>
      <c r="M759" s="503" t="s">
        <v>489</v>
      </c>
      <c r="N759" s="511">
        <v>0</v>
      </c>
      <c r="O759" s="504"/>
      <c r="P759" s="505"/>
      <c r="R759" s="510"/>
      <c r="S759" s="510"/>
      <c r="T759" s="507" t="s">
        <v>489</v>
      </c>
      <c r="AM759">
        <v>0</v>
      </c>
      <c r="AN759">
        <v>0</v>
      </c>
      <c r="AO759">
        <v>0</v>
      </c>
      <c r="AP759">
        <v>0</v>
      </c>
    </row>
    <row r="760" spans="1:42" ht="18" hidden="1" outlineLevel="1" x14ac:dyDescent="0.35">
      <c r="A760" s="13" t="s">
        <v>184</v>
      </c>
      <c r="B760" s="35">
        <v>747</v>
      </c>
      <c r="C760" s="473"/>
      <c r="D760" s="474"/>
      <c r="E760" s="474"/>
      <c r="F760" s="475"/>
      <c r="G760" s="476">
        <v>0</v>
      </c>
      <c r="H760" s="477">
        <v>0.1</v>
      </c>
      <c r="I760" s="102">
        <v>0</v>
      </c>
      <c r="J760" s="475"/>
      <c r="K760" s="7"/>
      <c r="L760" s="491">
        <v>747</v>
      </c>
      <c r="M760" s="503" t="s">
        <v>489</v>
      </c>
      <c r="N760" s="511">
        <v>0</v>
      </c>
      <c r="O760" s="504"/>
      <c r="P760" s="505"/>
      <c r="R760" s="510"/>
      <c r="S760" s="510"/>
      <c r="T760" s="507" t="s">
        <v>489</v>
      </c>
      <c r="AM760">
        <v>0</v>
      </c>
      <c r="AN760">
        <v>0</v>
      </c>
      <c r="AO760">
        <v>0</v>
      </c>
      <c r="AP760">
        <v>0</v>
      </c>
    </row>
    <row r="761" spans="1:42" ht="18" hidden="1" outlineLevel="1" x14ac:dyDescent="0.35">
      <c r="A761" s="13" t="s">
        <v>184</v>
      </c>
      <c r="B761" s="35">
        <v>748</v>
      </c>
      <c r="C761" s="473"/>
      <c r="D761" s="474"/>
      <c r="E761" s="474"/>
      <c r="F761" s="475"/>
      <c r="G761" s="476">
        <v>0</v>
      </c>
      <c r="H761" s="477">
        <v>0.1</v>
      </c>
      <c r="I761" s="102">
        <v>0</v>
      </c>
      <c r="J761" s="475"/>
      <c r="K761" s="7"/>
      <c r="L761" s="491">
        <v>748</v>
      </c>
      <c r="M761" s="503" t="s">
        <v>489</v>
      </c>
      <c r="N761" s="511">
        <v>0</v>
      </c>
      <c r="O761" s="504"/>
      <c r="P761" s="505"/>
      <c r="R761" s="510"/>
      <c r="S761" s="510"/>
      <c r="T761" s="507" t="s">
        <v>489</v>
      </c>
      <c r="AM761">
        <v>0</v>
      </c>
      <c r="AN761">
        <v>0</v>
      </c>
      <c r="AO761">
        <v>0</v>
      </c>
      <c r="AP761">
        <v>0</v>
      </c>
    </row>
    <row r="762" spans="1:42" ht="18" hidden="1" outlineLevel="1" x14ac:dyDescent="0.35">
      <c r="A762" s="13" t="s">
        <v>184</v>
      </c>
      <c r="B762" s="35">
        <v>749</v>
      </c>
      <c r="C762" s="473"/>
      <c r="D762" s="474"/>
      <c r="E762" s="474"/>
      <c r="F762" s="475"/>
      <c r="G762" s="476">
        <v>0</v>
      </c>
      <c r="H762" s="477">
        <v>0.1</v>
      </c>
      <c r="I762" s="102">
        <v>0</v>
      </c>
      <c r="J762" s="475"/>
      <c r="K762" s="7"/>
      <c r="L762" s="491">
        <v>749</v>
      </c>
      <c r="M762" s="503" t="s">
        <v>489</v>
      </c>
      <c r="N762" s="511">
        <v>0</v>
      </c>
      <c r="O762" s="504"/>
      <c r="P762" s="505"/>
      <c r="R762" s="510"/>
      <c r="S762" s="510"/>
      <c r="T762" s="507" t="s">
        <v>489</v>
      </c>
      <c r="AM762">
        <v>0</v>
      </c>
      <c r="AN762">
        <v>0</v>
      </c>
      <c r="AO762">
        <v>0</v>
      </c>
      <c r="AP762">
        <v>0</v>
      </c>
    </row>
    <row r="763" spans="1:42" ht="18" hidden="1" outlineLevel="1" x14ac:dyDescent="0.35">
      <c r="A763" s="13" t="s">
        <v>184</v>
      </c>
      <c r="B763" s="35">
        <v>750</v>
      </c>
      <c r="C763" s="473"/>
      <c r="D763" s="474"/>
      <c r="E763" s="474"/>
      <c r="F763" s="475"/>
      <c r="G763" s="476">
        <v>0</v>
      </c>
      <c r="H763" s="477">
        <v>0.1</v>
      </c>
      <c r="I763" s="102">
        <v>0</v>
      </c>
      <c r="J763" s="475"/>
      <c r="K763" s="7"/>
      <c r="L763" s="491">
        <v>750</v>
      </c>
      <c r="M763" s="503" t="s">
        <v>489</v>
      </c>
      <c r="N763" s="511">
        <v>0</v>
      </c>
      <c r="O763" s="504"/>
      <c r="P763" s="505"/>
      <c r="R763" s="510"/>
      <c r="S763" s="510"/>
      <c r="T763" s="507" t="s">
        <v>489</v>
      </c>
      <c r="AM763">
        <v>0</v>
      </c>
      <c r="AN763">
        <v>0</v>
      </c>
      <c r="AO763">
        <v>0</v>
      </c>
      <c r="AP763">
        <v>0</v>
      </c>
    </row>
    <row r="764" spans="1:42" ht="18" hidden="1" outlineLevel="1" x14ac:dyDescent="0.35">
      <c r="A764" s="13" t="s">
        <v>184</v>
      </c>
      <c r="B764" s="35">
        <v>751</v>
      </c>
      <c r="C764" s="473"/>
      <c r="D764" s="474"/>
      <c r="E764" s="474"/>
      <c r="F764" s="475"/>
      <c r="G764" s="476">
        <v>0</v>
      </c>
      <c r="H764" s="477">
        <v>0.1</v>
      </c>
      <c r="I764" s="102">
        <v>0</v>
      </c>
      <c r="J764" s="475"/>
      <c r="K764" s="7"/>
      <c r="L764" s="491">
        <v>751</v>
      </c>
      <c r="M764" s="503" t="s">
        <v>489</v>
      </c>
      <c r="N764" s="511">
        <v>0</v>
      </c>
      <c r="O764" s="504"/>
      <c r="P764" s="505"/>
      <c r="R764" s="510"/>
      <c r="S764" s="510"/>
      <c r="T764" s="507" t="s">
        <v>489</v>
      </c>
      <c r="AM764">
        <v>0</v>
      </c>
      <c r="AN764">
        <v>0</v>
      </c>
      <c r="AO764">
        <v>0</v>
      </c>
      <c r="AP764">
        <v>0</v>
      </c>
    </row>
    <row r="765" spans="1:42" ht="18" hidden="1" outlineLevel="1" x14ac:dyDescent="0.35">
      <c r="A765" s="13" t="s">
        <v>184</v>
      </c>
      <c r="B765" s="35">
        <v>752</v>
      </c>
      <c r="C765" s="473"/>
      <c r="D765" s="474"/>
      <c r="E765" s="474"/>
      <c r="F765" s="475"/>
      <c r="G765" s="476">
        <v>0</v>
      </c>
      <c r="H765" s="477">
        <v>0.1</v>
      </c>
      <c r="I765" s="102">
        <v>0</v>
      </c>
      <c r="J765" s="475"/>
      <c r="K765" s="7"/>
      <c r="L765" s="491">
        <v>752</v>
      </c>
      <c r="M765" s="503" t="s">
        <v>489</v>
      </c>
      <c r="N765" s="511">
        <v>0</v>
      </c>
      <c r="O765" s="504"/>
      <c r="P765" s="505"/>
      <c r="R765" s="510"/>
      <c r="S765" s="510"/>
      <c r="T765" s="507" t="s">
        <v>489</v>
      </c>
      <c r="AM765">
        <v>0</v>
      </c>
      <c r="AN765">
        <v>0</v>
      </c>
      <c r="AO765">
        <v>0</v>
      </c>
      <c r="AP765">
        <v>0</v>
      </c>
    </row>
    <row r="766" spans="1:42" ht="18" hidden="1" outlineLevel="1" x14ac:dyDescent="0.35">
      <c r="A766" s="13" t="s">
        <v>184</v>
      </c>
      <c r="B766" s="35">
        <v>753</v>
      </c>
      <c r="C766" s="473"/>
      <c r="D766" s="474"/>
      <c r="E766" s="474"/>
      <c r="F766" s="475"/>
      <c r="G766" s="476">
        <v>0</v>
      </c>
      <c r="H766" s="477">
        <v>0.1</v>
      </c>
      <c r="I766" s="102">
        <v>0</v>
      </c>
      <c r="J766" s="475"/>
      <c r="K766" s="7"/>
      <c r="L766" s="491">
        <v>753</v>
      </c>
      <c r="M766" s="503" t="s">
        <v>489</v>
      </c>
      <c r="N766" s="511">
        <v>0</v>
      </c>
      <c r="O766" s="504"/>
      <c r="P766" s="505"/>
      <c r="R766" s="510"/>
      <c r="S766" s="510"/>
      <c r="T766" s="507" t="s">
        <v>489</v>
      </c>
      <c r="AM766">
        <v>0</v>
      </c>
      <c r="AN766">
        <v>0</v>
      </c>
      <c r="AO766">
        <v>0</v>
      </c>
      <c r="AP766">
        <v>0</v>
      </c>
    </row>
    <row r="767" spans="1:42" ht="18" hidden="1" outlineLevel="1" x14ac:dyDescent="0.35">
      <c r="A767" s="13" t="s">
        <v>184</v>
      </c>
      <c r="B767" s="35">
        <v>754</v>
      </c>
      <c r="C767" s="473"/>
      <c r="D767" s="474"/>
      <c r="E767" s="474"/>
      <c r="F767" s="475"/>
      <c r="G767" s="476">
        <v>0</v>
      </c>
      <c r="H767" s="477">
        <v>0.1</v>
      </c>
      <c r="I767" s="102">
        <v>0</v>
      </c>
      <c r="J767" s="475"/>
      <c r="K767" s="7"/>
      <c r="L767" s="491">
        <v>754</v>
      </c>
      <c r="M767" s="503" t="s">
        <v>489</v>
      </c>
      <c r="N767" s="511">
        <v>0</v>
      </c>
      <c r="O767" s="504"/>
      <c r="P767" s="505"/>
      <c r="R767" s="510"/>
      <c r="S767" s="510"/>
      <c r="T767" s="507" t="s">
        <v>489</v>
      </c>
      <c r="AM767">
        <v>0</v>
      </c>
      <c r="AN767">
        <v>0</v>
      </c>
      <c r="AO767">
        <v>0</v>
      </c>
      <c r="AP767">
        <v>0</v>
      </c>
    </row>
    <row r="768" spans="1:42" ht="18" hidden="1" outlineLevel="1" x14ac:dyDescent="0.35">
      <c r="A768" s="13" t="s">
        <v>184</v>
      </c>
      <c r="B768" s="35">
        <v>755</v>
      </c>
      <c r="C768" s="473"/>
      <c r="D768" s="474"/>
      <c r="E768" s="474"/>
      <c r="F768" s="475"/>
      <c r="G768" s="476">
        <v>0</v>
      </c>
      <c r="H768" s="477">
        <v>0.1</v>
      </c>
      <c r="I768" s="102">
        <v>0</v>
      </c>
      <c r="J768" s="475"/>
      <c r="K768" s="7"/>
      <c r="L768" s="491">
        <v>755</v>
      </c>
      <c r="M768" s="503" t="s">
        <v>489</v>
      </c>
      <c r="N768" s="511">
        <v>0</v>
      </c>
      <c r="O768" s="504"/>
      <c r="P768" s="505"/>
      <c r="R768" s="510"/>
      <c r="S768" s="510"/>
      <c r="T768" s="507" t="s">
        <v>489</v>
      </c>
      <c r="AM768">
        <v>0</v>
      </c>
      <c r="AN768">
        <v>0</v>
      </c>
      <c r="AO768">
        <v>0</v>
      </c>
      <c r="AP768">
        <v>0</v>
      </c>
    </row>
    <row r="769" spans="1:42" ht="18" hidden="1" outlineLevel="1" x14ac:dyDescent="0.35">
      <c r="A769" s="13" t="s">
        <v>184</v>
      </c>
      <c r="B769" s="35">
        <v>756</v>
      </c>
      <c r="C769" s="473"/>
      <c r="D769" s="474"/>
      <c r="E769" s="474"/>
      <c r="F769" s="475"/>
      <c r="G769" s="476">
        <v>0</v>
      </c>
      <c r="H769" s="477">
        <v>0.1</v>
      </c>
      <c r="I769" s="102">
        <v>0</v>
      </c>
      <c r="J769" s="475"/>
      <c r="K769" s="7"/>
      <c r="L769" s="491">
        <v>756</v>
      </c>
      <c r="M769" s="503" t="s">
        <v>489</v>
      </c>
      <c r="N769" s="511">
        <v>0</v>
      </c>
      <c r="O769" s="504"/>
      <c r="P769" s="505"/>
      <c r="R769" s="510"/>
      <c r="S769" s="510"/>
      <c r="T769" s="507" t="s">
        <v>489</v>
      </c>
      <c r="AM769">
        <v>0</v>
      </c>
      <c r="AN769">
        <v>0</v>
      </c>
      <c r="AO769">
        <v>0</v>
      </c>
      <c r="AP769">
        <v>0</v>
      </c>
    </row>
    <row r="770" spans="1:42" ht="18" hidden="1" outlineLevel="1" x14ac:dyDescent="0.35">
      <c r="A770" s="13" t="s">
        <v>184</v>
      </c>
      <c r="B770" s="35">
        <v>757</v>
      </c>
      <c r="C770" s="473"/>
      <c r="D770" s="474"/>
      <c r="E770" s="474"/>
      <c r="F770" s="475"/>
      <c r="G770" s="476">
        <v>0</v>
      </c>
      <c r="H770" s="477">
        <v>0.1</v>
      </c>
      <c r="I770" s="102">
        <v>0</v>
      </c>
      <c r="J770" s="475"/>
      <c r="K770" s="7"/>
      <c r="L770" s="491">
        <v>757</v>
      </c>
      <c r="M770" s="503" t="s">
        <v>489</v>
      </c>
      <c r="N770" s="511">
        <v>0</v>
      </c>
      <c r="O770" s="504"/>
      <c r="P770" s="505"/>
      <c r="R770" s="510"/>
      <c r="S770" s="510"/>
      <c r="T770" s="507" t="s">
        <v>489</v>
      </c>
      <c r="AM770">
        <v>0</v>
      </c>
      <c r="AN770">
        <v>0</v>
      </c>
      <c r="AO770">
        <v>0</v>
      </c>
      <c r="AP770">
        <v>0</v>
      </c>
    </row>
    <row r="771" spans="1:42" ht="18" hidden="1" outlineLevel="1" x14ac:dyDescent="0.35">
      <c r="A771" s="13" t="s">
        <v>184</v>
      </c>
      <c r="B771" s="35">
        <v>758</v>
      </c>
      <c r="C771" s="473"/>
      <c r="D771" s="474"/>
      <c r="E771" s="474"/>
      <c r="F771" s="475"/>
      <c r="G771" s="476">
        <v>0</v>
      </c>
      <c r="H771" s="477">
        <v>0.1</v>
      </c>
      <c r="I771" s="102">
        <v>0</v>
      </c>
      <c r="J771" s="475"/>
      <c r="K771" s="7"/>
      <c r="L771" s="491">
        <v>758</v>
      </c>
      <c r="M771" s="503" t="s">
        <v>489</v>
      </c>
      <c r="N771" s="511">
        <v>0</v>
      </c>
      <c r="O771" s="504"/>
      <c r="P771" s="505"/>
      <c r="R771" s="510"/>
      <c r="S771" s="510"/>
      <c r="T771" s="507" t="s">
        <v>489</v>
      </c>
      <c r="AM771">
        <v>0</v>
      </c>
      <c r="AN771">
        <v>0</v>
      </c>
      <c r="AO771">
        <v>0</v>
      </c>
      <c r="AP771">
        <v>0</v>
      </c>
    </row>
    <row r="772" spans="1:42" ht="18" hidden="1" outlineLevel="1" x14ac:dyDescent="0.35">
      <c r="A772" s="13" t="s">
        <v>184</v>
      </c>
      <c r="B772" s="35">
        <v>759</v>
      </c>
      <c r="C772" s="473"/>
      <c r="D772" s="474"/>
      <c r="E772" s="474"/>
      <c r="F772" s="475"/>
      <c r="G772" s="476">
        <v>0</v>
      </c>
      <c r="H772" s="477">
        <v>0.1</v>
      </c>
      <c r="I772" s="102">
        <v>0</v>
      </c>
      <c r="J772" s="475"/>
      <c r="K772" s="7"/>
      <c r="L772" s="491">
        <v>759</v>
      </c>
      <c r="M772" s="503" t="s">
        <v>489</v>
      </c>
      <c r="N772" s="511">
        <v>0</v>
      </c>
      <c r="O772" s="504"/>
      <c r="P772" s="505"/>
      <c r="R772" s="510"/>
      <c r="S772" s="510"/>
      <c r="T772" s="507" t="s">
        <v>489</v>
      </c>
      <c r="AM772">
        <v>0</v>
      </c>
      <c r="AN772">
        <v>0</v>
      </c>
      <c r="AO772">
        <v>0</v>
      </c>
      <c r="AP772">
        <v>0</v>
      </c>
    </row>
    <row r="773" spans="1:42" ht="18" hidden="1" outlineLevel="1" x14ac:dyDescent="0.35">
      <c r="A773" s="13" t="s">
        <v>184</v>
      </c>
      <c r="B773" s="35">
        <v>760</v>
      </c>
      <c r="C773" s="473"/>
      <c r="D773" s="474"/>
      <c r="E773" s="474"/>
      <c r="F773" s="475"/>
      <c r="G773" s="476">
        <v>0</v>
      </c>
      <c r="H773" s="477">
        <v>0.1</v>
      </c>
      <c r="I773" s="102">
        <v>0</v>
      </c>
      <c r="J773" s="475"/>
      <c r="K773" s="7"/>
      <c r="L773" s="491">
        <v>760</v>
      </c>
      <c r="M773" s="503" t="s">
        <v>489</v>
      </c>
      <c r="N773" s="511">
        <v>0</v>
      </c>
      <c r="O773" s="504"/>
      <c r="P773" s="505"/>
      <c r="R773" s="510"/>
      <c r="S773" s="510"/>
      <c r="T773" s="507" t="s">
        <v>489</v>
      </c>
      <c r="AM773">
        <v>0</v>
      </c>
      <c r="AN773">
        <v>0</v>
      </c>
      <c r="AO773">
        <v>0</v>
      </c>
      <c r="AP773">
        <v>0</v>
      </c>
    </row>
    <row r="774" spans="1:42" ht="18" hidden="1" outlineLevel="1" x14ac:dyDescent="0.35">
      <c r="A774" s="13" t="s">
        <v>184</v>
      </c>
      <c r="B774" s="35">
        <v>761</v>
      </c>
      <c r="C774" s="473"/>
      <c r="D774" s="474"/>
      <c r="E774" s="474"/>
      <c r="F774" s="475"/>
      <c r="G774" s="476">
        <v>0</v>
      </c>
      <c r="H774" s="477">
        <v>0.1</v>
      </c>
      <c r="I774" s="102">
        <v>0</v>
      </c>
      <c r="J774" s="475"/>
      <c r="K774" s="7"/>
      <c r="L774" s="491">
        <v>761</v>
      </c>
      <c r="M774" s="503" t="s">
        <v>489</v>
      </c>
      <c r="N774" s="511">
        <v>0</v>
      </c>
      <c r="O774" s="504"/>
      <c r="P774" s="505"/>
      <c r="R774" s="510"/>
      <c r="S774" s="510"/>
      <c r="T774" s="507" t="s">
        <v>489</v>
      </c>
      <c r="AM774">
        <v>0</v>
      </c>
      <c r="AN774">
        <v>0</v>
      </c>
      <c r="AO774">
        <v>0</v>
      </c>
      <c r="AP774">
        <v>0</v>
      </c>
    </row>
    <row r="775" spans="1:42" ht="18" hidden="1" outlineLevel="1" x14ac:dyDescent="0.35">
      <c r="A775" s="13" t="s">
        <v>184</v>
      </c>
      <c r="B775" s="35">
        <v>762</v>
      </c>
      <c r="C775" s="473"/>
      <c r="D775" s="474"/>
      <c r="E775" s="474"/>
      <c r="F775" s="475"/>
      <c r="G775" s="476">
        <v>0</v>
      </c>
      <c r="H775" s="477">
        <v>0.1</v>
      </c>
      <c r="I775" s="102">
        <v>0</v>
      </c>
      <c r="J775" s="475"/>
      <c r="K775" s="7"/>
      <c r="L775" s="491">
        <v>762</v>
      </c>
      <c r="M775" s="503" t="s">
        <v>489</v>
      </c>
      <c r="N775" s="511">
        <v>0</v>
      </c>
      <c r="O775" s="504"/>
      <c r="P775" s="505"/>
      <c r="R775" s="510"/>
      <c r="S775" s="510"/>
      <c r="T775" s="507" t="s">
        <v>489</v>
      </c>
      <c r="AM775">
        <v>0</v>
      </c>
      <c r="AN775">
        <v>0</v>
      </c>
      <c r="AO775">
        <v>0</v>
      </c>
      <c r="AP775">
        <v>0</v>
      </c>
    </row>
    <row r="776" spans="1:42" ht="18" hidden="1" outlineLevel="1" x14ac:dyDescent="0.35">
      <c r="A776" s="13" t="s">
        <v>184</v>
      </c>
      <c r="B776" s="35">
        <v>763</v>
      </c>
      <c r="C776" s="473"/>
      <c r="D776" s="474"/>
      <c r="E776" s="474"/>
      <c r="F776" s="475"/>
      <c r="G776" s="476">
        <v>0</v>
      </c>
      <c r="H776" s="477">
        <v>0.1</v>
      </c>
      <c r="I776" s="102">
        <v>0</v>
      </c>
      <c r="J776" s="475"/>
      <c r="K776" s="7"/>
      <c r="L776" s="491">
        <v>763</v>
      </c>
      <c r="M776" s="503" t="s">
        <v>489</v>
      </c>
      <c r="N776" s="511">
        <v>0</v>
      </c>
      <c r="O776" s="504"/>
      <c r="P776" s="505"/>
      <c r="R776" s="510"/>
      <c r="S776" s="510"/>
      <c r="T776" s="507" t="s">
        <v>489</v>
      </c>
      <c r="AM776">
        <v>0</v>
      </c>
      <c r="AN776">
        <v>0</v>
      </c>
      <c r="AO776">
        <v>0</v>
      </c>
      <c r="AP776">
        <v>0</v>
      </c>
    </row>
    <row r="777" spans="1:42" ht="18" hidden="1" outlineLevel="1" x14ac:dyDescent="0.35">
      <c r="A777" s="13" t="s">
        <v>184</v>
      </c>
      <c r="B777" s="35">
        <v>764</v>
      </c>
      <c r="C777" s="473"/>
      <c r="D777" s="474"/>
      <c r="E777" s="474"/>
      <c r="F777" s="475"/>
      <c r="G777" s="476">
        <v>0</v>
      </c>
      <c r="H777" s="477">
        <v>0.1</v>
      </c>
      <c r="I777" s="102">
        <v>0</v>
      </c>
      <c r="J777" s="475"/>
      <c r="K777" s="7"/>
      <c r="L777" s="491">
        <v>764</v>
      </c>
      <c r="M777" s="503" t="s">
        <v>489</v>
      </c>
      <c r="N777" s="511">
        <v>0</v>
      </c>
      <c r="O777" s="504"/>
      <c r="P777" s="505"/>
      <c r="R777" s="510"/>
      <c r="S777" s="510"/>
      <c r="T777" s="507" t="s">
        <v>489</v>
      </c>
      <c r="AM777">
        <v>0</v>
      </c>
      <c r="AN777">
        <v>0</v>
      </c>
      <c r="AO777">
        <v>0</v>
      </c>
      <c r="AP777">
        <v>0</v>
      </c>
    </row>
    <row r="778" spans="1:42" ht="18" hidden="1" outlineLevel="1" x14ac:dyDescent="0.35">
      <c r="A778" s="13" t="s">
        <v>184</v>
      </c>
      <c r="B778" s="35">
        <v>765</v>
      </c>
      <c r="C778" s="473"/>
      <c r="D778" s="474"/>
      <c r="E778" s="474"/>
      <c r="F778" s="475"/>
      <c r="G778" s="476">
        <v>0</v>
      </c>
      <c r="H778" s="477">
        <v>0.1</v>
      </c>
      <c r="I778" s="102">
        <v>0</v>
      </c>
      <c r="J778" s="475"/>
      <c r="K778" s="7"/>
      <c r="L778" s="491">
        <v>765</v>
      </c>
      <c r="M778" s="503" t="s">
        <v>489</v>
      </c>
      <c r="N778" s="511">
        <v>0</v>
      </c>
      <c r="O778" s="504"/>
      <c r="P778" s="505"/>
      <c r="R778" s="510"/>
      <c r="S778" s="510"/>
      <c r="T778" s="507" t="s">
        <v>489</v>
      </c>
      <c r="AM778">
        <v>0</v>
      </c>
      <c r="AN778">
        <v>0</v>
      </c>
      <c r="AO778">
        <v>0</v>
      </c>
      <c r="AP778">
        <v>0</v>
      </c>
    </row>
    <row r="779" spans="1:42" ht="18" hidden="1" outlineLevel="1" x14ac:dyDescent="0.35">
      <c r="A779" s="13" t="s">
        <v>184</v>
      </c>
      <c r="B779" s="35">
        <v>766</v>
      </c>
      <c r="C779" s="473"/>
      <c r="D779" s="474"/>
      <c r="E779" s="474"/>
      <c r="F779" s="475"/>
      <c r="G779" s="476">
        <v>0</v>
      </c>
      <c r="H779" s="477">
        <v>0.1</v>
      </c>
      <c r="I779" s="102">
        <v>0</v>
      </c>
      <c r="J779" s="475"/>
      <c r="K779" s="7"/>
      <c r="L779" s="491">
        <v>766</v>
      </c>
      <c r="M779" s="503" t="s">
        <v>489</v>
      </c>
      <c r="N779" s="511">
        <v>0</v>
      </c>
      <c r="O779" s="504"/>
      <c r="P779" s="505"/>
      <c r="R779" s="510"/>
      <c r="S779" s="510"/>
      <c r="T779" s="507" t="s">
        <v>489</v>
      </c>
      <c r="AM779">
        <v>0</v>
      </c>
      <c r="AN779">
        <v>0</v>
      </c>
      <c r="AO779">
        <v>0</v>
      </c>
      <c r="AP779">
        <v>0</v>
      </c>
    </row>
    <row r="780" spans="1:42" ht="18" hidden="1" outlineLevel="1" x14ac:dyDescent="0.35">
      <c r="A780" s="13" t="s">
        <v>184</v>
      </c>
      <c r="B780" s="35">
        <v>767</v>
      </c>
      <c r="C780" s="473"/>
      <c r="D780" s="474"/>
      <c r="E780" s="474"/>
      <c r="F780" s="475"/>
      <c r="G780" s="476">
        <v>0</v>
      </c>
      <c r="H780" s="477">
        <v>0.1</v>
      </c>
      <c r="I780" s="102">
        <v>0</v>
      </c>
      <c r="J780" s="475"/>
      <c r="K780" s="7"/>
      <c r="L780" s="491">
        <v>767</v>
      </c>
      <c r="M780" s="503" t="s">
        <v>489</v>
      </c>
      <c r="N780" s="511">
        <v>0</v>
      </c>
      <c r="O780" s="504"/>
      <c r="P780" s="505"/>
      <c r="R780" s="510"/>
      <c r="S780" s="510"/>
      <c r="T780" s="507" t="s">
        <v>489</v>
      </c>
      <c r="AM780">
        <v>0</v>
      </c>
      <c r="AN780">
        <v>0</v>
      </c>
      <c r="AO780">
        <v>0</v>
      </c>
      <c r="AP780">
        <v>0</v>
      </c>
    </row>
    <row r="781" spans="1:42" ht="18" hidden="1" outlineLevel="1" x14ac:dyDescent="0.35">
      <c r="A781" s="13" t="s">
        <v>184</v>
      </c>
      <c r="B781" s="35">
        <v>768</v>
      </c>
      <c r="C781" s="473"/>
      <c r="D781" s="474"/>
      <c r="E781" s="474"/>
      <c r="F781" s="475"/>
      <c r="G781" s="476">
        <v>0</v>
      </c>
      <c r="H781" s="477">
        <v>0.1</v>
      </c>
      <c r="I781" s="102">
        <v>0</v>
      </c>
      <c r="J781" s="475"/>
      <c r="K781" s="7"/>
      <c r="L781" s="491">
        <v>768</v>
      </c>
      <c r="M781" s="503" t="s">
        <v>489</v>
      </c>
      <c r="N781" s="511">
        <v>0</v>
      </c>
      <c r="O781" s="504"/>
      <c r="P781" s="505"/>
      <c r="R781" s="510"/>
      <c r="S781" s="510"/>
      <c r="T781" s="507" t="s">
        <v>489</v>
      </c>
      <c r="AM781">
        <v>0</v>
      </c>
      <c r="AN781">
        <v>0</v>
      </c>
      <c r="AO781">
        <v>0</v>
      </c>
      <c r="AP781">
        <v>0</v>
      </c>
    </row>
    <row r="782" spans="1:42" ht="18" hidden="1" outlineLevel="1" x14ac:dyDescent="0.35">
      <c r="A782" s="13" t="s">
        <v>184</v>
      </c>
      <c r="B782" s="35">
        <v>769</v>
      </c>
      <c r="C782" s="473"/>
      <c r="D782" s="474"/>
      <c r="E782" s="474"/>
      <c r="F782" s="475"/>
      <c r="G782" s="476">
        <v>0</v>
      </c>
      <c r="H782" s="477">
        <v>0.1</v>
      </c>
      <c r="I782" s="102">
        <v>0</v>
      </c>
      <c r="J782" s="475"/>
      <c r="K782" s="7"/>
      <c r="L782" s="491">
        <v>769</v>
      </c>
      <c r="M782" s="503" t="s">
        <v>489</v>
      </c>
      <c r="N782" s="511">
        <v>0</v>
      </c>
      <c r="O782" s="504"/>
      <c r="P782" s="505"/>
      <c r="R782" s="510"/>
      <c r="S782" s="510"/>
      <c r="T782" s="507" t="s">
        <v>489</v>
      </c>
      <c r="AM782">
        <v>0</v>
      </c>
      <c r="AN782">
        <v>0</v>
      </c>
      <c r="AO782">
        <v>0</v>
      </c>
      <c r="AP782">
        <v>0</v>
      </c>
    </row>
    <row r="783" spans="1:42" ht="18" hidden="1" outlineLevel="1" x14ac:dyDescent="0.35">
      <c r="A783" s="13" t="s">
        <v>184</v>
      </c>
      <c r="B783" s="35">
        <v>770</v>
      </c>
      <c r="C783" s="473"/>
      <c r="D783" s="474"/>
      <c r="E783" s="474"/>
      <c r="F783" s="475"/>
      <c r="G783" s="476">
        <v>0</v>
      </c>
      <c r="H783" s="477">
        <v>0.1</v>
      </c>
      <c r="I783" s="102">
        <v>0</v>
      </c>
      <c r="J783" s="475"/>
      <c r="K783" s="7"/>
      <c r="L783" s="491">
        <v>770</v>
      </c>
      <c r="M783" s="503" t="s">
        <v>489</v>
      </c>
      <c r="N783" s="511">
        <v>0</v>
      </c>
      <c r="O783" s="504"/>
      <c r="P783" s="505"/>
      <c r="R783" s="510"/>
      <c r="S783" s="510"/>
      <c r="T783" s="507" t="s">
        <v>489</v>
      </c>
      <c r="AM783">
        <v>0</v>
      </c>
      <c r="AN783">
        <v>0</v>
      </c>
      <c r="AO783">
        <v>0</v>
      </c>
      <c r="AP783">
        <v>0</v>
      </c>
    </row>
    <row r="784" spans="1:42" ht="18" hidden="1" outlineLevel="1" x14ac:dyDescent="0.35">
      <c r="A784" s="13" t="s">
        <v>184</v>
      </c>
      <c r="B784" s="35">
        <v>771</v>
      </c>
      <c r="C784" s="473"/>
      <c r="D784" s="474"/>
      <c r="E784" s="474"/>
      <c r="F784" s="475"/>
      <c r="G784" s="476">
        <v>0</v>
      </c>
      <c r="H784" s="477">
        <v>0.1</v>
      </c>
      <c r="I784" s="102">
        <v>0</v>
      </c>
      <c r="J784" s="475"/>
      <c r="K784" s="7"/>
      <c r="L784" s="491">
        <v>771</v>
      </c>
      <c r="M784" s="503" t="s">
        <v>489</v>
      </c>
      <c r="N784" s="511">
        <v>0</v>
      </c>
      <c r="O784" s="504"/>
      <c r="P784" s="505"/>
      <c r="R784" s="510"/>
      <c r="S784" s="510"/>
      <c r="T784" s="507" t="s">
        <v>489</v>
      </c>
      <c r="AM784">
        <v>0</v>
      </c>
      <c r="AN784">
        <v>0</v>
      </c>
      <c r="AO784">
        <v>0</v>
      </c>
      <c r="AP784">
        <v>0</v>
      </c>
    </row>
    <row r="785" spans="1:42" ht="18" hidden="1" outlineLevel="1" x14ac:dyDescent="0.35">
      <c r="A785" s="13" t="s">
        <v>184</v>
      </c>
      <c r="B785" s="35">
        <v>772</v>
      </c>
      <c r="C785" s="473"/>
      <c r="D785" s="474"/>
      <c r="E785" s="474"/>
      <c r="F785" s="475"/>
      <c r="G785" s="476">
        <v>0</v>
      </c>
      <c r="H785" s="477">
        <v>0.1</v>
      </c>
      <c r="I785" s="102">
        <v>0</v>
      </c>
      <c r="J785" s="475"/>
      <c r="K785" s="7"/>
      <c r="L785" s="491">
        <v>772</v>
      </c>
      <c r="M785" s="503" t="s">
        <v>489</v>
      </c>
      <c r="N785" s="511">
        <v>0</v>
      </c>
      <c r="O785" s="504"/>
      <c r="P785" s="505"/>
      <c r="R785" s="510"/>
      <c r="S785" s="510"/>
      <c r="T785" s="507" t="s">
        <v>489</v>
      </c>
      <c r="AM785">
        <v>0</v>
      </c>
      <c r="AN785">
        <v>0</v>
      </c>
      <c r="AO785">
        <v>0</v>
      </c>
      <c r="AP785">
        <v>0</v>
      </c>
    </row>
    <row r="786" spans="1:42" ht="18" hidden="1" outlineLevel="1" x14ac:dyDescent="0.35">
      <c r="A786" s="13" t="s">
        <v>184</v>
      </c>
      <c r="B786" s="35">
        <v>773</v>
      </c>
      <c r="C786" s="473"/>
      <c r="D786" s="474"/>
      <c r="E786" s="474"/>
      <c r="F786" s="475"/>
      <c r="G786" s="476">
        <v>0</v>
      </c>
      <c r="H786" s="477">
        <v>0.1</v>
      </c>
      <c r="I786" s="102">
        <v>0</v>
      </c>
      <c r="J786" s="475"/>
      <c r="K786" s="7"/>
      <c r="L786" s="491">
        <v>773</v>
      </c>
      <c r="M786" s="503" t="s">
        <v>489</v>
      </c>
      <c r="N786" s="511">
        <v>0</v>
      </c>
      <c r="O786" s="504"/>
      <c r="P786" s="505"/>
      <c r="R786" s="510"/>
      <c r="S786" s="510"/>
      <c r="T786" s="507" t="s">
        <v>489</v>
      </c>
      <c r="AM786">
        <v>0</v>
      </c>
      <c r="AN786">
        <v>0</v>
      </c>
      <c r="AO786">
        <v>0</v>
      </c>
      <c r="AP786">
        <v>0</v>
      </c>
    </row>
    <row r="787" spans="1:42" ht="18" hidden="1" outlineLevel="1" x14ac:dyDescent="0.35">
      <c r="A787" s="13" t="s">
        <v>184</v>
      </c>
      <c r="B787" s="35">
        <v>774</v>
      </c>
      <c r="C787" s="473"/>
      <c r="D787" s="474"/>
      <c r="E787" s="474"/>
      <c r="F787" s="475"/>
      <c r="G787" s="476">
        <v>0</v>
      </c>
      <c r="H787" s="477">
        <v>0.1</v>
      </c>
      <c r="I787" s="102">
        <v>0</v>
      </c>
      <c r="J787" s="475"/>
      <c r="K787" s="7"/>
      <c r="L787" s="491">
        <v>774</v>
      </c>
      <c r="M787" s="503" t="s">
        <v>489</v>
      </c>
      <c r="N787" s="511">
        <v>0</v>
      </c>
      <c r="O787" s="504"/>
      <c r="P787" s="505"/>
      <c r="R787" s="510"/>
      <c r="S787" s="510"/>
      <c r="T787" s="507" t="s">
        <v>489</v>
      </c>
      <c r="AM787">
        <v>0</v>
      </c>
      <c r="AN787">
        <v>0</v>
      </c>
      <c r="AO787">
        <v>0</v>
      </c>
      <c r="AP787">
        <v>0</v>
      </c>
    </row>
    <row r="788" spans="1:42" ht="18" hidden="1" outlineLevel="1" x14ac:dyDescent="0.35">
      <c r="A788" s="13" t="s">
        <v>184</v>
      </c>
      <c r="B788" s="35">
        <v>775</v>
      </c>
      <c r="C788" s="473"/>
      <c r="D788" s="474"/>
      <c r="E788" s="474"/>
      <c r="F788" s="475"/>
      <c r="G788" s="476">
        <v>0</v>
      </c>
      <c r="H788" s="477">
        <v>0.1</v>
      </c>
      <c r="I788" s="102">
        <v>0</v>
      </c>
      <c r="J788" s="475"/>
      <c r="K788" s="7"/>
      <c r="L788" s="491">
        <v>775</v>
      </c>
      <c r="M788" s="503" t="s">
        <v>489</v>
      </c>
      <c r="N788" s="511">
        <v>0</v>
      </c>
      <c r="O788" s="504"/>
      <c r="P788" s="505"/>
      <c r="R788" s="510"/>
      <c r="S788" s="510"/>
      <c r="T788" s="507" t="s">
        <v>489</v>
      </c>
      <c r="AM788">
        <v>0</v>
      </c>
      <c r="AN788">
        <v>0</v>
      </c>
      <c r="AO788">
        <v>0</v>
      </c>
      <c r="AP788">
        <v>0</v>
      </c>
    </row>
    <row r="789" spans="1:42" ht="18" hidden="1" outlineLevel="1" x14ac:dyDescent="0.35">
      <c r="A789" s="13" t="s">
        <v>184</v>
      </c>
      <c r="B789" s="35">
        <v>776</v>
      </c>
      <c r="C789" s="473"/>
      <c r="D789" s="474"/>
      <c r="E789" s="474"/>
      <c r="F789" s="475"/>
      <c r="G789" s="476">
        <v>0</v>
      </c>
      <c r="H789" s="477">
        <v>0.1</v>
      </c>
      <c r="I789" s="102">
        <v>0</v>
      </c>
      <c r="J789" s="475"/>
      <c r="K789" s="7"/>
      <c r="L789" s="491">
        <v>776</v>
      </c>
      <c r="M789" s="503" t="s">
        <v>489</v>
      </c>
      <c r="N789" s="511">
        <v>0</v>
      </c>
      <c r="O789" s="504"/>
      <c r="P789" s="505"/>
      <c r="R789" s="510"/>
      <c r="S789" s="510"/>
      <c r="T789" s="507" t="s">
        <v>489</v>
      </c>
      <c r="AM789">
        <v>0</v>
      </c>
      <c r="AN789">
        <v>0</v>
      </c>
      <c r="AO789">
        <v>0</v>
      </c>
      <c r="AP789">
        <v>0</v>
      </c>
    </row>
    <row r="790" spans="1:42" ht="18" hidden="1" outlineLevel="1" x14ac:dyDescent="0.35">
      <c r="A790" s="13" t="s">
        <v>184</v>
      </c>
      <c r="B790" s="35">
        <v>777</v>
      </c>
      <c r="C790" s="473"/>
      <c r="D790" s="474"/>
      <c r="E790" s="474"/>
      <c r="F790" s="475"/>
      <c r="G790" s="476">
        <v>0</v>
      </c>
      <c r="H790" s="477">
        <v>0.1</v>
      </c>
      <c r="I790" s="102">
        <v>0</v>
      </c>
      <c r="J790" s="475"/>
      <c r="K790" s="7"/>
      <c r="L790" s="491">
        <v>777</v>
      </c>
      <c r="M790" s="503" t="s">
        <v>489</v>
      </c>
      <c r="N790" s="511">
        <v>0</v>
      </c>
      <c r="O790" s="504"/>
      <c r="P790" s="505"/>
      <c r="R790" s="510"/>
      <c r="S790" s="510"/>
      <c r="T790" s="507" t="s">
        <v>489</v>
      </c>
      <c r="AM790">
        <v>0</v>
      </c>
      <c r="AN790">
        <v>0</v>
      </c>
      <c r="AO790">
        <v>0</v>
      </c>
      <c r="AP790">
        <v>0</v>
      </c>
    </row>
    <row r="791" spans="1:42" ht="18" hidden="1" outlineLevel="1" x14ac:dyDescent="0.35">
      <c r="A791" s="13" t="s">
        <v>184</v>
      </c>
      <c r="B791" s="35">
        <v>778</v>
      </c>
      <c r="C791" s="473"/>
      <c r="D791" s="474"/>
      <c r="E791" s="474"/>
      <c r="F791" s="475"/>
      <c r="G791" s="476">
        <v>0</v>
      </c>
      <c r="H791" s="477">
        <v>0.1</v>
      </c>
      <c r="I791" s="102">
        <v>0</v>
      </c>
      <c r="J791" s="475"/>
      <c r="K791" s="7"/>
      <c r="L791" s="491">
        <v>778</v>
      </c>
      <c r="M791" s="503" t="s">
        <v>489</v>
      </c>
      <c r="N791" s="511">
        <v>0</v>
      </c>
      <c r="O791" s="504"/>
      <c r="P791" s="505"/>
      <c r="R791" s="510"/>
      <c r="S791" s="510"/>
      <c r="T791" s="507" t="s">
        <v>489</v>
      </c>
      <c r="AM791">
        <v>0</v>
      </c>
      <c r="AN791">
        <v>0</v>
      </c>
      <c r="AO791">
        <v>0</v>
      </c>
      <c r="AP791">
        <v>0</v>
      </c>
    </row>
    <row r="792" spans="1:42" ht="18" hidden="1" outlineLevel="1" x14ac:dyDescent="0.35">
      <c r="A792" s="13" t="s">
        <v>184</v>
      </c>
      <c r="B792" s="35">
        <v>779</v>
      </c>
      <c r="C792" s="473"/>
      <c r="D792" s="474"/>
      <c r="E792" s="474"/>
      <c r="F792" s="475"/>
      <c r="G792" s="476">
        <v>0</v>
      </c>
      <c r="H792" s="477">
        <v>0.1</v>
      </c>
      <c r="I792" s="102">
        <v>0</v>
      </c>
      <c r="J792" s="475"/>
      <c r="K792" s="7"/>
      <c r="L792" s="491">
        <v>779</v>
      </c>
      <c r="M792" s="503" t="s">
        <v>489</v>
      </c>
      <c r="N792" s="511">
        <v>0</v>
      </c>
      <c r="O792" s="504"/>
      <c r="P792" s="505"/>
      <c r="R792" s="510"/>
      <c r="S792" s="510"/>
      <c r="T792" s="507" t="s">
        <v>489</v>
      </c>
      <c r="AM792">
        <v>0</v>
      </c>
      <c r="AN792">
        <v>0</v>
      </c>
      <c r="AO792">
        <v>0</v>
      </c>
      <c r="AP792">
        <v>0</v>
      </c>
    </row>
    <row r="793" spans="1:42" ht="18" hidden="1" outlineLevel="1" x14ac:dyDescent="0.35">
      <c r="A793" s="13" t="s">
        <v>184</v>
      </c>
      <c r="B793" s="35">
        <v>780</v>
      </c>
      <c r="C793" s="473"/>
      <c r="D793" s="474"/>
      <c r="E793" s="474"/>
      <c r="F793" s="475"/>
      <c r="G793" s="476">
        <v>0</v>
      </c>
      <c r="H793" s="477">
        <v>0.1</v>
      </c>
      <c r="I793" s="102">
        <v>0</v>
      </c>
      <c r="J793" s="475"/>
      <c r="K793" s="7"/>
      <c r="L793" s="491">
        <v>780</v>
      </c>
      <c r="M793" s="503" t="s">
        <v>489</v>
      </c>
      <c r="N793" s="511">
        <v>0</v>
      </c>
      <c r="O793" s="504"/>
      <c r="P793" s="505"/>
      <c r="R793" s="510"/>
      <c r="S793" s="510"/>
      <c r="T793" s="507" t="s">
        <v>489</v>
      </c>
      <c r="AM793">
        <v>0</v>
      </c>
      <c r="AN793">
        <v>0</v>
      </c>
      <c r="AO793">
        <v>0</v>
      </c>
      <c r="AP793">
        <v>0</v>
      </c>
    </row>
    <row r="794" spans="1:42" ht="18" hidden="1" outlineLevel="1" x14ac:dyDescent="0.35">
      <c r="A794" s="13" t="s">
        <v>184</v>
      </c>
      <c r="B794" s="35">
        <v>781</v>
      </c>
      <c r="C794" s="473"/>
      <c r="D794" s="474"/>
      <c r="E794" s="474"/>
      <c r="F794" s="475"/>
      <c r="G794" s="476">
        <v>0</v>
      </c>
      <c r="H794" s="477">
        <v>0.1</v>
      </c>
      <c r="I794" s="102">
        <v>0</v>
      </c>
      <c r="J794" s="475"/>
      <c r="K794" s="7"/>
      <c r="L794" s="491">
        <v>781</v>
      </c>
      <c r="M794" s="503" t="s">
        <v>489</v>
      </c>
      <c r="N794" s="511">
        <v>0</v>
      </c>
      <c r="O794" s="504"/>
      <c r="P794" s="505"/>
      <c r="R794" s="510"/>
      <c r="S794" s="510"/>
      <c r="T794" s="507" t="s">
        <v>489</v>
      </c>
      <c r="AM794">
        <v>0</v>
      </c>
      <c r="AN794">
        <v>0</v>
      </c>
      <c r="AO794">
        <v>0</v>
      </c>
      <c r="AP794">
        <v>0</v>
      </c>
    </row>
    <row r="795" spans="1:42" ht="18" hidden="1" outlineLevel="1" x14ac:dyDescent="0.35">
      <c r="A795" s="13" t="s">
        <v>184</v>
      </c>
      <c r="B795" s="35">
        <v>782</v>
      </c>
      <c r="C795" s="473"/>
      <c r="D795" s="474"/>
      <c r="E795" s="474"/>
      <c r="F795" s="475"/>
      <c r="G795" s="476">
        <v>0</v>
      </c>
      <c r="H795" s="477">
        <v>0.1</v>
      </c>
      <c r="I795" s="102">
        <v>0</v>
      </c>
      <c r="J795" s="475"/>
      <c r="K795" s="7"/>
      <c r="L795" s="491">
        <v>782</v>
      </c>
      <c r="M795" s="503" t="s">
        <v>489</v>
      </c>
      <c r="N795" s="511">
        <v>0</v>
      </c>
      <c r="O795" s="504"/>
      <c r="P795" s="505"/>
      <c r="R795" s="510"/>
      <c r="S795" s="510"/>
      <c r="T795" s="507" t="s">
        <v>489</v>
      </c>
      <c r="AM795">
        <v>0</v>
      </c>
      <c r="AN795">
        <v>0</v>
      </c>
      <c r="AO795">
        <v>0</v>
      </c>
      <c r="AP795">
        <v>0</v>
      </c>
    </row>
    <row r="796" spans="1:42" ht="18" hidden="1" outlineLevel="1" x14ac:dyDescent="0.35">
      <c r="A796" s="13" t="s">
        <v>184</v>
      </c>
      <c r="B796" s="35">
        <v>783</v>
      </c>
      <c r="C796" s="473"/>
      <c r="D796" s="474"/>
      <c r="E796" s="474"/>
      <c r="F796" s="475"/>
      <c r="G796" s="476">
        <v>0</v>
      </c>
      <c r="H796" s="477">
        <v>0.1</v>
      </c>
      <c r="I796" s="102">
        <v>0</v>
      </c>
      <c r="J796" s="475"/>
      <c r="K796" s="7"/>
      <c r="L796" s="491">
        <v>783</v>
      </c>
      <c r="M796" s="503" t="s">
        <v>489</v>
      </c>
      <c r="N796" s="511">
        <v>0</v>
      </c>
      <c r="O796" s="504"/>
      <c r="P796" s="505"/>
      <c r="R796" s="510"/>
      <c r="S796" s="510"/>
      <c r="T796" s="507" t="s">
        <v>489</v>
      </c>
      <c r="AM796">
        <v>0</v>
      </c>
      <c r="AN796">
        <v>0</v>
      </c>
      <c r="AO796">
        <v>0</v>
      </c>
      <c r="AP796">
        <v>0</v>
      </c>
    </row>
    <row r="797" spans="1:42" ht="18" hidden="1" outlineLevel="1" x14ac:dyDescent="0.35">
      <c r="A797" s="13" t="s">
        <v>184</v>
      </c>
      <c r="B797" s="35">
        <v>784</v>
      </c>
      <c r="C797" s="473"/>
      <c r="D797" s="474"/>
      <c r="E797" s="474"/>
      <c r="F797" s="475"/>
      <c r="G797" s="476">
        <v>0</v>
      </c>
      <c r="H797" s="477">
        <v>0.1</v>
      </c>
      <c r="I797" s="102">
        <v>0</v>
      </c>
      <c r="J797" s="475"/>
      <c r="K797" s="7"/>
      <c r="L797" s="491">
        <v>784</v>
      </c>
      <c r="M797" s="503" t="s">
        <v>489</v>
      </c>
      <c r="N797" s="511">
        <v>0</v>
      </c>
      <c r="O797" s="504"/>
      <c r="P797" s="505"/>
      <c r="R797" s="510"/>
      <c r="S797" s="510"/>
      <c r="T797" s="507" t="s">
        <v>489</v>
      </c>
      <c r="AM797">
        <v>0</v>
      </c>
      <c r="AN797">
        <v>0</v>
      </c>
      <c r="AO797">
        <v>0</v>
      </c>
      <c r="AP797">
        <v>0</v>
      </c>
    </row>
    <row r="798" spans="1:42" ht="18" hidden="1" outlineLevel="1" x14ac:dyDescent="0.35">
      <c r="A798" s="13" t="s">
        <v>184</v>
      </c>
      <c r="B798" s="35">
        <v>785</v>
      </c>
      <c r="C798" s="473"/>
      <c r="D798" s="474"/>
      <c r="E798" s="474"/>
      <c r="F798" s="475"/>
      <c r="G798" s="476">
        <v>0</v>
      </c>
      <c r="H798" s="477">
        <v>0.1</v>
      </c>
      <c r="I798" s="102">
        <v>0</v>
      </c>
      <c r="J798" s="475"/>
      <c r="K798" s="7"/>
      <c r="L798" s="491">
        <v>785</v>
      </c>
      <c r="M798" s="503" t="s">
        <v>489</v>
      </c>
      <c r="N798" s="511">
        <v>0</v>
      </c>
      <c r="O798" s="504"/>
      <c r="P798" s="505"/>
      <c r="R798" s="510"/>
      <c r="S798" s="510"/>
      <c r="T798" s="507" t="s">
        <v>489</v>
      </c>
      <c r="AM798">
        <v>0</v>
      </c>
      <c r="AN798">
        <v>0</v>
      </c>
      <c r="AO798">
        <v>0</v>
      </c>
      <c r="AP798">
        <v>0</v>
      </c>
    </row>
    <row r="799" spans="1:42" ht="18" hidden="1" outlineLevel="1" x14ac:dyDescent="0.35">
      <c r="A799" s="13" t="s">
        <v>184</v>
      </c>
      <c r="B799" s="35">
        <v>786</v>
      </c>
      <c r="C799" s="473"/>
      <c r="D799" s="474"/>
      <c r="E799" s="474"/>
      <c r="F799" s="475"/>
      <c r="G799" s="476">
        <v>0</v>
      </c>
      <c r="H799" s="477">
        <v>0.1</v>
      </c>
      <c r="I799" s="102">
        <v>0</v>
      </c>
      <c r="J799" s="475"/>
      <c r="K799" s="7"/>
      <c r="L799" s="491">
        <v>786</v>
      </c>
      <c r="M799" s="503" t="s">
        <v>489</v>
      </c>
      <c r="N799" s="511">
        <v>0</v>
      </c>
      <c r="O799" s="504"/>
      <c r="P799" s="505"/>
      <c r="R799" s="510"/>
      <c r="S799" s="510"/>
      <c r="T799" s="507" t="s">
        <v>489</v>
      </c>
      <c r="AM799">
        <v>0</v>
      </c>
      <c r="AN799">
        <v>0</v>
      </c>
      <c r="AO799">
        <v>0</v>
      </c>
      <c r="AP799">
        <v>0</v>
      </c>
    </row>
    <row r="800" spans="1:42" ht="18" hidden="1" outlineLevel="1" x14ac:dyDescent="0.35">
      <c r="A800" s="13" t="s">
        <v>184</v>
      </c>
      <c r="B800" s="35">
        <v>787</v>
      </c>
      <c r="C800" s="473"/>
      <c r="D800" s="474"/>
      <c r="E800" s="474"/>
      <c r="F800" s="475"/>
      <c r="G800" s="476">
        <v>0</v>
      </c>
      <c r="H800" s="477">
        <v>0.1</v>
      </c>
      <c r="I800" s="102">
        <v>0</v>
      </c>
      <c r="J800" s="475"/>
      <c r="K800" s="7"/>
      <c r="L800" s="491">
        <v>787</v>
      </c>
      <c r="M800" s="503" t="s">
        <v>489</v>
      </c>
      <c r="N800" s="511">
        <v>0</v>
      </c>
      <c r="O800" s="504"/>
      <c r="P800" s="505"/>
      <c r="R800" s="510"/>
      <c r="S800" s="510"/>
      <c r="T800" s="507" t="s">
        <v>489</v>
      </c>
      <c r="AM800">
        <v>0</v>
      </c>
      <c r="AN800">
        <v>0</v>
      </c>
      <c r="AO800">
        <v>0</v>
      </c>
      <c r="AP800">
        <v>0</v>
      </c>
    </row>
    <row r="801" spans="1:42" ht="18" hidden="1" outlineLevel="1" x14ac:dyDescent="0.35">
      <c r="A801" s="13" t="s">
        <v>184</v>
      </c>
      <c r="B801" s="35">
        <v>788</v>
      </c>
      <c r="C801" s="473"/>
      <c r="D801" s="474"/>
      <c r="E801" s="474"/>
      <c r="F801" s="475"/>
      <c r="G801" s="476">
        <v>0</v>
      </c>
      <c r="H801" s="477">
        <v>0.1</v>
      </c>
      <c r="I801" s="102">
        <v>0</v>
      </c>
      <c r="J801" s="475"/>
      <c r="K801" s="7"/>
      <c r="L801" s="491">
        <v>788</v>
      </c>
      <c r="M801" s="503" t="s">
        <v>489</v>
      </c>
      <c r="N801" s="511">
        <v>0</v>
      </c>
      <c r="O801" s="504"/>
      <c r="P801" s="505"/>
      <c r="R801" s="510"/>
      <c r="S801" s="510"/>
      <c r="T801" s="507" t="s">
        <v>489</v>
      </c>
      <c r="AM801">
        <v>0</v>
      </c>
      <c r="AN801">
        <v>0</v>
      </c>
      <c r="AO801">
        <v>0</v>
      </c>
      <c r="AP801">
        <v>0</v>
      </c>
    </row>
    <row r="802" spans="1:42" ht="18" hidden="1" outlineLevel="1" x14ac:dyDescent="0.35">
      <c r="A802" s="13" t="s">
        <v>184</v>
      </c>
      <c r="B802" s="35">
        <v>789</v>
      </c>
      <c r="C802" s="473"/>
      <c r="D802" s="474"/>
      <c r="E802" s="474"/>
      <c r="F802" s="475"/>
      <c r="G802" s="476">
        <v>0</v>
      </c>
      <c r="H802" s="477">
        <v>0.1</v>
      </c>
      <c r="I802" s="102">
        <v>0</v>
      </c>
      <c r="J802" s="475"/>
      <c r="K802" s="7"/>
      <c r="L802" s="491">
        <v>789</v>
      </c>
      <c r="M802" s="503" t="s">
        <v>489</v>
      </c>
      <c r="N802" s="511">
        <v>0</v>
      </c>
      <c r="O802" s="504"/>
      <c r="P802" s="505"/>
      <c r="R802" s="510"/>
      <c r="S802" s="510"/>
      <c r="T802" s="507" t="s">
        <v>489</v>
      </c>
      <c r="AM802">
        <v>0</v>
      </c>
      <c r="AN802">
        <v>0</v>
      </c>
      <c r="AO802">
        <v>0</v>
      </c>
      <c r="AP802">
        <v>0</v>
      </c>
    </row>
    <row r="803" spans="1:42" ht="18" hidden="1" outlineLevel="1" x14ac:dyDescent="0.35">
      <c r="A803" s="13" t="s">
        <v>184</v>
      </c>
      <c r="B803" s="35">
        <v>790</v>
      </c>
      <c r="C803" s="473"/>
      <c r="D803" s="474"/>
      <c r="E803" s="474"/>
      <c r="F803" s="475"/>
      <c r="G803" s="476">
        <v>0</v>
      </c>
      <c r="H803" s="477">
        <v>0.1</v>
      </c>
      <c r="I803" s="102">
        <v>0</v>
      </c>
      <c r="J803" s="475"/>
      <c r="K803" s="7"/>
      <c r="L803" s="491">
        <v>790</v>
      </c>
      <c r="M803" s="503" t="s">
        <v>489</v>
      </c>
      <c r="N803" s="511">
        <v>0</v>
      </c>
      <c r="O803" s="504"/>
      <c r="P803" s="505"/>
      <c r="R803" s="510"/>
      <c r="S803" s="510"/>
      <c r="T803" s="507" t="s">
        <v>489</v>
      </c>
      <c r="AM803">
        <v>0</v>
      </c>
      <c r="AN803">
        <v>0</v>
      </c>
      <c r="AO803">
        <v>0</v>
      </c>
      <c r="AP803">
        <v>0</v>
      </c>
    </row>
    <row r="804" spans="1:42" ht="18" hidden="1" outlineLevel="1" x14ac:dyDescent="0.35">
      <c r="A804" s="13" t="s">
        <v>184</v>
      </c>
      <c r="B804" s="35">
        <v>791</v>
      </c>
      <c r="C804" s="473"/>
      <c r="D804" s="474"/>
      <c r="E804" s="474"/>
      <c r="F804" s="475"/>
      <c r="G804" s="476">
        <v>0</v>
      </c>
      <c r="H804" s="477">
        <v>0.1</v>
      </c>
      <c r="I804" s="102">
        <v>0</v>
      </c>
      <c r="J804" s="475"/>
      <c r="K804" s="7"/>
      <c r="L804" s="491">
        <v>791</v>
      </c>
      <c r="M804" s="503" t="s">
        <v>489</v>
      </c>
      <c r="N804" s="511">
        <v>0</v>
      </c>
      <c r="O804" s="504"/>
      <c r="P804" s="505"/>
      <c r="R804" s="510"/>
      <c r="S804" s="510"/>
      <c r="T804" s="507" t="s">
        <v>489</v>
      </c>
      <c r="AM804">
        <v>0</v>
      </c>
      <c r="AN804">
        <v>0</v>
      </c>
      <c r="AO804">
        <v>0</v>
      </c>
      <c r="AP804">
        <v>0</v>
      </c>
    </row>
    <row r="805" spans="1:42" ht="18" hidden="1" outlineLevel="1" x14ac:dyDescent="0.35">
      <c r="A805" s="13" t="s">
        <v>184</v>
      </c>
      <c r="B805" s="35">
        <v>792</v>
      </c>
      <c r="C805" s="473"/>
      <c r="D805" s="474"/>
      <c r="E805" s="474"/>
      <c r="F805" s="475"/>
      <c r="G805" s="476">
        <v>0</v>
      </c>
      <c r="H805" s="477">
        <v>0.1</v>
      </c>
      <c r="I805" s="102">
        <v>0</v>
      </c>
      <c r="J805" s="475"/>
      <c r="K805" s="7"/>
      <c r="L805" s="491">
        <v>792</v>
      </c>
      <c r="M805" s="503" t="s">
        <v>489</v>
      </c>
      <c r="N805" s="511">
        <v>0</v>
      </c>
      <c r="O805" s="504"/>
      <c r="P805" s="505"/>
      <c r="R805" s="510"/>
      <c r="S805" s="510"/>
      <c r="T805" s="507" t="s">
        <v>489</v>
      </c>
      <c r="AM805">
        <v>0</v>
      </c>
      <c r="AN805">
        <v>0</v>
      </c>
      <c r="AO805">
        <v>0</v>
      </c>
      <c r="AP805">
        <v>0</v>
      </c>
    </row>
    <row r="806" spans="1:42" ht="18" hidden="1" outlineLevel="1" x14ac:dyDescent="0.35">
      <c r="A806" s="13" t="s">
        <v>184</v>
      </c>
      <c r="B806" s="35">
        <v>793</v>
      </c>
      <c r="C806" s="473"/>
      <c r="D806" s="474"/>
      <c r="E806" s="474"/>
      <c r="F806" s="475"/>
      <c r="G806" s="476">
        <v>0</v>
      </c>
      <c r="H806" s="477">
        <v>0.1</v>
      </c>
      <c r="I806" s="102">
        <v>0</v>
      </c>
      <c r="J806" s="475"/>
      <c r="K806" s="7"/>
      <c r="L806" s="491">
        <v>793</v>
      </c>
      <c r="M806" s="503" t="s">
        <v>489</v>
      </c>
      <c r="N806" s="511">
        <v>0</v>
      </c>
      <c r="O806" s="504"/>
      <c r="P806" s="505"/>
      <c r="R806" s="510"/>
      <c r="S806" s="510"/>
      <c r="T806" s="507" t="s">
        <v>489</v>
      </c>
      <c r="AM806">
        <v>0</v>
      </c>
      <c r="AN806">
        <v>0</v>
      </c>
      <c r="AO806">
        <v>0</v>
      </c>
      <c r="AP806">
        <v>0</v>
      </c>
    </row>
    <row r="807" spans="1:42" ht="18" hidden="1" outlineLevel="1" x14ac:dyDescent="0.35">
      <c r="A807" s="13" t="s">
        <v>184</v>
      </c>
      <c r="B807" s="35">
        <v>794</v>
      </c>
      <c r="C807" s="473"/>
      <c r="D807" s="474"/>
      <c r="E807" s="474"/>
      <c r="F807" s="475"/>
      <c r="G807" s="476">
        <v>0</v>
      </c>
      <c r="H807" s="477">
        <v>0.1</v>
      </c>
      <c r="I807" s="102">
        <v>0</v>
      </c>
      <c r="J807" s="475"/>
      <c r="K807" s="7"/>
      <c r="L807" s="491">
        <v>794</v>
      </c>
      <c r="M807" s="503" t="s">
        <v>489</v>
      </c>
      <c r="N807" s="511">
        <v>0</v>
      </c>
      <c r="O807" s="504"/>
      <c r="P807" s="505"/>
      <c r="R807" s="510"/>
      <c r="S807" s="510"/>
      <c r="T807" s="507" t="s">
        <v>489</v>
      </c>
      <c r="AM807">
        <v>0</v>
      </c>
      <c r="AN807">
        <v>0</v>
      </c>
      <c r="AO807">
        <v>0</v>
      </c>
      <c r="AP807">
        <v>0</v>
      </c>
    </row>
    <row r="808" spans="1:42" ht="18" hidden="1" outlineLevel="1" x14ac:dyDescent="0.35">
      <c r="A808" s="13" t="s">
        <v>184</v>
      </c>
      <c r="B808" s="35">
        <v>795</v>
      </c>
      <c r="C808" s="473"/>
      <c r="D808" s="474"/>
      <c r="E808" s="474"/>
      <c r="F808" s="475"/>
      <c r="G808" s="476">
        <v>0</v>
      </c>
      <c r="H808" s="477">
        <v>0.1</v>
      </c>
      <c r="I808" s="102">
        <v>0</v>
      </c>
      <c r="J808" s="475"/>
      <c r="K808" s="7"/>
      <c r="L808" s="491">
        <v>795</v>
      </c>
      <c r="M808" s="503" t="s">
        <v>489</v>
      </c>
      <c r="N808" s="511">
        <v>0</v>
      </c>
      <c r="O808" s="504"/>
      <c r="P808" s="505"/>
      <c r="R808" s="510"/>
      <c r="S808" s="510"/>
      <c r="T808" s="507" t="s">
        <v>489</v>
      </c>
      <c r="AM808">
        <v>0</v>
      </c>
      <c r="AN808">
        <v>0</v>
      </c>
      <c r="AO808">
        <v>0</v>
      </c>
      <c r="AP808">
        <v>0</v>
      </c>
    </row>
    <row r="809" spans="1:42" ht="18" hidden="1" outlineLevel="1" x14ac:dyDescent="0.35">
      <c r="A809" s="13" t="s">
        <v>184</v>
      </c>
      <c r="B809" s="35">
        <v>796</v>
      </c>
      <c r="C809" s="473"/>
      <c r="D809" s="474"/>
      <c r="E809" s="474"/>
      <c r="F809" s="475"/>
      <c r="G809" s="476">
        <v>0</v>
      </c>
      <c r="H809" s="477">
        <v>0.1</v>
      </c>
      <c r="I809" s="102">
        <v>0</v>
      </c>
      <c r="J809" s="475"/>
      <c r="K809" s="7"/>
      <c r="L809" s="491">
        <v>796</v>
      </c>
      <c r="M809" s="503" t="s">
        <v>489</v>
      </c>
      <c r="N809" s="511">
        <v>0</v>
      </c>
      <c r="O809" s="504"/>
      <c r="P809" s="505"/>
      <c r="R809" s="510"/>
      <c r="S809" s="510"/>
      <c r="T809" s="507" t="s">
        <v>489</v>
      </c>
      <c r="AM809">
        <v>0</v>
      </c>
      <c r="AN809">
        <v>0</v>
      </c>
      <c r="AO809">
        <v>0</v>
      </c>
      <c r="AP809">
        <v>0</v>
      </c>
    </row>
    <row r="810" spans="1:42" ht="18" hidden="1" outlineLevel="1" x14ac:dyDescent="0.35">
      <c r="A810" s="13" t="s">
        <v>184</v>
      </c>
      <c r="B810" s="35">
        <v>797</v>
      </c>
      <c r="C810" s="473"/>
      <c r="D810" s="474"/>
      <c r="E810" s="474"/>
      <c r="F810" s="475"/>
      <c r="G810" s="476">
        <v>0</v>
      </c>
      <c r="H810" s="477">
        <v>0.1</v>
      </c>
      <c r="I810" s="102">
        <v>0</v>
      </c>
      <c r="J810" s="475"/>
      <c r="K810" s="7"/>
      <c r="L810" s="491">
        <v>797</v>
      </c>
      <c r="M810" s="503" t="s">
        <v>489</v>
      </c>
      <c r="N810" s="511">
        <v>0</v>
      </c>
      <c r="O810" s="504"/>
      <c r="P810" s="505"/>
      <c r="R810" s="510"/>
      <c r="S810" s="510"/>
      <c r="T810" s="507" t="s">
        <v>489</v>
      </c>
      <c r="AM810">
        <v>0</v>
      </c>
      <c r="AN810">
        <v>0</v>
      </c>
      <c r="AO810">
        <v>0</v>
      </c>
      <c r="AP810">
        <v>0</v>
      </c>
    </row>
    <row r="811" spans="1:42" ht="18" hidden="1" outlineLevel="1" x14ac:dyDescent="0.35">
      <c r="A811" s="13" t="s">
        <v>184</v>
      </c>
      <c r="B811" s="35">
        <v>798</v>
      </c>
      <c r="C811" s="473"/>
      <c r="D811" s="474"/>
      <c r="E811" s="474"/>
      <c r="F811" s="475"/>
      <c r="G811" s="476">
        <v>0</v>
      </c>
      <c r="H811" s="477">
        <v>0.1</v>
      </c>
      <c r="I811" s="102">
        <v>0</v>
      </c>
      <c r="J811" s="475"/>
      <c r="K811" s="7"/>
      <c r="L811" s="491">
        <v>798</v>
      </c>
      <c r="M811" s="503" t="s">
        <v>489</v>
      </c>
      <c r="N811" s="511">
        <v>0</v>
      </c>
      <c r="O811" s="504"/>
      <c r="P811" s="505"/>
      <c r="R811" s="510"/>
      <c r="S811" s="510"/>
      <c r="T811" s="507" t="s">
        <v>489</v>
      </c>
      <c r="AM811">
        <v>0</v>
      </c>
      <c r="AN811">
        <v>0</v>
      </c>
      <c r="AO811">
        <v>0</v>
      </c>
      <c r="AP811">
        <v>0</v>
      </c>
    </row>
    <row r="812" spans="1:42" ht="18" hidden="1" outlineLevel="1" x14ac:dyDescent="0.35">
      <c r="A812" s="13" t="s">
        <v>184</v>
      </c>
      <c r="B812" s="35">
        <v>799</v>
      </c>
      <c r="C812" s="473"/>
      <c r="D812" s="474"/>
      <c r="E812" s="474"/>
      <c r="F812" s="475"/>
      <c r="G812" s="476">
        <v>0</v>
      </c>
      <c r="H812" s="477">
        <v>0.1</v>
      </c>
      <c r="I812" s="102">
        <v>0</v>
      </c>
      <c r="J812" s="475"/>
      <c r="K812" s="7"/>
      <c r="L812" s="491">
        <v>799</v>
      </c>
      <c r="M812" s="503" t="s">
        <v>489</v>
      </c>
      <c r="N812" s="511">
        <v>0</v>
      </c>
      <c r="O812" s="504"/>
      <c r="P812" s="505"/>
      <c r="R812" s="510"/>
      <c r="S812" s="510"/>
      <c r="T812" s="507" t="s">
        <v>489</v>
      </c>
      <c r="AM812">
        <v>0</v>
      </c>
      <c r="AN812">
        <v>0</v>
      </c>
      <c r="AO812">
        <v>0</v>
      </c>
      <c r="AP812">
        <v>0</v>
      </c>
    </row>
    <row r="813" spans="1:42" ht="18" hidden="1" outlineLevel="1" x14ac:dyDescent="0.35">
      <c r="A813" s="13" t="s">
        <v>184</v>
      </c>
      <c r="B813" s="35">
        <v>800</v>
      </c>
      <c r="C813" s="473"/>
      <c r="D813" s="474"/>
      <c r="E813" s="474"/>
      <c r="F813" s="475"/>
      <c r="G813" s="476">
        <v>0</v>
      </c>
      <c r="H813" s="477">
        <v>0.1</v>
      </c>
      <c r="I813" s="102">
        <v>0</v>
      </c>
      <c r="J813" s="475"/>
      <c r="K813" s="7"/>
      <c r="L813" s="491">
        <v>800</v>
      </c>
      <c r="M813" s="503" t="s">
        <v>489</v>
      </c>
      <c r="N813" s="511">
        <v>0</v>
      </c>
      <c r="O813" s="504"/>
      <c r="P813" s="505"/>
      <c r="R813" s="510"/>
      <c r="S813" s="510"/>
      <c r="T813" s="507" t="s">
        <v>489</v>
      </c>
      <c r="AM813">
        <v>0</v>
      </c>
      <c r="AN813">
        <v>0</v>
      </c>
      <c r="AO813">
        <v>0</v>
      </c>
      <c r="AP813">
        <v>0</v>
      </c>
    </row>
    <row r="814" spans="1:42" ht="18" hidden="1" outlineLevel="1" x14ac:dyDescent="0.35">
      <c r="A814" s="13" t="s">
        <v>184</v>
      </c>
      <c r="B814" s="35">
        <v>801</v>
      </c>
      <c r="C814" s="473"/>
      <c r="D814" s="474"/>
      <c r="E814" s="474"/>
      <c r="F814" s="475"/>
      <c r="G814" s="476">
        <v>0</v>
      </c>
      <c r="H814" s="477">
        <v>0.1</v>
      </c>
      <c r="I814" s="102">
        <v>0</v>
      </c>
      <c r="J814" s="475"/>
      <c r="K814" s="7"/>
      <c r="L814" s="491">
        <v>801</v>
      </c>
      <c r="M814" s="503" t="s">
        <v>489</v>
      </c>
      <c r="N814" s="511">
        <v>0</v>
      </c>
      <c r="O814" s="504"/>
      <c r="P814" s="505"/>
      <c r="R814" s="510"/>
      <c r="S814" s="510"/>
      <c r="T814" s="507" t="s">
        <v>489</v>
      </c>
      <c r="AM814">
        <v>0</v>
      </c>
      <c r="AN814">
        <v>0</v>
      </c>
      <c r="AO814">
        <v>0</v>
      </c>
      <c r="AP814">
        <v>0</v>
      </c>
    </row>
    <row r="815" spans="1:42" ht="18" hidden="1" outlineLevel="1" x14ac:dyDescent="0.35">
      <c r="A815" s="13" t="s">
        <v>184</v>
      </c>
      <c r="B815" s="35">
        <v>802</v>
      </c>
      <c r="C815" s="473"/>
      <c r="D815" s="474"/>
      <c r="E815" s="474"/>
      <c r="F815" s="475"/>
      <c r="G815" s="476">
        <v>0</v>
      </c>
      <c r="H815" s="477">
        <v>0.1</v>
      </c>
      <c r="I815" s="102">
        <v>0</v>
      </c>
      <c r="J815" s="475"/>
      <c r="K815" s="7"/>
      <c r="L815" s="491">
        <v>802</v>
      </c>
      <c r="M815" s="503" t="s">
        <v>489</v>
      </c>
      <c r="N815" s="511">
        <v>0</v>
      </c>
      <c r="O815" s="504"/>
      <c r="P815" s="505"/>
      <c r="R815" s="510"/>
      <c r="S815" s="510"/>
      <c r="T815" s="507" t="s">
        <v>489</v>
      </c>
      <c r="AM815">
        <v>0</v>
      </c>
      <c r="AN815">
        <v>0</v>
      </c>
      <c r="AO815">
        <v>0</v>
      </c>
      <c r="AP815">
        <v>0</v>
      </c>
    </row>
    <row r="816" spans="1:42" ht="18" hidden="1" outlineLevel="1" x14ac:dyDescent="0.35">
      <c r="A816" s="13" t="s">
        <v>184</v>
      </c>
      <c r="B816" s="35">
        <v>803</v>
      </c>
      <c r="C816" s="473"/>
      <c r="D816" s="474"/>
      <c r="E816" s="474"/>
      <c r="F816" s="475"/>
      <c r="G816" s="476">
        <v>0</v>
      </c>
      <c r="H816" s="477">
        <v>0.1</v>
      </c>
      <c r="I816" s="102">
        <v>0</v>
      </c>
      <c r="J816" s="475"/>
      <c r="K816" s="7"/>
      <c r="L816" s="491">
        <v>803</v>
      </c>
      <c r="M816" s="503" t="s">
        <v>489</v>
      </c>
      <c r="N816" s="511">
        <v>0</v>
      </c>
      <c r="O816" s="504"/>
      <c r="P816" s="505"/>
      <c r="R816" s="510"/>
      <c r="S816" s="510"/>
      <c r="T816" s="507" t="s">
        <v>489</v>
      </c>
      <c r="AM816">
        <v>0</v>
      </c>
      <c r="AN816">
        <v>0</v>
      </c>
      <c r="AO816">
        <v>0</v>
      </c>
      <c r="AP816">
        <v>0</v>
      </c>
    </row>
    <row r="817" spans="1:42" ht="18" hidden="1" outlineLevel="1" x14ac:dyDescent="0.35">
      <c r="A817" s="13" t="s">
        <v>184</v>
      </c>
      <c r="B817" s="35">
        <v>804</v>
      </c>
      <c r="C817" s="473"/>
      <c r="D817" s="474"/>
      <c r="E817" s="474"/>
      <c r="F817" s="475"/>
      <c r="G817" s="476">
        <v>0</v>
      </c>
      <c r="H817" s="477">
        <v>0.1</v>
      </c>
      <c r="I817" s="102">
        <v>0</v>
      </c>
      <c r="J817" s="475"/>
      <c r="K817" s="7"/>
      <c r="L817" s="491">
        <v>804</v>
      </c>
      <c r="M817" s="503" t="s">
        <v>489</v>
      </c>
      <c r="N817" s="511">
        <v>0</v>
      </c>
      <c r="O817" s="504"/>
      <c r="P817" s="505"/>
      <c r="R817" s="510"/>
      <c r="S817" s="510"/>
      <c r="T817" s="507" t="s">
        <v>489</v>
      </c>
      <c r="AM817">
        <v>0</v>
      </c>
      <c r="AN817">
        <v>0</v>
      </c>
      <c r="AO817">
        <v>0</v>
      </c>
      <c r="AP817">
        <v>0</v>
      </c>
    </row>
    <row r="818" spans="1:42" ht="18" hidden="1" outlineLevel="1" x14ac:dyDescent="0.35">
      <c r="A818" s="13" t="s">
        <v>184</v>
      </c>
      <c r="B818" s="35">
        <v>805</v>
      </c>
      <c r="C818" s="473"/>
      <c r="D818" s="474"/>
      <c r="E818" s="474"/>
      <c r="F818" s="475"/>
      <c r="G818" s="476">
        <v>0</v>
      </c>
      <c r="H818" s="477">
        <v>0.1</v>
      </c>
      <c r="I818" s="102">
        <v>0</v>
      </c>
      <c r="J818" s="475"/>
      <c r="K818" s="7"/>
      <c r="L818" s="491">
        <v>805</v>
      </c>
      <c r="M818" s="503" t="s">
        <v>489</v>
      </c>
      <c r="N818" s="511">
        <v>0</v>
      </c>
      <c r="O818" s="504"/>
      <c r="P818" s="505"/>
      <c r="R818" s="510"/>
      <c r="S818" s="510"/>
      <c r="T818" s="507" t="s">
        <v>489</v>
      </c>
      <c r="AM818">
        <v>0</v>
      </c>
      <c r="AN818">
        <v>0</v>
      </c>
      <c r="AO818">
        <v>0</v>
      </c>
      <c r="AP818">
        <v>0</v>
      </c>
    </row>
    <row r="819" spans="1:42" ht="18" hidden="1" outlineLevel="1" x14ac:dyDescent="0.35">
      <c r="A819" s="13" t="s">
        <v>184</v>
      </c>
      <c r="B819" s="35">
        <v>806</v>
      </c>
      <c r="C819" s="473"/>
      <c r="D819" s="474"/>
      <c r="E819" s="474"/>
      <c r="F819" s="475"/>
      <c r="G819" s="476">
        <v>0</v>
      </c>
      <c r="H819" s="477">
        <v>0.1</v>
      </c>
      <c r="I819" s="102">
        <v>0</v>
      </c>
      <c r="J819" s="475"/>
      <c r="K819" s="7"/>
      <c r="L819" s="491">
        <v>806</v>
      </c>
      <c r="M819" s="503" t="s">
        <v>489</v>
      </c>
      <c r="N819" s="511">
        <v>0</v>
      </c>
      <c r="O819" s="504"/>
      <c r="P819" s="505"/>
      <c r="R819" s="510"/>
      <c r="S819" s="510"/>
      <c r="T819" s="507" t="s">
        <v>489</v>
      </c>
      <c r="AM819">
        <v>0</v>
      </c>
      <c r="AN819">
        <v>0</v>
      </c>
      <c r="AO819">
        <v>0</v>
      </c>
      <c r="AP819">
        <v>0</v>
      </c>
    </row>
    <row r="820" spans="1:42" ht="18" hidden="1" outlineLevel="1" x14ac:dyDescent="0.35">
      <c r="A820" s="13" t="s">
        <v>184</v>
      </c>
      <c r="B820" s="35">
        <v>807</v>
      </c>
      <c r="C820" s="473"/>
      <c r="D820" s="474"/>
      <c r="E820" s="474"/>
      <c r="F820" s="475"/>
      <c r="G820" s="476">
        <v>0</v>
      </c>
      <c r="H820" s="477">
        <v>0.1</v>
      </c>
      <c r="I820" s="102">
        <v>0</v>
      </c>
      <c r="J820" s="475"/>
      <c r="K820" s="7"/>
      <c r="L820" s="491">
        <v>807</v>
      </c>
      <c r="M820" s="503" t="s">
        <v>489</v>
      </c>
      <c r="N820" s="511">
        <v>0</v>
      </c>
      <c r="O820" s="504"/>
      <c r="P820" s="505"/>
      <c r="R820" s="510"/>
      <c r="S820" s="510"/>
      <c r="T820" s="507" t="s">
        <v>489</v>
      </c>
      <c r="AM820">
        <v>0</v>
      </c>
      <c r="AN820">
        <v>0</v>
      </c>
      <c r="AO820">
        <v>0</v>
      </c>
      <c r="AP820">
        <v>0</v>
      </c>
    </row>
    <row r="821" spans="1:42" ht="18" hidden="1" outlineLevel="1" x14ac:dyDescent="0.35">
      <c r="A821" s="13" t="s">
        <v>184</v>
      </c>
      <c r="B821" s="35">
        <v>808</v>
      </c>
      <c r="C821" s="473"/>
      <c r="D821" s="474"/>
      <c r="E821" s="474"/>
      <c r="F821" s="475"/>
      <c r="G821" s="476">
        <v>0</v>
      </c>
      <c r="H821" s="477">
        <v>0.1</v>
      </c>
      <c r="I821" s="102">
        <v>0</v>
      </c>
      <c r="J821" s="475"/>
      <c r="K821" s="7"/>
      <c r="L821" s="491">
        <v>808</v>
      </c>
      <c r="M821" s="503" t="s">
        <v>489</v>
      </c>
      <c r="N821" s="511">
        <v>0</v>
      </c>
      <c r="O821" s="504"/>
      <c r="P821" s="505"/>
      <c r="R821" s="510"/>
      <c r="S821" s="510"/>
      <c r="T821" s="507" t="s">
        <v>489</v>
      </c>
      <c r="AM821">
        <v>0</v>
      </c>
      <c r="AN821">
        <v>0</v>
      </c>
      <c r="AO821">
        <v>0</v>
      </c>
      <c r="AP821">
        <v>0</v>
      </c>
    </row>
    <row r="822" spans="1:42" ht="18" hidden="1" outlineLevel="1" x14ac:dyDescent="0.35">
      <c r="A822" s="13" t="s">
        <v>184</v>
      </c>
      <c r="B822" s="35">
        <v>809</v>
      </c>
      <c r="C822" s="473"/>
      <c r="D822" s="474"/>
      <c r="E822" s="474"/>
      <c r="F822" s="475"/>
      <c r="G822" s="476">
        <v>0</v>
      </c>
      <c r="H822" s="477">
        <v>0.1</v>
      </c>
      <c r="I822" s="102">
        <v>0</v>
      </c>
      <c r="J822" s="475"/>
      <c r="K822" s="7"/>
      <c r="L822" s="491">
        <v>809</v>
      </c>
      <c r="M822" s="503" t="s">
        <v>489</v>
      </c>
      <c r="N822" s="511">
        <v>0</v>
      </c>
      <c r="O822" s="504"/>
      <c r="P822" s="505"/>
      <c r="R822" s="510"/>
      <c r="S822" s="510"/>
      <c r="T822" s="507" t="s">
        <v>489</v>
      </c>
      <c r="AM822">
        <v>0</v>
      </c>
      <c r="AN822">
        <v>0</v>
      </c>
      <c r="AO822">
        <v>0</v>
      </c>
      <c r="AP822">
        <v>0</v>
      </c>
    </row>
    <row r="823" spans="1:42" ht="18" hidden="1" outlineLevel="1" x14ac:dyDescent="0.35">
      <c r="A823" s="13" t="s">
        <v>184</v>
      </c>
      <c r="B823" s="35">
        <v>810</v>
      </c>
      <c r="C823" s="473"/>
      <c r="D823" s="474"/>
      <c r="E823" s="474"/>
      <c r="F823" s="475"/>
      <c r="G823" s="476">
        <v>0</v>
      </c>
      <c r="H823" s="477">
        <v>0.1</v>
      </c>
      <c r="I823" s="102">
        <v>0</v>
      </c>
      <c r="J823" s="475"/>
      <c r="K823" s="7"/>
      <c r="L823" s="491">
        <v>810</v>
      </c>
      <c r="M823" s="503" t="s">
        <v>489</v>
      </c>
      <c r="N823" s="511">
        <v>0</v>
      </c>
      <c r="O823" s="504"/>
      <c r="P823" s="505"/>
      <c r="R823" s="510"/>
      <c r="S823" s="510"/>
      <c r="T823" s="507" t="s">
        <v>489</v>
      </c>
      <c r="AM823">
        <v>0</v>
      </c>
      <c r="AN823">
        <v>0</v>
      </c>
      <c r="AO823">
        <v>0</v>
      </c>
      <c r="AP823">
        <v>0</v>
      </c>
    </row>
    <row r="824" spans="1:42" ht="18" hidden="1" outlineLevel="1" x14ac:dyDescent="0.35">
      <c r="A824" s="13" t="s">
        <v>184</v>
      </c>
      <c r="B824" s="35">
        <v>811</v>
      </c>
      <c r="C824" s="473"/>
      <c r="D824" s="474"/>
      <c r="E824" s="474"/>
      <c r="F824" s="475"/>
      <c r="G824" s="476">
        <v>0</v>
      </c>
      <c r="H824" s="477">
        <v>0.1</v>
      </c>
      <c r="I824" s="102">
        <v>0</v>
      </c>
      <c r="J824" s="475"/>
      <c r="K824" s="7"/>
      <c r="L824" s="491">
        <v>811</v>
      </c>
      <c r="M824" s="503" t="s">
        <v>489</v>
      </c>
      <c r="N824" s="511">
        <v>0</v>
      </c>
      <c r="O824" s="504"/>
      <c r="P824" s="505"/>
      <c r="R824" s="510"/>
      <c r="S824" s="510"/>
      <c r="T824" s="507" t="s">
        <v>489</v>
      </c>
      <c r="AM824">
        <v>0</v>
      </c>
      <c r="AN824">
        <v>0</v>
      </c>
      <c r="AO824">
        <v>0</v>
      </c>
      <c r="AP824">
        <v>0</v>
      </c>
    </row>
    <row r="825" spans="1:42" ht="18" hidden="1" outlineLevel="1" x14ac:dyDescent="0.35">
      <c r="A825" s="13" t="s">
        <v>184</v>
      </c>
      <c r="B825" s="35">
        <v>812</v>
      </c>
      <c r="C825" s="473"/>
      <c r="D825" s="474"/>
      <c r="E825" s="474"/>
      <c r="F825" s="475"/>
      <c r="G825" s="476">
        <v>0</v>
      </c>
      <c r="H825" s="477">
        <v>0.1</v>
      </c>
      <c r="I825" s="102">
        <v>0</v>
      </c>
      <c r="J825" s="475"/>
      <c r="K825" s="7"/>
      <c r="L825" s="491">
        <v>812</v>
      </c>
      <c r="M825" s="503" t="s">
        <v>489</v>
      </c>
      <c r="N825" s="511">
        <v>0</v>
      </c>
      <c r="O825" s="504"/>
      <c r="P825" s="505"/>
      <c r="R825" s="510"/>
      <c r="S825" s="510"/>
      <c r="T825" s="507" t="s">
        <v>489</v>
      </c>
      <c r="AM825">
        <v>0</v>
      </c>
      <c r="AN825">
        <v>0</v>
      </c>
      <c r="AO825">
        <v>0</v>
      </c>
      <c r="AP825">
        <v>0</v>
      </c>
    </row>
    <row r="826" spans="1:42" ht="18" hidden="1" outlineLevel="1" x14ac:dyDescent="0.35">
      <c r="A826" s="13" t="s">
        <v>184</v>
      </c>
      <c r="B826" s="35">
        <v>813</v>
      </c>
      <c r="C826" s="473"/>
      <c r="D826" s="474"/>
      <c r="E826" s="474"/>
      <c r="F826" s="475"/>
      <c r="G826" s="476">
        <v>0</v>
      </c>
      <c r="H826" s="477">
        <v>0.1</v>
      </c>
      <c r="I826" s="102">
        <v>0</v>
      </c>
      <c r="J826" s="475"/>
      <c r="K826" s="7"/>
      <c r="L826" s="491">
        <v>813</v>
      </c>
      <c r="M826" s="503" t="s">
        <v>489</v>
      </c>
      <c r="N826" s="511">
        <v>0</v>
      </c>
      <c r="O826" s="504"/>
      <c r="P826" s="505"/>
      <c r="R826" s="510"/>
      <c r="S826" s="510"/>
      <c r="T826" s="507" t="s">
        <v>489</v>
      </c>
      <c r="AM826">
        <v>0</v>
      </c>
      <c r="AN826">
        <v>0</v>
      </c>
      <c r="AO826">
        <v>0</v>
      </c>
      <c r="AP826">
        <v>0</v>
      </c>
    </row>
    <row r="827" spans="1:42" ht="18" hidden="1" outlineLevel="1" x14ac:dyDescent="0.35">
      <c r="A827" s="13" t="s">
        <v>184</v>
      </c>
      <c r="B827" s="35">
        <v>814</v>
      </c>
      <c r="C827" s="473"/>
      <c r="D827" s="474"/>
      <c r="E827" s="474"/>
      <c r="F827" s="475"/>
      <c r="G827" s="476">
        <v>0</v>
      </c>
      <c r="H827" s="477">
        <v>0.1</v>
      </c>
      <c r="I827" s="102">
        <v>0</v>
      </c>
      <c r="J827" s="475"/>
      <c r="K827" s="7"/>
      <c r="L827" s="491">
        <v>814</v>
      </c>
      <c r="M827" s="503" t="s">
        <v>489</v>
      </c>
      <c r="N827" s="511">
        <v>0</v>
      </c>
      <c r="O827" s="504"/>
      <c r="P827" s="505"/>
      <c r="R827" s="510"/>
      <c r="S827" s="510"/>
      <c r="T827" s="507" t="s">
        <v>489</v>
      </c>
      <c r="AM827">
        <v>0</v>
      </c>
      <c r="AN827">
        <v>0</v>
      </c>
      <c r="AO827">
        <v>0</v>
      </c>
      <c r="AP827">
        <v>0</v>
      </c>
    </row>
    <row r="828" spans="1:42" ht="18" hidden="1" outlineLevel="1" x14ac:dyDescent="0.35">
      <c r="A828" s="13" t="s">
        <v>184</v>
      </c>
      <c r="B828" s="35">
        <v>815</v>
      </c>
      <c r="C828" s="473"/>
      <c r="D828" s="474"/>
      <c r="E828" s="474"/>
      <c r="F828" s="475"/>
      <c r="G828" s="476">
        <v>0</v>
      </c>
      <c r="H828" s="477">
        <v>0.1</v>
      </c>
      <c r="I828" s="102">
        <v>0</v>
      </c>
      <c r="J828" s="475"/>
      <c r="K828" s="7"/>
      <c r="L828" s="491">
        <v>815</v>
      </c>
      <c r="M828" s="503" t="s">
        <v>489</v>
      </c>
      <c r="N828" s="511">
        <v>0</v>
      </c>
      <c r="O828" s="504"/>
      <c r="P828" s="505"/>
      <c r="R828" s="510"/>
      <c r="S828" s="510"/>
      <c r="T828" s="507" t="s">
        <v>489</v>
      </c>
      <c r="AM828">
        <v>0</v>
      </c>
      <c r="AN828">
        <v>0</v>
      </c>
      <c r="AO828">
        <v>0</v>
      </c>
      <c r="AP828">
        <v>0</v>
      </c>
    </row>
    <row r="829" spans="1:42" ht="18" hidden="1" outlineLevel="1" x14ac:dyDescent="0.35">
      <c r="A829" s="13" t="s">
        <v>184</v>
      </c>
      <c r="B829" s="35">
        <v>816</v>
      </c>
      <c r="C829" s="473"/>
      <c r="D829" s="474"/>
      <c r="E829" s="474"/>
      <c r="F829" s="475"/>
      <c r="G829" s="476">
        <v>0</v>
      </c>
      <c r="H829" s="477">
        <v>0.1</v>
      </c>
      <c r="I829" s="102">
        <v>0</v>
      </c>
      <c r="J829" s="475"/>
      <c r="K829" s="7"/>
      <c r="L829" s="491">
        <v>816</v>
      </c>
      <c r="M829" s="503" t="s">
        <v>489</v>
      </c>
      <c r="N829" s="511">
        <v>0</v>
      </c>
      <c r="O829" s="504"/>
      <c r="P829" s="505"/>
      <c r="R829" s="510"/>
      <c r="S829" s="510"/>
      <c r="T829" s="507" t="s">
        <v>489</v>
      </c>
      <c r="AM829">
        <v>0</v>
      </c>
      <c r="AN829">
        <v>0</v>
      </c>
      <c r="AO829">
        <v>0</v>
      </c>
      <c r="AP829">
        <v>0</v>
      </c>
    </row>
    <row r="830" spans="1:42" ht="18" hidden="1" outlineLevel="1" x14ac:dyDescent="0.35">
      <c r="A830" s="13" t="s">
        <v>184</v>
      </c>
      <c r="B830" s="35">
        <v>817</v>
      </c>
      <c r="C830" s="473"/>
      <c r="D830" s="474"/>
      <c r="E830" s="474"/>
      <c r="F830" s="475"/>
      <c r="G830" s="476">
        <v>0</v>
      </c>
      <c r="H830" s="477">
        <v>0.1</v>
      </c>
      <c r="I830" s="102">
        <v>0</v>
      </c>
      <c r="J830" s="475"/>
      <c r="K830" s="7"/>
      <c r="L830" s="491">
        <v>817</v>
      </c>
      <c r="M830" s="503" t="s">
        <v>489</v>
      </c>
      <c r="N830" s="511">
        <v>0</v>
      </c>
      <c r="O830" s="504"/>
      <c r="P830" s="505"/>
      <c r="R830" s="510"/>
      <c r="S830" s="510"/>
      <c r="T830" s="507" t="s">
        <v>489</v>
      </c>
      <c r="AM830">
        <v>0</v>
      </c>
      <c r="AN830">
        <v>0</v>
      </c>
      <c r="AO830">
        <v>0</v>
      </c>
      <c r="AP830">
        <v>0</v>
      </c>
    </row>
    <row r="831" spans="1:42" ht="18" hidden="1" outlineLevel="1" x14ac:dyDescent="0.35">
      <c r="A831" s="13" t="s">
        <v>184</v>
      </c>
      <c r="B831" s="35">
        <v>818</v>
      </c>
      <c r="C831" s="473"/>
      <c r="D831" s="474"/>
      <c r="E831" s="474"/>
      <c r="F831" s="475"/>
      <c r="G831" s="476">
        <v>0</v>
      </c>
      <c r="H831" s="477">
        <v>0.1</v>
      </c>
      <c r="I831" s="102">
        <v>0</v>
      </c>
      <c r="J831" s="475"/>
      <c r="K831" s="7"/>
      <c r="L831" s="491">
        <v>818</v>
      </c>
      <c r="M831" s="503" t="s">
        <v>489</v>
      </c>
      <c r="N831" s="511">
        <v>0</v>
      </c>
      <c r="O831" s="504"/>
      <c r="P831" s="505"/>
      <c r="R831" s="510"/>
      <c r="S831" s="510"/>
      <c r="T831" s="507" t="s">
        <v>489</v>
      </c>
      <c r="AM831">
        <v>0</v>
      </c>
      <c r="AN831">
        <v>0</v>
      </c>
      <c r="AO831">
        <v>0</v>
      </c>
      <c r="AP831">
        <v>0</v>
      </c>
    </row>
    <row r="832" spans="1:42" ht="18" hidden="1" outlineLevel="1" x14ac:dyDescent="0.35">
      <c r="A832" s="13" t="s">
        <v>184</v>
      </c>
      <c r="B832" s="35">
        <v>819</v>
      </c>
      <c r="C832" s="473"/>
      <c r="D832" s="474"/>
      <c r="E832" s="474"/>
      <c r="F832" s="475"/>
      <c r="G832" s="476">
        <v>0</v>
      </c>
      <c r="H832" s="477">
        <v>0.1</v>
      </c>
      <c r="I832" s="102">
        <v>0</v>
      </c>
      <c r="J832" s="475"/>
      <c r="K832" s="7"/>
      <c r="L832" s="491">
        <v>819</v>
      </c>
      <c r="M832" s="503" t="s">
        <v>489</v>
      </c>
      <c r="N832" s="511">
        <v>0</v>
      </c>
      <c r="O832" s="504"/>
      <c r="P832" s="505"/>
      <c r="R832" s="510"/>
      <c r="S832" s="510"/>
      <c r="T832" s="507" t="s">
        <v>489</v>
      </c>
      <c r="AM832">
        <v>0</v>
      </c>
      <c r="AN832">
        <v>0</v>
      </c>
      <c r="AO832">
        <v>0</v>
      </c>
      <c r="AP832">
        <v>0</v>
      </c>
    </row>
    <row r="833" spans="1:42" ht="18" hidden="1" outlineLevel="1" x14ac:dyDescent="0.35">
      <c r="A833" s="13" t="s">
        <v>184</v>
      </c>
      <c r="B833" s="35">
        <v>820</v>
      </c>
      <c r="C833" s="473"/>
      <c r="D833" s="474"/>
      <c r="E833" s="474"/>
      <c r="F833" s="475"/>
      <c r="G833" s="476">
        <v>0</v>
      </c>
      <c r="H833" s="477">
        <v>0.1</v>
      </c>
      <c r="I833" s="102">
        <v>0</v>
      </c>
      <c r="J833" s="475"/>
      <c r="K833" s="7"/>
      <c r="L833" s="491">
        <v>820</v>
      </c>
      <c r="M833" s="503" t="s">
        <v>489</v>
      </c>
      <c r="N833" s="511">
        <v>0</v>
      </c>
      <c r="O833" s="504"/>
      <c r="P833" s="505"/>
      <c r="R833" s="510"/>
      <c r="S833" s="510"/>
      <c r="T833" s="507" t="s">
        <v>489</v>
      </c>
      <c r="AM833">
        <v>0</v>
      </c>
      <c r="AN833">
        <v>0</v>
      </c>
      <c r="AO833">
        <v>0</v>
      </c>
      <c r="AP833">
        <v>0</v>
      </c>
    </row>
    <row r="834" spans="1:42" ht="18" hidden="1" outlineLevel="1" x14ac:dyDescent="0.35">
      <c r="A834" s="13" t="s">
        <v>184</v>
      </c>
      <c r="B834" s="35">
        <v>821</v>
      </c>
      <c r="C834" s="473"/>
      <c r="D834" s="474"/>
      <c r="E834" s="474"/>
      <c r="F834" s="475"/>
      <c r="G834" s="476">
        <v>0</v>
      </c>
      <c r="H834" s="477">
        <v>0.1</v>
      </c>
      <c r="I834" s="102">
        <v>0</v>
      </c>
      <c r="J834" s="475"/>
      <c r="K834" s="7"/>
      <c r="L834" s="491">
        <v>821</v>
      </c>
      <c r="M834" s="503" t="s">
        <v>489</v>
      </c>
      <c r="N834" s="511">
        <v>0</v>
      </c>
      <c r="O834" s="504"/>
      <c r="P834" s="505"/>
      <c r="R834" s="510"/>
      <c r="S834" s="510"/>
      <c r="T834" s="507" t="s">
        <v>489</v>
      </c>
      <c r="AM834">
        <v>0</v>
      </c>
      <c r="AN834">
        <v>0</v>
      </c>
      <c r="AO834">
        <v>0</v>
      </c>
      <c r="AP834">
        <v>0</v>
      </c>
    </row>
    <row r="835" spans="1:42" ht="18" hidden="1" outlineLevel="1" x14ac:dyDescent="0.35">
      <c r="A835" s="13" t="s">
        <v>184</v>
      </c>
      <c r="B835" s="35">
        <v>822</v>
      </c>
      <c r="C835" s="473"/>
      <c r="D835" s="474"/>
      <c r="E835" s="474"/>
      <c r="F835" s="475"/>
      <c r="G835" s="476">
        <v>0</v>
      </c>
      <c r="H835" s="477">
        <v>0.1</v>
      </c>
      <c r="I835" s="102">
        <v>0</v>
      </c>
      <c r="J835" s="475"/>
      <c r="K835" s="7"/>
      <c r="L835" s="491">
        <v>822</v>
      </c>
      <c r="M835" s="503" t="s">
        <v>489</v>
      </c>
      <c r="N835" s="511">
        <v>0</v>
      </c>
      <c r="O835" s="504"/>
      <c r="P835" s="505"/>
      <c r="R835" s="510"/>
      <c r="S835" s="510"/>
      <c r="T835" s="507" t="s">
        <v>489</v>
      </c>
      <c r="AM835">
        <v>0</v>
      </c>
      <c r="AN835">
        <v>0</v>
      </c>
      <c r="AO835">
        <v>0</v>
      </c>
      <c r="AP835">
        <v>0</v>
      </c>
    </row>
    <row r="836" spans="1:42" ht="18" hidden="1" outlineLevel="1" x14ac:dyDescent="0.35">
      <c r="A836" s="13" t="s">
        <v>184</v>
      </c>
      <c r="B836" s="35">
        <v>823</v>
      </c>
      <c r="C836" s="473"/>
      <c r="D836" s="474"/>
      <c r="E836" s="474"/>
      <c r="F836" s="475"/>
      <c r="G836" s="476">
        <v>0</v>
      </c>
      <c r="H836" s="477">
        <v>0.1</v>
      </c>
      <c r="I836" s="102">
        <v>0</v>
      </c>
      <c r="J836" s="475"/>
      <c r="K836" s="7"/>
      <c r="L836" s="491">
        <v>823</v>
      </c>
      <c r="M836" s="503" t="s">
        <v>489</v>
      </c>
      <c r="N836" s="511">
        <v>0</v>
      </c>
      <c r="O836" s="504"/>
      <c r="P836" s="505"/>
      <c r="R836" s="510"/>
      <c r="S836" s="510"/>
      <c r="T836" s="507" t="s">
        <v>489</v>
      </c>
      <c r="AM836">
        <v>0</v>
      </c>
      <c r="AN836">
        <v>0</v>
      </c>
      <c r="AO836">
        <v>0</v>
      </c>
      <c r="AP836">
        <v>0</v>
      </c>
    </row>
    <row r="837" spans="1:42" ht="18" hidden="1" outlineLevel="1" x14ac:dyDescent="0.35">
      <c r="A837" s="13" t="s">
        <v>184</v>
      </c>
      <c r="B837" s="35">
        <v>824</v>
      </c>
      <c r="C837" s="473"/>
      <c r="D837" s="474"/>
      <c r="E837" s="474"/>
      <c r="F837" s="475"/>
      <c r="G837" s="476">
        <v>0</v>
      </c>
      <c r="H837" s="477">
        <v>0.1</v>
      </c>
      <c r="I837" s="102">
        <v>0</v>
      </c>
      <c r="J837" s="475"/>
      <c r="K837" s="7"/>
      <c r="L837" s="491">
        <v>824</v>
      </c>
      <c r="M837" s="503" t="s">
        <v>489</v>
      </c>
      <c r="N837" s="511">
        <v>0</v>
      </c>
      <c r="O837" s="504"/>
      <c r="P837" s="505"/>
      <c r="R837" s="510"/>
      <c r="S837" s="510"/>
      <c r="T837" s="507" t="s">
        <v>489</v>
      </c>
      <c r="AM837">
        <v>0</v>
      </c>
      <c r="AN837">
        <v>0</v>
      </c>
      <c r="AO837">
        <v>0</v>
      </c>
      <c r="AP837">
        <v>0</v>
      </c>
    </row>
    <row r="838" spans="1:42" ht="18" hidden="1" outlineLevel="1" x14ac:dyDescent="0.35">
      <c r="A838" s="13" t="s">
        <v>184</v>
      </c>
      <c r="B838" s="35">
        <v>825</v>
      </c>
      <c r="C838" s="473"/>
      <c r="D838" s="474"/>
      <c r="E838" s="474"/>
      <c r="F838" s="475"/>
      <c r="G838" s="476">
        <v>0</v>
      </c>
      <c r="H838" s="477">
        <v>0.1</v>
      </c>
      <c r="I838" s="102">
        <v>0</v>
      </c>
      <c r="J838" s="475"/>
      <c r="K838" s="7"/>
      <c r="L838" s="491">
        <v>825</v>
      </c>
      <c r="M838" s="503" t="s">
        <v>489</v>
      </c>
      <c r="N838" s="511">
        <v>0</v>
      </c>
      <c r="O838" s="504"/>
      <c r="P838" s="505"/>
      <c r="R838" s="510"/>
      <c r="S838" s="510"/>
      <c r="T838" s="507" t="s">
        <v>489</v>
      </c>
      <c r="AM838">
        <v>0</v>
      </c>
      <c r="AN838">
        <v>0</v>
      </c>
      <c r="AO838">
        <v>0</v>
      </c>
      <c r="AP838">
        <v>0</v>
      </c>
    </row>
    <row r="839" spans="1:42" ht="18" hidden="1" outlineLevel="1" x14ac:dyDescent="0.35">
      <c r="A839" s="13" t="s">
        <v>184</v>
      </c>
      <c r="B839" s="35">
        <v>826</v>
      </c>
      <c r="C839" s="473"/>
      <c r="D839" s="474"/>
      <c r="E839" s="474"/>
      <c r="F839" s="475"/>
      <c r="G839" s="476">
        <v>0</v>
      </c>
      <c r="H839" s="477">
        <v>0.1</v>
      </c>
      <c r="I839" s="102">
        <v>0</v>
      </c>
      <c r="J839" s="475"/>
      <c r="K839" s="7"/>
      <c r="L839" s="491">
        <v>826</v>
      </c>
      <c r="M839" s="503" t="s">
        <v>489</v>
      </c>
      <c r="N839" s="511">
        <v>0</v>
      </c>
      <c r="O839" s="504"/>
      <c r="P839" s="505"/>
      <c r="R839" s="510"/>
      <c r="S839" s="510"/>
      <c r="T839" s="507" t="s">
        <v>489</v>
      </c>
      <c r="AM839">
        <v>0</v>
      </c>
      <c r="AN839">
        <v>0</v>
      </c>
      <c r="AO839">
        <v>0</v>
      </c>
      <c r="AP839">
        <v>0</v>
      </c>
    </row>
    <row r="840" spans="1:42" ht="18" hidden="1" outlineLevel="1" x14ac:dyDescent="0.35">
      <c r="A840" s="13" t="s">
        <v>184</v>
      </c>
      <c r="B840" s="35">
        <v>827</v>
      </c>
      <c r="C840" s="473"/>
      <c r="D840" s="474"/>
      <c r="E840" s="474"/>
      <c r="F840" s="475"/>
      <c r="G840" s="476">
        <v>0</v>
      </c>
      <c r="H840" s="477">
        <v>0.1</v>
      </c>
      <c r="I840" s="102">
        <v>0</v>
      </c>
      <c r="J840" s="475"/>
      <c r="K840" s="7"/>
      <c r="L840" s="491">
        <v>827</v>
      </c>
      <c r="M840" s="503" t="s">
        <v>489</v>
      </c>
      <c r="N840" s="511">
        <v>0</v>
      </c>
      <c r="O840" s="504"/>
      <c r="P840" s="505"/>
      <c r="R840" s="510"/>
      <c r="S840" s="510"/>
      <c r="T840" s="507" t="s">
        <v>489</v>
      </c>
      <c r="AM840">
        <v>0</v>
      </c>
      <c r="AN840">
        <v>0</v>
      </c>
      <c r="AO840">
        <v>0</v>
      </c>
      <c r="AP840">
        <v>0</v>
      </c>
    </row>
    <row r="841" spans="1:42" ht="18" hidden="1" outlineLevel="1" x14ac:dyDescent="0.35">
      <c r="A841" s="13" t="s">
        <v>184</v>
      </c>
      <c r="B841" s="35">
        <v>828</v>
      </c>
      <c r="C841" s="473"/>
      <c r="D841" s="474"/>
      <c r="E841" s="474"/>
      <c r="F841" s="475"/>
      <c r="G841" s="476">
        <v>0</v>
      </c>
      <c r="H841" s="477">
        <v>0.1</v>
      </c>
      <c r="I841" s="102">
        <v>0</v>
      </c>
      <c r="J841" s="475"/>
      <c r="K841" s="7"/>
      <c r="L841" s="491">
        <v>828</v>
      </c>
      <c r="M841" s="503" t="s">
        <v>489</v>
      </c>
      <c r="N841" s="511">
        <v>0</v>
      </c>
      <c r="O841" s="504"/>
      <c r="P841" s="505"/>
      <c r="R841" s="510"/>
      <c r="S841" s="510"/>
      <c r="T841" s="507" t="s">
        <v>489</v>
      </c>
      <c r="AM841">
        <v>0</v>
      </c>
      <c r="AN841">
        <v>0</v>
      </c>
      <c r="AO841">
        <v>0</v>
      </c>
      <c r="AP841">
        <v>0</v>
      </c>
    </row>
    <row r="842" spans="1:42" ht="18" hidden="1" outlineLevel="1" x14ac:dyDescent="0.35">
      <c r="A842" s="13" t="s">
        <v>184</v>
      </c>
      <c r="B842" s="35">
        <v>829</v>
      </c>
      <c r="C842" s="473"/>
      <c r="D842" s="474"/>
      <c r="E842" s="474"/>
      <c r="F842" s="475"/>
      <c r="G842" s="476">
        <v>0</v>
      </c>
      <c r="H842" s="477">
        <v>0.1</v>
      </c>
      <c r="I842" s="102">
        <v>0</v>
      </c>
      <c r="J842" s="475"/>
      <c r="K842" s="7"/>
      <c r="L842" s="491">
        <v>829</v>
      </c>
      <c r="M842" s="503" t="s">
        <v>489</v>
      </c>
      <c r="N842" s="511">
        <v>0</v>
      </c>
      <c r="O842" s="504"/>
      <c r="P842" s="505"/>
      <c r="R842" s="510"/>
      <c r="S842" s="510"/>
      <c r="T842" s="507" t="s">
        <v>489</v>
      </c>
      <c r="AM842">
        <v>0</v>
      </c>
      <c r="AN842">
        <v>0</v>
      </c>
      <c r="AO842">
        <v>0</v>
      </c>
      <c r="AP842">
        <v>0</v>
      </c>
    </row>
    <row r="843" spans="1:42" ht="18" hidden="1" outlineLevel="1" x14ac:dyDescent="0.35">
      <c r="A843" s="13" t="s">
        <v>184</v>
      </c>
      <c r="B843" s="35">
        <v>830</v>
      </c>
      <c r="C843" s="473"/>
      <c r="D843" s="474"/>
      <c r="E843" s="474"/>
      <c r="F843" s="475"/>
      <c r="G843" s="476">
        <v>0</v>
      </c>
      <c r="H843" s="477">
        <v>0.1</v>
      </c>
      <c r="I843" s="102">
        <v>0</v>
      </c>
      <c r="J843" s="475"/>
      <c r="K843" s="7"/>
      <c r="L843" s="491">
        <v>830</v>
      </c>
      <c r="M843" s="503" t="s">
        <v>489</v>
      </c>
      <c r="N843" s="511">
        <v>0</v>
      </c>
      <c r="O843" s="504"/>
      <c r="P843" s="505"/>
      <c r="R843" s="510"/>
      <c r="S843" s="510"/>
      <c r="T843" s="507" t="s">
        <v>489</v>
      </c>
      <c r="AM843">
        <v>0</v>
      </c>
      <c r="AN843">
        <v>0</v>
      </c>
      <c r="AO843">
        <v>0</v>
      </c>
      <c r="AP843">
        <v>0</v>
      </c>
    </row>
    <row r="844" spans="1:42" ht="18" hidden="1" outlineLevel="1" x14ac:dyDescent="0.35">
      <c r="A844" s="13" t="s">
        <v>184</v>
      </c>
      <c r="B844" s="35">
        <v>831</v>
      </c>
      <c r="C844" s="473"/>
      <c r="D844" s="474"/>
      <c r="E844" s="474"/>
      <c r="F844" s="475"/>
      <c r="G844" s="476">
        <v>0</v>
      </c>
      <c r="H844" s="477">
        <v>0.1</v>
      </c>
      <c r="I844" s="102">
        <v>0</v>
      </c>
      <c r="J844" s="475"/>
      <c r="K844" s="7"/>
      <c r="L844" s="491">
        <v>831</v>
      </c>
      <c r="M844" s="503" t="s">
        <v>489</v>
      </c>
      <c r="N844" s="511">
        <v>0</v>
      </c>
      <c r="O844" s="504"/>
      <c r="P844" s="505"/>
      <c r="R844" s="510"/>
      <c r="S844" s="510"/>
      <c r="T844" s="507" t="s">
        <v>489</v>
      </c>
      <c r="AM844">
        <v>0</v>
      </c>
      <c r="AN844">
        <v>0</v>
      </c>
      <c r="AO844">
        <v>0</v>
      </c>
      <c r="AP844">
        <v>0</v>
      </c>
    </row>
    <row r="845" spans="1:42" ht="18" hidden="1" outlineLevel="1" x14ac:dyDescent="0.35">
      <c r="A845" s="13" t="s">
        <v>184</v>
      </c>
      <c r="B845" s="35">
        <v>832</v>
      </c>
      <c r="C845" s="473"/>
      <c r="D845" s="474"/>
      <c r="E845" s="474"/>
      <c r="F845" s="475"/>
      <c r="G845" s="476">
        <v>0</v>
      </c>
      <c r="H845" s="477">
        <v>0.1</v>
      </c>
      <c r="I845" s="102">
        <v>0</v>
      </c>
      <c r="J845" s="475"/>
      <c r="K845" s="7"/>
      <c r="L845" s="491">
        <v>832</v>
      </c>
      <c r="M845" s="503" t="s">
        <v>489</v>
      </c>
      <c r="N845" s="511">
        <v>0</v>
      </c>
      <c r="O845" s="504"/>
      <c r="P845" s="505"/>
      <c r="R845" s="510"/>
      <c r="S845" s="510"/>
      <c r="T845" s="507" t="s">
        <v>489</v>
      </c>
      <c r="AM845">
        <v>0</v>
      </c>
      <c r="AN845">
        <v>0</v>
      </c>
      <c r="AO845">
        <v>0</v>
      </c>
      <c r="AP845">
        <v>0</v>
      </c>
    </row>
    <row r="846" spans="1:42" ht="18" hidden="1" outlineLevel="1" x14ac:dyDescent="0.35">
      <c r="A846" s="13" t="s">
        <v>184</v>
      </c>
      <c r="B846" s="35">
        <v>833</v>
      </c>
      <c r="C846" s="473"/>
      <c r="D846" s="474"/>
      <c r="E846" s="474"/>
      <c r="F846" s="475"/>
      <c r="G846" s="476">
        <v>0</v>
      </c>
      <c r="H846" s="477">
        <v>0.1</v>
      </c>
      <c r="I846" s="102">
        <v>0</v>
      </c>
      <c r="J846" s="475"/>
      <c r="K846" s="7"/>
      <c r="L846" s="491">
        <v>833</v>
      </c>
      <c r="M846" s="503" t="s">
        <v>489</v>
      </c>
      <c r="N846" s="511">
        <v>0</v>
      </c>
      <c r="O846" s="504"/>
      <c r="P846" s="505"/>
      <c r="R846" s="510"/>
      <c r="S846" s="510"/>
      <c r="T846" s="507" t="s">
        <v>489</v>
      </c>
      <c r="AM846">
        <v>0</v>
      </c>
      <c r="AN846">
        <v>0</v>
      </c>
      <c r="AO846">
        <v>0</v>
      </c>
      <c r="AP846">
        <v>0</v>
      </c>
    </row>
    <row r="847" spans="1:42" ht="18" hidden="1" outlineLevel="1" x14ac:dyDescent="0.35">
      <c r="A847" s="13" t="s">
        <v>184</v>
      </c>
      <c r="B847" s="35">
        <v>834</v>
      </c>
      <c r="C847" s="473"/>
      <c r="D847" s="474"/>
      <c r="E847" s="474"/>
      <c r="F847" s="475"/>
      <c r="G847" s="476">
        <v>0</v>
      </c>
      <c r="H847" s="477">
        <v>0.1</v>
      </c>
      <c r="I847" s="102">
        <v>0</v>
      </c>
      <c r="J847" s="475"/>
      <c r="K847" s="7"/>
      <c r="L847" s="491">
        <v>834</v>
      </c>
      <c r="M847" s="503" t="s">
        <v>489</v>
      </c>
      <c r="N847" s="511">
        <v>0</v>
      </c>
      <c r="O847" s="504"/>
      <c r="P847" s="505"/>
      <c r="R847" s="510"/>
      <c r="S847" s="510"/>
      <c r="T847" s="507" t="s">
        <v>489</v>
      </c>
      <c r="AM847">
        <v>0</v>
      </c>
      <c r="AN847">
        <v>0</v>
      </c>
      <c r="AO847">
        <v>0</v>
      </c>
      <c r="AP847">
        <v>0</v>
      </c>
    </row>
    <row r="848" spans="1:42" ht="18" hidden="1" outlineLevel="1" x14ac:dyDescent="0.35">
      <c r="A848" s="13" t="s">
        <v>184</v>
      </c>
      <c r="B848" s="35">
        <v>835</v>
      </c>
      <c r="C848" s="473"/>
      <c r="D848" s="474"/>
      <c r="E848" s="474"/>
      <c r="F848" s="475"/>
      <c r="G848" s="476">
        <v>0</v>
      </c>
      <c r="H848" s="477">
        <v>0.1</v>
      </c>
      <c r="I848" s="102">
        <v>0</v>
      </c>
      <c r="J848" s="475"/>
      <c r="K848" s="7"/>
      <c r="L848" s="491">
        <v>835</v>
      </c>
      <c r="M848" s="503" t="s">
        <v>489</v>
      </c>
      <c r="N848" s="511">
        <v>0</v>
      </c>
      <c r="O848" s="504"/>
      <c r="P848" s="505"/>
      <c r="R848" s="510"/>
      <c r="S848" s="510"/>
      <c r="T848" s="507" t="s">
        <v>489</v>
      </c>
      <c r="AM848">
        <v>0</v>
      </c>
      <c r="AN848">
        <v>0</v>
      </c>
      <c r="AO848">
        <v>0</v>
      </c>
      <c r="AP848">
        <v>0</v>
      </c>
    </row>
    <row r="849" spans="1:42" ht="18" hidden="1" outlineLevel="1" x14ac:dyDescent="0.35">
      <c r="A849" s="13" t="s">
        <v>184</v>
      </c>
      <c r="B849" s="35">
        <v>836</v>
      </c>
      <c r="C849" s="473"/>
      <c r="D849" s="474"/>
      <c r="E849" s="474"/>
      <c r="F849" s="475"/>
      <c r="G849" s="476">
        <v>0</v>
      </c>
      <c r="H849" s="477">
        <v>0.1</v>
      </c>
      <c r="I849" s="102">
        <v>0</v>
      </c>
      <c r="J849" s="475"/>
      <c r="K849" s="7"/>
      <c r="L849" s="491">
        <v>836</v>
      </c>
      <c r="M849" s="503" t="s">
        <v>489</v>
      </c>
      <c r="N849" s="511">
        <v>0</v>
      </c>
      <c r="O849" s="504"/>
      <c r="P849" s="505"/>
      <c r="R849" s="510"/>
      <c r="S849" s="510"/>
      <c r="T849" s="507" t="s">
        <v>489</v>
      </c>
      <c r="AM849">
        <v>0</v>
      </c>
      <c r="AN849">
        <v>0</v>
      </c>
      <c r="AO849">
        <v>0</v>
      </c>
      <c r="AP849">
        <v>0</v>
      </c>
    </row>
    <row r="850" spans="1:42" ht="18" hidden="1" outlineLevel="1" x14ac:dyDescent="0.35">
      <c r="A850" s="13" t="s">
        <v>184</v>
      </c>
      <c r="B850" s="35">
        <v>837</v>
      </c>
      <c r="C850" s="473"/>
      <c r="D850" s="474"/>
      <c r="E850" s="474"/>
      <c r="F850" s="475"/>
      <c r="G850" s="476">
        <v>0</v>
      </c>
      <c r="H850" s="477">
        <v>0.1</v>
      </c>
      <c r="I850" s="102">
        <v>0</v>
      </c>
      <c r="J850" s="475"/>
      <c r="K850" s="7"/>
      <c r="L850" s="491">
        <v>837</v>
      </c>
      <c r="M850" s="503" t="s">
        <v>489</v>
      </c>
      <c r="N850" s="511">
        <v>0</v>
      </c>
      <c r="O850" s="504"/>
      <c r="P850" s="505"/>
      <c r="R850" s="510"/>
      <c r="S850" s="510"/>
      <c r="T850" s="507" t="s">
        <v>489</v>
      </c>
      <c r="AM850">
        <v>0</v>
      </c>
      <c r="AN850">
        <v>0</v>
      </c>
      <c r="AO850">
        <v>0</v>
      </c>
      <c r="AP850">
        <v>0</v>
      </c>
    </row>
    <row r="851" spans="1:42" ht="18" hidden="1" outlineLevel="1" x14ac:dyDescent="0.35">
      <c r="A851" s="13" t="s">
        <v>184</v>
      </c>
      <c r="B851" s="35">
        <v>838</v>
      </c>
      <c r="C851" s="473"/>
      <c r="D851" s="474"/>
      <c r="E851" s="474"/>
      <c r="F851" s="475"/>
      <c r="G851" s="476">
        <v>0</v>
      </c>
      <c r="H851" s="477">
        <v>0.1</v>
      </c>
      <c r="I851" s="102">
        <v>0</v>
      </c>
      <c r="J851" s="475"/>
      <c r="K851" s="7"/>
      <c r="L851" s="491">
        <v>838</v>
      </c>
      <c r="M851" s="503" t="s">
        <v>489</v>
      </c>
      <c r="N851" s="511">
        <v>0</v>
      </c>
      <c r="O851" s="504"/>
      <c r="P851" s="505"/>
      <c r="R851" s="510"/>
      <c r="S851" s="510"/>
      <c r="T851" s="507" t="s">
        <v>489</v>
      </c>
      <c r="AM851">
        <v>0</v>
      </c>
      <c r="AN851">
        <v>0</v>
      </c>
      <c r="AO851">
        <v>0</v>
      </c>
      <c r="AP851">
        <v>0</v>
      </c>
    </row>
    <row r="852" spans="1:42" ht="18" hidden="1" outlineLevel="1" x14ac:dyDescent="0.35">
      <c r="A852" s="13" t="s">
        <v>184</v>
      </c>
      <c r="B852" s="35">
        <v>839</v>
      </c>
      <c r="C852" s="473"/>
      <c r="D852" s="474"/>
      <c r="E852" s="474"/>
      <c r="F852" s="475"/>
      <c r="G852" s="476">
        <v>0</v>
      </c>
      <c r="H852" s="477">
        <v>0.1</v>
      </c>
      <c r="I852" s="102">
        <v>0</v>
      </c>
      <c r="J852" s="475"/>
      <c r="K852" s="7"/>
      <c r="L852" s="491">
        <v>839</v>
      </c>
      <c r="M852" s="503" t="s">
        <v>489</v>
      </c>
      <c r="N852" s="511">
        <v>0</v>
      </c>
      <c r="O852" s="504"/>
      <c r="P852" s="505"/>
      <c r="R852" s="510"/>
      <c r="S852" s="510"/>
      <c r="T852" s="507" t="s">
        <v>489</v>
      </c>
      <c r="AM852">
        <v>0</v>
      </c>
      <c r="AN852">
        <v>0</v>
      </c>
      <c r="AO852">
        <v>0</v>
      </c>
      <c r="AP852">
        <v>0</v>
      </c>
    </row>
    <row r="853" spans="1:42" ht="18" hidden="1" outlineLevel="1" x14ac:dyDescent="0.35">
      <c r="A853" s="13" t="s">
        <v>184</v>
      </c>
      <c r="B853" s="35">
        <v>840</v>
      </c>
      <c r="C853" s="473"/>
      <c r="D853" s="474"/>
      <c r="E853" s="474"/>
      <c r="F853" s="475"/>
      <c r="G853" s="476">
        <v>0</v>
      </c>
      <c r="H853" s="477">
        <v>0.1</v>
      </c>
      <c r="I853" s="102">
        <v>0</v>
      </c>
      <c r="J853" s="475"/>
      <c r="K853" s="7"/>
      <c r="L853" s="491">
        <v>840</v>
      </c>
      <c r="M853" s="503" t="s">
        <v>489</v>
      </c>
      <c r="N853" s="511">
        <v>0</v>
      </c>
      <c r="O853" s="504"/>
      <c r="P853" s="505"/>
      <c r="R853" s="510"/>
      <c r="S853" s="510"/>
      <c r="T853" s="507" t="s">
        <v>489</v>
      </c>
      <c r="AM853">
        <v>0</v>
      </c>
      <c r="AN853">
        <v>0</v>
      </c>
      <c r="AO853">
        <v>0</v>
      </c>
      <c r="AP853">
        <v>0</v>
      </c>
    </row>
    <row r="854" spans="1:42" ht="18" hidden="1" outlineLevel="1" x14ac:dyDescent="0.35">
      <c r="A854" s="13" t="s">
        <v>184</v>
      </c>
      <c r="B854" s="35">
        <v>841</v>
      </c>
      <c r="C854" s="473"/>
      <c r="D854" s="474"/>
      <c r="E854" s="474"/>
      <c r="F854" s="475"/>
      <c r="G854" s="476">
        <v>0</v>
      </c>
      <c r="H854" s="477">
        <v>0.1</v>
      </c>
      <c r="I854" s="102">
        <v>0</v>
      </c>
      <c r="J854" s="475"/>
      <c r="K854" s="7"/>
      <c r="L854" s="491">
        <v>841</v>
      </c>
      <c r="M854" s="503" t="s">
        <v>489</v>
      </c>
      <c r="N854" s="511">
        <v>0</v>
      </c>
      <c r="O854" s="504"/>
      <c r="P854" s="505"/>
      <c r="R854" s="510"/>
      <c r="S854" s="510"/>
      <c r="T854" s="507" t="s">
        <v>489</v>
      </c>
      <c r="AM854">
        <v>0</v>
      </c>
      <c r="AN854">
        <v>0</v>
      </c>
      <c r="AO854">
        <v>0</v>
      </c>
      <c r="AP854">
        <v>0</v>
      </c>
    </row>
    <row r="855" spans="1:42" ht="18" hidden="1" outlineLevel="1" x14ac:dyDescent="0.35">
      <c r="A855" s="13" t="s">
        <v>184</v>
      </c>
      <c r="B855" s="35">
        <v>842</v>
      </c>
      <c r="C855" s="473"/>
      <c r="D855" s="474"/>
      <c r="E855" s="474"/>
      <c r="F855" s="475"/>
      <c r="G855" s="476">
        <v>0</v>
      </c>
      <c r="H855" s="477">
        <v>0.1</v>
      </c>
      <c r="I855" s="102">
        <v>0</v>
      </c>
      <c r="J855" s="475"/>
      <c r="K855" s="7"/>
      <c r="L855" s="491">
        <v>842</v>
      </c>
      <c r="M855" s="503" t="s">
        <v>489</v>
      </c>
      <c r="N855" s="511">
        <v>0</v>
      </c>
      <c r="O855" s="504"/>
      <c r="P855" s="505"/>
      <c r="R855" s="510"/>
      <c r="S855" s="510"/>
      <c r="T855" s="507" t="s">
        <v>489</v>
      </c>
      <c r="AM855">
        <v>0</v>
      </c>
      <c r="AN855">
        <v>0</v>
      </c>
      <c r="AO855">
        <v>0</v>
      </c>
      <c r="AP855">
        <v>0</v>
      </c>
    </row>
    <row r="856" spans="1:42" ht="18" hidden="1" outlineLevel="1" x14ac:dyDescent="0.35">
      <c r="A856" s="13" t="s">
        <v>184</v>
      </c>
      <c r="B856" s="35">
        <v>843</v>
      </c>
      <c r="C856" s="473"/>
      <c r="D856" s="474"/>
      <c r="E856" s="474"/>
      <c r="F856" s="475"/>
      <c r="G856" s="476">
        <v>0</v>
      </c>
      <c r="H856" s="477">
        <v>0.1</v>
      </c>
      <c r="I856" s="102">
        <v>0</v>
      </c>
      <c r="J856" s="475"/>
      <c r="K856" s="7"/>
      <c r="L856" s="491">
        <v>843</v>
      </c>
      <c r="M856" s="503" t="s">
        <v>489</v>
      </c>
      <c r="N856" s="511">
        <v>0</v>
      </c>
      <c r="O856" s="504"/>
      <c r="P856" s="505"/>
      <c r="R856" s="510"/>
      <c r="S856" s="510"/>
      <c r="T856" s="507" t="s">
        <v>489</v>
      </c>
      <c r="AM856">
        <v>0</v>
      </c>
      <c r="AN856">
        <v>0</v>
      </c>
      <c r="AO856">
        <v>0</v>
      </c>
      <c r="AP856">
        <v>0</v>
      </c>
    </row>
    <row r="857" spans="1:42" ht="18" hidden="1" outlineLevel="1" x14ac:dyDescent="0.35">
      <c r="A857" s="13" t="s">
        <v>184</v>
      </c>
      <c r="B857" s="35">
        <v>844</v>
      </c>
      <c r="C857" s="473"/>
      <c r="D857" s="474"/>
      <c r="E857" s="474"/>
      <c r="F857" s="475"/>
      <c r="G857" s="476">
        <v>0</v>
      </c>
      <c r="H857" s="477">
        <v>0.1</v>
      </c>
      <c r="I857" s="102">
        <v>0</v>
      </c>
      <c r="J857" s="475"/>
      <c r="K857" s="7"/>
      <c r="L857" s="491">
        <v>844</v>
      </c>
      <c r="M857" s="503" t="s">
        <v>489</v>
      </c>
      <c r="N857" s="511">
        <v>0</v>
      </c>
      <c r="O857" s="504"/>
      <c r="P857" s="505"/>
      <c r="R857" s="510"/>
      <c r="S857" s="510"/>
      <c r="T857" s="507" t="s">
        <v>489</v>
      </c>
      <c r="AM857">
        <v>0</v>
      </c>
      <c r="AN857">
        <v>0</v>
      </c>
      <c r="AO857">
        <v>0</v>
      </c>
      <c r="AP857">
        <v>0</v>
      </c>
    </row>
    <row r="858" spans="1:42" ht="18" hidden="1" outlineLevel="1" x14ac:dyDescent="0.35">
      <c r="A858" s="13" t="s">
        <v>184</v>
      </c>
      <c r="B858" s="35">
        <v>845</v>
      </c>
      <c r="C858" s="473"/>
      <c r="D858" s="474"/>
      <c r="E858" s="474"/>
      <c r="F858" s="475"/>
      <c r="G858" s="476">
        <v>0</v>
      </c>
      <c r="H858" s="477">
        <v>0.1</v>
      </c>
      <c r="I858" s="102">
        <v>0</v>
      </c>
      <c r="J858" s="475"/>
      <c r="K858" s="7"/>
      <c r="L858" s="491">
        <v>845</v>
      </c>
      <c r="M858" s="503" t="s">
        <v>489</v>
      </c>
      <c r="N858" s="511">
        <v>0</v>
      </c>
      <c r="O858" s="504"/>
      <c r="P858" s="505"/>
      <c r="R858" s="510"/>
      <c r="S858" s="510"/>
      <c r="T858" s="507" t="s">
        <v>489</v>
      </c>
      <c r="AM858">
        <v>0</v>
      </c>
      <c r="AN858">
        <v>0</v>
      </c>
      <c r="AO858">
        <v>0</v>
      </c>
      <c r="AP858">
        <v>0</v>
      </c>
    </row>
    <row r="859" spans="1:42" ht="18" hidden="1" outlineLevel="1" x14ac:dyDescent="0.35">
      <c r="A859" s="13" t="s">
        <v>184</v>
      </c>
      <c r="B859" s="35">
        <v>846</v>
      </c>
      <c r="C859" s="473"/>
      <c r="D859" s="474"/>
      <c r="E859" s="474"/>
      <c r="F859" s="475"/>
      <c r="G859" s="476">
        <v>0</v>
      </c>
      <c r="H859" s="477">
        <v>0.1</v>
      </c>
      <c r="I859" s="102">
        <v>0</v>
      </c>
      <c r="J859" s="475"/>
      <c r="K859" s="7"/>
      <c r="L859" s="491">
        <v>846</v>
      </c>
      <c r="M859" s="503" t="s">
        <v>489</v>
      </c>
      <c r="N859" s="511">
        <v>0</v>
      </c>
      <c r="O859" s="504"/>
      <c r="P859" s="505"/>
      <c r="R859" s="510"/>
      <c r="S859" s="510"/>
      <c r="T859" s="507" t="s">
        <v>489</v>
      </c>
      <c r="AM859">
        <v>0</v>
      </c>
      <c r="AN859">
        <v>0</v>
      </c>
      <c r="AO859">
        <v>0</v>
      </c>
      <c r="AP859">
        <v>0</v>
      </c>
    </row>
    <row r="860" spans="1:42" ht="18" hidden="1" outlineLevel="1" x14ac:dyDescent="0.35">
      <c r="A860" s="13" t="s">
        <v>184</v>
      </c>
      <c r="B860" s="35">
        <v>847</v>
      </c>
      <c r="C860" s="473"/>
      <c r="D860" s="474"/>
      <c r="E860" s="474"/>
      <c r="F860" s="475"/>
      <c r="G860" s="476">
        <v>0</v>
      </c>
      <c r="H860" s="477">
        <v>0.1</v>
      </c>
      <c r="I860" s="102">
        <v>0</v>
      </c>
      <c r="J860" s="475"/>
      <c r="K860" s="7"/>
      <c r="L860" s="491">
        <v>847</v>
      </c>
      <c r="M860" s="503" t="s">
        <v>489</v>
      </c>
      <c r="N860" s="511">
        <v>0</v>
      </c>
      <c r="O860" s="504"/>
      <c r="P860" s="505"/>
      <c r="R860" s="510"/>
      <c r="S860" s="510"/>
      <c r="T860" s="507" t="s">
        <v>489</v>
      </c>
      <c r="AM860">
        <v>0</v>
      </c>
      <c r="AN860">
        <v>0</v>
      </c>
      <c r="AO860">
        <v>0</v>
      </c>
      <c r="AP860">
        <v>0</v>
      </c>
    </row>
    <row r="861" spans="1:42" ht="18" hidden="1" outlineLevel="1" x14ac:dyDescent="0.35">
      <c r="A861" s="13" t="s">
        <v>184</v>
      </c>
      <c r="B861" s="35">
        <v>848</v>
      </c>
      <c r="C861" s="473"/>
      <c r="D861" s="474"/>
      <c r="E861" s="474"/>
      <c r="F861" s="475"/>
      <c r="G861" s="476">
        <v>0</v>
      </c>
      <c r="H861" s="477">
        <v>0.1</v>
      </c>
      <c r="I861" s="102">
        <v>0</v>
      </c>
      <c r="J861" s="475"/>
      <c r="K861" s="7"/>
      <c r="L861" s="491">
        <v>848</v>
      </c>
      <c r="M861" s="503" t="s">
        <v>489</v>
      </c>
      <c r="N861" s="511">
        <v>0</v>
      </c>
      <c r="O861" s="504"/>
      <c r="P861" s="505"/>
      <c r="R861" s="510"/>
      <c r="S861" s="510"/>
      <c r="T861" s="507" t="s">
        <v>489</v>
      </c>
      <c r="AM861">
        <v>0</v>
      </c>
      <c r="AN861">
        <v>0</v>
      </c>
      <c r="AO861">
        <v>0</v>
      </c>
      <c r="AP861">
        <v>0</v>
      </c>
    </row>
    <row r="862" spans="1:42" ht="18" hidden="1" outlineLevel="1" x14ac:dyDescent="0.35">
      <c r="A862" s="13" t="s">
        <v>184</v>
      </c>
      <c r="B862" s="35">
        <v>849</v>
      </c>
      <c r="C862" s="473"/>
      <c r="D862" s="474"/>
      <c r="E862" s="474"/>
      <c r="F862" s="475"/>
      <c r="G862" s="476">
        <v>0</v>
      </c>
      <c r="H862" s="477">
        <v>0.1</v>
      </c>
      <c r="I862" s="102">
        <v>0</v>
      </c>
      <c r="J862" s="475"/>
      <c r="K862" s="7"/>
      <c r="L862" s="491">
        <v>849</v>
      </c>
      <c r="M862" s="503" t="s">
        <v>489</v>
      </c>
      <c r="N862" s="511">
        <v>0</v>
      </c>
      <c r="O862" s="504"/>
      <c r="P862" s="505"/>
      <c r="R862" s="510"/>
      <c r="S862" s="510"/>
      <c r="T862" s="507" t="s">
        <v>489</v>
      </c>
      <c r="AM862">
        <v>0</v>
      </c>
      <c r="AN862">
        <v>0</v>
      </c>
      <c r="AO862">
        <v>0</v>
      </c>
      <c r="AP862">
        <v>0</v>
      </c>
    </row>
    <row r="863" spans="1:42" ht="18" hidden="1" outlineLevel="1" x14ac:dyDescent="0.35">
      <c r="A863" s="13" t="s">
        <v>184</v>
      </c>
      <c r="B863" s="35">
        <v>850</v>
      </c>
      <c r="C863" s="473"/>
      <c r="D863" s="474"/>
      <c r="E863" s="474"/>
      <c r="F863" s="475"/>
      <c r="G863" s="476">
        <v>0</v>
      </c>
      <c r="H863" s="477">
        <v>0.1</v>
      </c>
      <c r="I863" s="102">
        <v>0</v>
      </c>
      <c r="J863" s="475"/>
      <c r="K863" s="7"/>
      <c r="L863" s="491">
        <v>850</v>
      </c>
      <c r="M863" s="503" t="s">
        <v>489</v>
      </c>
      <c r="N863" s="511">
        <v>0</v>
      </c>
      <c r="O863" s="504"/>
      <c r="P863" s="505"/>
      <c r="R863" s="510"/>
      <c r="S863" s="510"/>
      <c r="T863" s="507" t="s">
        <v>489</v>
      </c>
      <c r="AM863">
        <v>0</v>
      </c>
      <c r="AN863">
        <v>0</v>
      </c>
      <c r="AO863">
        <v>0</v>
      </c>
      <c r="AP863">
        <v>0</v>
      </c>
    </row>
    <row r="864" spans="1:42" ht="18" hidden="1" outlineLevel="1" x14ac:dyDescent="0.35">
      <c r="A864" s="13" t="s">
        <v>184</v>
      </c>
      <c r="B864" s="35">
        <v>851</v>
      </c>
      <c r="C864" s="473"/>
      <c r="D864" s="474"/>
      <c r="E864" s="474"/>
      <c r="F864" s="475"/>
      <c r="G864" s="476">
        <v>0</v>
      </c>
      <c r="H864" s="477">
        <v>0.1</v>
      </c>
      <c r="I864" s="102">
        <v>0</v>
      </c>
      <c r="J864" s="475"/>
      <c r="K864" s="7"/>
      <c r="L864" s="491">
        <v>851</v>
      </c>
      <c r="M864" s="503" t="s">
        <v>489</v>
      </c>
      <c r="N864" s="511">
        <v>0</v>
      </c>
      <c r="O864" s="504"/>
      <c r="P864" s="505"/>
      <c r="R864" s="510"/>
      <c r="S864" s="510"/>
      <c r="T864" s="507" t="s">
        <v>489</v>
      </c>
      <c r="AM864">
        <v>0</v>
      </c>
      <c r="AN864">
        <v>0</v>
      </c>
      <c r="AO864">
        <v>0</v>
      </c>
      <c r="AP864">
        <v>0</v>
      </c>
    </row>
    <row r="865" spans="1:42" ht="18" hidden="1" outlineLevel="1" x14ac:dyDescent="0.35">
      <c r="A865" s="13" t="s">
        <v>184</v>
      </c>
      <c r="B865" s="35">
        <v>852</v>
      </c>
      <c r="C865" s="473"/>
      <c r="D865" s="474"/>
      <c r="E865" s="474"/>
      <c r="F865" s="475"/>
      <c r="G865" s="476">
        <v>0</v>
      </c>
      <c r="H865" s="477">
        <v>0.1</v>
      </c>
      <c r="I865" s="102">
        <v>0</v>
      </c>
      <c r="J865" s="475"/>
      <c r="K865" s="7"/>
      <c r="L865" s="491">
        <v>852</v>
      </c>
      <c r="M865" s="503" t="s">
        <v>489</v>
      </c>
      <c r="N865" s="511">
        <v>0</v>
      </c>
      <c r="O865" s="504"/>
      <c r="P865" s="505"/>
      <c r="R865" s="510"/>
      <c r="S865" s="510"/>
      <c r="T865" s="507" t="s">
        <v>489</v>
      </c>
      <c r="AM865">
        <v>0</v>
      </c>
      <c r="AN865">
        <v>0</v>
      </c>
      <c r="AO865">
        <v>0</v>
      </c>
      <c r="AP865">
        <v>0</v>
      </c>
    </row>
    <row r="866" spans="1:42" ht="18" hidden="1" outlineLevel="1" x14ac:dyDescent="0.35">
      <c r="A866" s="13" t="s">
        <v>184</v>
      </c>
      <c r="B866" s="35">
        <v>853</v>
      </c>
      <c r="C866" s="473"/>
      <c r="D866" s="474"/>
      <c r="E866" s="474"/>
      <c r="F866" s="475"/>
      <c r="G866" s="476">
        <v>0</v>
      </c>
      <c r="H866" s="477">
        <v>0.1</v>
      </c>
      <c r="I866" s="102">
        <v>0</v>
      </c>
      <c r="J866" s="475"/>
      <c r="K866" s="7"/>
      <c r="L866" s="491">
        <v>853</v>
      </c>
      <c r="M866" s="503" t="s">
        <v>489</v>
      </c>
      <c r="N866" s="511">
        <v>0</v>
      </c>
      <c r="O866" s="504"/>
      <c r="P866" s="505"/>
      <c r="R866" s="510"/>
      <c r="S866" s="510"/>
      <c r="T866" s="507" t="s">
        <v>489</v>
      </c>
      <c r="AM866">
        <v>0</v>
      </c>
      <c r="AN866">
        <v>0</v>
      </c>
      <c r="AO866">
        <v>0</v>
      </c>
      <c r="AP866">
        <v>0</v>
      </c>
    </row>
    <row r="867" spans="1:42" ht="18" hidden="1" outlineLevel="1" x14ac:dyDescent="0.35">
      <c r="A867" s="13" t="s">
        <v>184</v>
      </c>
      <c r="B867" s="35">
        <v>854</v>
      </c>
      <c r="C867" s="473"/>
      <c r="D867" s="474"/>
      <c r="E867" s="474"/>
      <c r="F867" s="475"/>
      <c r="G867" s="476">
        <v>0</v>
      </c>
      <c r="H867" s="477">
        <v>0.1</v>
      </c>
      <c r="I867" s="102">
        <v>0</v>
      </c>
      <c r="J867" s="475"/>
      <c r="K867" s="7"/>
      <c r="L867" s="491">
        <v>854</v>
      </c>
      <c r="M867" s="503" t="s">
        <v>489</v>
      </c>
      <c r="N867" s="511">
        <v>0</v>
      </c>
      <c r="O867" s="504"/>
      <c r="P867" s="505"/>
      <c r="R867" s="510"/>
      <c r="S867" s="510"/>
      <c r="T867" s="507" t="s">
        <v>489</v>
      </c>
      <c r="AM867">
        <v>0</v>
      </c>
      <c r="AN867">
        <v>0</v>
      </c>
      <c r="AO867">
        <v>0</v>
      </c>
      <c r="AP867">
        <v>0</v>
      </c>
    </row>
    <row r="868" spans="1:42" ht="18" hidden="1" outlineLevel="1" x14ac:dyDescent="0.35">
      <c r="A868" s="13" t="s">
        <v>184</v>
      </c>
      <c r="B868" s="35">
        <v>855</v>
      </c>
      <c r="C868" s="473"/>
      <c r="D868" s="474"/>
      <c r="E868" s="474"/>
      <c r="F868" s="475"/>
      <c r="G868" s="476">
        <v>0</v>
      </c>
      <c r="H868" s="477">
        <v>0.1</v>
      </c>
      <c r="I868" s="102">
        <v>0</v>
      </c>
      <c r="J868" s="475"/>
      <c r="K868" s="7"/>
      <c r="L868" s="491">
        <v>855</v>
      </c>
      <c r="M868" s="503" t="s">
        <v>489</v>
      </c>
      <c r="N868" s="511">
        <v>0</v>
      </c>
      <c r="O868" s="504"/>
      <c r="P868" s="505"/>
      <c r="R868" s="510"/>
      <c r="S868" s="510"/>
      <c r="T868" s="507" t="s">
        <v>489</v>
      </c>
      <c r="AM868">
        <v>0</v>
      </c>
      <c r="AN868">
        <v>0</v>
      </c>
      <c r="AO868">
        <v>0</v>
      </c>
      <c r="AP868">
        <v>0</v>
      </c>
    </row>
    <row r="869" spans="1:42" ht="18" hidden="1" outlineLevel="1" x14ac:dyDescent="0.35">
      <c r="A869" s="13" t="s">
        <v>184</v>
      </c>
      <c r="B869" s="35">
        <v>856</v>
      </c>
      <c r="C869" s="473"/>
      <c r="D869" s="474"/>
      <c r="E869" s="474"/>
      <c r="F869" s="475"/>
      <c r="G869" s="476">
        <v>0</v>
      </c>
      <c r="H869" s="477">
        <v>0.1</v>
      </c>
      <c r="I869" s="102">
        <v>0</v>
      </c>
      <c r="J869" s="475"/>
      <c r="K869" s="7"/>
      <c r="L869" s="491">
        <v>856</v>
      </c>
      <c r="M869" s="503" t="s">
        <v>489</v>
      </c>
      <c r="N869" s="511">
        <v>0</v>
      </c>
      <c r="O869" s="504"/>
      <c r="P869" s="505"/>
      <c r="R869" s="510"/>
      <c r="S869" s="510"/>
      <c r="T869" s="507" t="s">
        <v>489</v>
      </c>
      <c r="AM869">
        <v>0</v>
      </c>
      <c r="AN869">
        <v>0</v>
      </c>
      <c r="AO869">
        <v>0</v>
      </c>
      <c r="AP869">
        <v>0</v>
      </c>
    </row>
    <row r="870" spans="1:42" ht="18" hidden="1" outlineLevel="1" x14ac:dyDescent="0.35">
      <c r="A870" s="13" t="s">
        <v>184</v>
      </c>
      <c r="B870" s="35">
        <v>857</v>
      </c>
      <c r="C870" s="473"/>
      <c r="D870" s="474"/>
      <c r="E870" s="474"/>
      <c r="F870" s="475"/>
      <c r="G870" s="476">
        <v>0</v>
      </c>
      <c r="H870" s="477">
        <v>0.1</v>
      </c>
      <c r="I870" s="102">
        <v>0</v>
      </c>
      <c r="J870" s="475"/>
      <c r="K870" s="7"/>
      <c r="L870" s="491">
        <v>857</v>
      </c>
      <c r="M870" s="503" t="s">
        <v>489</v>
      </c>
      <c r="N870" s="511">
        <v>0</v>
      </c>
      <c r="O870" s="504"/>
      <c r="P870" s="505"/>
      <c r="R870" s="510"/>
      <c r="S870" s="510"/>
      <c r="T870" s="507" t="s">
        <v>489</v>
      </c>
      <c r="AM870">
        <v>0</v>
      </c>
      <c r="AN870">
        <v>0</v>
      </c>
      <c r="AO870">
        <v>0</v>
      </c>
      <c r="AP870">
        <v>0</v>
      </c>
    </row>
    <row r="871" spans="1:42" ht="18" hidden="1" outlineLevel="1" x14ac:dyDescent="0.35">
      <c r="A871" s="13" t="s">
        <v>184</v>
      </c>
      <c r="B871" s="35">
        <v>858</v>
      </c>
      <c r="C871" s="473"/>
      <c r="D871" s="474"/>
      <c r="E871" s="474"/>
      <c r="F871" s="475"/>
      <c r="G871" s="476">
        <v>0</v>
      </c>
      <c r="H871" s="477">
        <v>0.1</v>
      </c>
      <c r="I871" s="102">
        <v>0</v>
      </c>
      <c r="J871" s="475"/>
      <c r="K871" s="7"/>
      <c r="L871" s="491">
        <v>858</v>
      </c>
      <c r="M871" s="503" t="s">
        <v>489</v>
      </c>
      <c r="N871" s="511">
        <v>0</v>
      </c>
      <c r="O871" s="504"/>
      <c r="P871" s="505"/>
      <c r="R871" s="510"/>
      <c r="S871" s="510"/>
      <c r="T871" s="507" t="s">
        <v>489</v>
      </c>
      <c r="AM871">
        <v>0</v>
      </c>
      <c r="AN871">
        <v>0</v>
      </c>
      <c r="AO871">
        <v>0</v>
      </c>
      <c r="AP871">
        <v>0</v>
      </c>
    </row>
    <row r="872" spans="1:42" ht="18" hidden="1" outlineLevel="1" x14ac:dyDescent="0.35">
      <c r="A872" s="13" t="s">
        <v>184</v>
      </c>
      <c r="B872" s="35">
        <v>859</v>
      </c>
      <c r="C872" s="473"/>
      <c r="D872" s="474"/>
      <c r="E872" s="474"/>
      <c r="F872" s="475"/>
      <c r="G872" s="476">
        <v>0</v>
      </c>
      <c r="H872" s="477">
        <v>0.1</v>
      </c>
      <c r="I872" s="102">
        <v>0</v>
      </c>
      <c r="J872" s="475"/>
      <c r="K872" s="7"/>
      <c r="L872" s="491">
        <v>859</v>
      </c>
      <c r="M872" s="503" t="s">
        <v>489</v>
      </c>
      <c r="N872" s="511">
        <v>0</v>
      </c>
      <c r="O872" s="504"/>
      <c r="P872" s="505"/>
      <c r="R872" s="510"/>
      <c r="S872" s="510"/>
      <c r="T872" s="507" t="s">
        <v>489</v>
      </c>
      <c r="AM872">
        <v>0</v>
      </c>
      <c r="AN872">
        <v>0</v>
      </c>
      <c r="AO872">
        <v>0</v>
      </c>
      <c r="AP872">
        <v>0</v>
      </c>
    </row>
    <row r="873" spans="1:42" ht="18" hidden="1" outlineLevel="1" x14ac:dyDescent="0.35">
      <c r="A873" s="13" t="s">
        <v>184</v>
      </c>
      <c r="B873" s="35">
        <v>860</v>
      </c>
      <c r="C873" s="473"/>
      <c r="D873" s="474"/>
      <c r="E873" s="474"/>
      <c r="F873" s="475"/>
      <c r="G873" s="476">
        <v>0</v>
      </c>
      <c r="H873" s="477">
        <v>0.1</v>
      </c>
      <c r="I873" s="102">
        <v>0</v>
      </c>
      <c r="J873" s="475"/>
      <c r="K873" s="7"/>
      <c r="L873" s="491">
        <v>860</v>
      </c>
      <c r="M873" s="503" t="s">
        <v>489</v>
      </c>
      <c r="N873" s="511">
        <v>0</v>
      </c>
      <c r="O873" s="504"/>
      <c r="P873" s="505"/>
      <c r="R873" s="510"/>
      <c r="S873" s="510"/>
      <c r="T873" s="507" t="s">
        <v>489</v>
      </c>
      <c r="AM873">
        <v>0</v>
      </c>
      <c r="AN873">
        <v>0</v>
      </c>
      <c r="AO873">
        <v>0</v>
      </c>
      <c r="AP873">
        <v>0</v>
      </c>
    </row>
    <row r="874" spans="1:42" ht="18" hidden="1" outlineLevel="1" x14ac:dyDescent="0.35">
      <c r="A874" s="13" t="s">
        <v>184</v>
      </c>
      <c r="B874" s="35">
        <v>861</v>
      </c>
      <c r="C874" s="473"/>
      <c r="D874" s="474"/>
      <c r="E874" s="474"/>
      <c r="F874" s="475"/>
      <c r="G874" s="476">
        <v>0</v>
      </c>
      <c r="H874" s="477">
        <v>0.1</v>
      </c>
      <c r="I874" s="102">
        <v>0</v>
      </c>
      <c r="J874" s="475"/>
      <c r="K874" s="7"/>
      <c r="L874" s="491">
        <v>861</v>
      </c>
      <c r="M874" s="503" t="s">
        <v>489</v>
      </c>
      <c r="N874" s="511">
        <v>0</v>
      </c>
      <c r="O874" s="504"/>
      <c r="P874" s="505"/>
      <c r="R874" s="510"/>
      <c r="S874" s="510"/>
      <c r="T874" s="507" t="s">
        <v>489</v>
      </c>
      <c r="AM874">
        <v>0</v>
      </c>
      <c r="AN874">
        <v>0</v>
      </c>
      <c r="AO874">
        <v>0</v>
      </c>
      <c r="AP874">
        <v>0</v>
      </c>
    </row>
    <row r="875" spans="1:42" ht="18" hidden="1" outlineLevel="1" x14ac:dyDescent="0.35">
      <c r="A875" s="13" t="s">
        <v>184</v>
      </c>
      <c r="B875" s="35">
        <v>862</v>
      </c>
      <c r="C875" s="473"/>
      <c r="D875" s="474"/>
      <c r="E875" s="474"/>
      <c r="F875" s="475"/>
      <c r="G875" s="476">
        <v>0</v>
      </c>
      <c r="H875" s="477">
        <v>0.1</v>
      </c>
      <c r="I875" s="102">
        <v>0</v>
      </c>
      <c r="J875" s="475"/>
      <c r="K875" s="7"/>
      <c r="L875" s="491">
        <v>862</v>
      </c>
      <c r="M875" s="503" t="s">
        <v>489</v>
      </c>
      <c r="N875" s="511">
        <v>0</v>
      </c>
      <c r="O875" s="504"/>
      <c r="P875" s="505"/>
      <c r="R875" s="510"/>
      <c r="S875" s="510"/>
      <c r="T875" s="507" t="s">
        <v>489</v>
      </c>
      <c r="AM875">
        <v>0</v>
      </c>
      <c r="AN875">
        <v>0</v>
      </c>
      <c r="AO875">
        <v>0</v>
      </c>
      <c r="AP875">
        <v>0</v>
      </c>
    </row>
    <row r="876" spans="1:42" ht="18" hidden="1" outlineLevel="1" x14ac:dyDescent="0.35">
      <c r="A876" s="13" t="s">
        <v>184</v>
      </c>
      <c r="B876" s="35">
        <v>863</v>
      </c>
      <c r="C876" s="473"/>
      <c r="D876" s="474"/>
      <c r="E876" s="474"/>
      <c r="F876" s="475"/>
      <c r="G876" s="476">
        <v>0</v>
      </c>
      <c r="H876" s="477">
        <v>0.1</v>
      </c>
      <c r="I876" s="102">
        <v>0</v>
      </c>
      <c r="J876" s="475"/>
      <c r="K876" s="7"/>
      <c r="L876" s="491">
        <v>863</v>
      </c>
      <c r="M876" s="503" t="s">
        <v>489</v>
      </c>
      <c r="N876" s="511">
        <v>0</v>
      </c>
      <c r="O876" s="504"/>
      <c r="P876" s="505"/>
      <c r="R876" s="510"/>
      <c r="S876" s="510"/>
      <c r="T876" s="507" t="s">
        <v>489</v>
      </c>
      <c r="AM876">
        <v>0</v>
      </c>
      <c r="AN876">
        <v>0</v>
      </c>
      <c r="AO876">
        <v>0</v>
      </c>
      <c r="AP876">
        <v>0</v>
      </c>
    </row>
    <row r="877" spans="1:42" ht="18" hidden="1" outlineLevel="1" x14ac:dyDescent="0.35">
      <c r="A877" s="13" t="s">
        <v>184</v>
      </c>
      <c r="B877" s="35">
        <v>864</v>
      </c>
      <c r="C877" s="473"/>
      <c r="D877" s="474"/>
      <c r="E877" s="474"/>
      <c r="F877" s="475"/>
      <c r="G877" s="476">
        <v>0</v>
      </c>
      <c r="H877" s="477">
        <v>0.1</v>
      </c>
      <c r="I877" s="102">
        <v>0</v>
      </c>
      <c r="J877" s="475"/>
      <c r="K877" s="7"/>
      <c r="L877" s="491">
        <v>864</v>
      </c>
      <c r="M877" s="503" t="s">
        <v>489</v>
      </c>
      <c r="N877" s="511">
        <v>0</v>
      </c>
      <c r="O877" s="504"/>
      <c r="P877" s="505"/>
      <c r="R877" s="510"/>
      <c r="S877" s="510"/>
      <c r="T877" s="507" t="s">
        <v>489</v>
      </c>
      <c r="AM877">
        <v>0</v>
      </c>
      <c r="AN877">
        <v>0</v>
      </c>
      <c r="AO877">
        <v>0</v>
      </c>
      <c r="AP877">
        <v>0</v>
      </c>
    </row>
    <row r="878" spans="1:42" ht="18" hidden="1" outlineLevel="1" x14ac:dyDescent="0.35">
      <c r="A878" s="13" t="s">
        <v>184</v>
      </c>
      <c r="B878" s="35">
        <v>865</v>
      </c>
      <c r="C878" s="473"/>
      <c r="D878" s="474"/>
      <c r="E878" s="474"/>
      <c r="F878" s="475"/>
      <c r="G878" s="476">
        <v>0</v>
      </c>
      <c r="H878" s="477">
        <v>0.1</v>
      </c>
      <c r="I878" s="102">
        <v>0</v>
      </c>
      <c r="J878" s="475"/>
      <c r="K878" s="7"/>
      <c r="L878" s="491">
        <v>865</v>
      </c>
      <c r="M878" s="503" t="s">
        <v>489</v>
      </c>
      <c r="N878" s="511">
        <v>0</v>
      </c>
      <c r="O878" s="504"/>
      <c r="P878" s="505"/>
      <c r="R878" s="510"/>
      <c r="S878" s="510"/>
      <c r="T878" s="507" t="s">
        <v>489</v>
      </c>
      <c r="AM878">
        <v>0</v>
      </c>
      <c r="AN878">
        <v>0</v>
      </c>
      <c r="AO878">
        <v>0</v>
      </c>
      <c r="AP878">
        <v>0</v>
      </c>
    </row>
    <row r="879" spans="1:42" ht="18" hidden="1" outlineLevel="1" x14ac:dyDescent="0.35">
      <c r="A879" s="13" t="s">
        <v>184</v>
      </c>
      <c r="B879" s="35">
        <v>866</v>
      </c>
      <c r="C879" s="473"/>
      <c r="D879" s="474"/>
      <c r="E879" s="474"/>
      <c r="F879" s="475"/>
      <c r="G879" s="476">
        <v>0</v>
      </c>
      <c r="H879" s="477">
        <v>0.1</v>
      </c>
      <c r="I879" s="102">
        <v>0</v>
      </c>
      <c r="J879" s="475"/>
      <c r="K879" s="7"/>
      <c r="L879" s="491">
        <v>866</v>
      </c>
      <c r="M879" s="503" t="s">
        <v>489</v>
      </c>
      <c r="N879" s="511">
        <v>0</v>
      </c>
      <c r="O879" s="504"/>
      <c r="P879" s="505"/>
      <c r="R879" s="510"/>
      <c r="S879" s="510"/>
      <c r="T879" s="507" t="s">
        <v>489</v>
      </c>
      <c r="AM879">
        <v>0</v>
      </c>
      <c r="AN879">
        <v>0</v>
      </c>
      <c r="AO879">
        <v>0</v>
      </c>
      <c r="AP879">
        <v>0</v>
      </c>
    </row>
    <row r="880" spans="1:42" ht="18" hidden="1" outlineLevel="1" x14ac:dyDescent="0.35">
      <c r="A880" s="13" t="s">
        <v>184</v>
      </c>
      <c r="B880" s="35">
        <v>867</v>
      </c>
      <c r="C880" s="473"/>
      <c r="D880" s="474"/>
      <c r="E880" s="474"/>
      <c r="F880" s="475"/>
      <c r="G880" s="476">
        <v>0</v>
      </c>
      <c r="H880" s="477">
        <v>0.1</v>
      </c>
      <c r="I880" s="102">
        <v>0</v>
      </c>
      <c r="J880" s="475"/>
      <c r="K880" s="7"/>
      <c r="L880" s="491">
        <v>867</v>
      </c>
      <c r="M880" s="503" t="s">
        <v>489</v>
      </c>
      <c r="N880" s="511">
        <v>0</v>
      </c>
      <c r="O880" s="504"/>
      <c r="P880" s="505"/>
      <c r="R880" s="510"/>
      <c r="S880" s="510"/>
      <c r="T880" s="507" t="s">
        <v>489</v>
      </c>
      <c r="AM880">
        <v>0</v>
      </c>
      <c r="AN880">
        <v>0</v>
      </c>
      <c r="AO880">
        <v>0</v>
      </c>
      <c r="AP880">
        <v>0</v>
      </c>
    </row>
    <row r="881" spans="1:42" ht="18" hidden="1" outlineLevel="1" x14ac:dyDescent="0.35">
      <c r="A881" s="13" t="s">
        <v>184</v>
      </c>
      <c r="B881" s="35">
        <v>868</v>
      </c>
      <c r="C881" s="473"/>
      <c r="D881" s="474"/>
      <c r="E881" s="474"/>
      <c r="F881" s="475"/>
      <c r="G881" s="476">
        <v>0</v>
      </c>
      <c r="H881" s="477">
        <v>0.1</v>
      </c>
      <c r="I881" s="102">
        <v>0</v>
      </c>
      <c r="J881" s="475"/>
      <c r="K881" s="7"/>
      <c r="L881" s="491">
        <v>868</v>
      </c>
      <c r="M881" s="503" t="s">
        <v>489</v>
      </c>
      <c r="N881" s="511">
        <v>0</v>
      </c>
      <c r="O881" s="504"/>
      <c r="P881" s="505"/>
      <c r="R881" s="510"/>
      <c r="S881" s="510"/>
      <c r="T881" s="507" t="s">
        <v>489</v>
      </c>
      <c r="AM881">
        <v>0</v>
      </c>
      <c r="AN881">
        <v>0</v>
      </c>
      <c r="AO881">
        <v>0</v>
      </c>
      <c r="AP881">
        <v>0</v>
      </c>
    </row>
    <row r="882" spans="1:42" ht="18" hidden="1" outlineLevel="1" x14ac:dyDescent="0.35">
      <c r="A882" s="13" t="s">
        <v>184</v>
      </c>
      <c r="B882" s="35">
        <v>869</v>
      </c>
      <c r="C882" s="473"/>
      <c r="D882" s="474"/>
      <c r="E882" s="474"/>
      <c r="F882" s="475"/>
      <c r="G882" s="476">
        <v>0</v>
      </c>
      <c r="H882" s="477">
        <v>0.1</v>
      </c>
      <c r="I882" s="102">
        <v>0</v>
      </c>
      <c r="J882" s="475"/>
      <c r="K882" s="7"/>
      <c r="L882" s="491">
        <v>869</v>
      </c>
      <c r="M882" s="503" t="s">
        <v>489</v>
      </c>
      <c r="N882" s="511">
        <v>0</v>
      </c>
      <c r="O882" s="504"/>
      <c r="P882" s="505"/>
      <c r="R882" s="510"/>
      <c r="S882" s="510"/>
      <c r="T882" s="507" t="s">
        <v>489</v>
      </c>
      <c r="AM882">
        <v>0</v>
      </c>
      <c r="AN882">
        <v>0</v>
      </c>
      <c r="AO882">
        <v>0</v>
      </c>
      <c r="AP882">
        <v>0</v>
      </c>
    </row>
    <row r="883" spans="1:42" ht="18" hidden="1" outlineLevel="1" x14ac:dyDescent="0.35">
      <c r="A883" s="13" t="s">
        <v>184</v>
      </c>
      <c r="B883" s="35">
        <v>870</v>
      </c>
      <c r="C883" s="473"/>
      <c r="D883" s="474"/>
      <c r="E883" s="474"/>
      <c r="F883" s="475"/>
      <c r="G883" s="476">
        <v>0</v>
      </c>
      <c r="H883" s="477">
        <v>0.1</v>
      </c>
      <c r="I883" s="102">
        <v>0</v>
      </c>
      <c r="J883" s="475"/>
      <c r="K883" s="7"/>
      <c r="L883" s="491">
        <v>870</v>
      </c>
      <c r="M883" s="503" t="s">
        <v>489</v>
      </c>
      <c r="N883" s="511">
        <v>0</v>
      </c>
      <c r="O883" s="504"/>
      <c r="P883" s="505"/>
      <c r="R883" s="510"/>
      <c r="S883" s="510"/>
      <c r="T883" s="507" t="s">
        <v>489</v>
      </c>
      <c r="AM883">
        <v>0</v>
      </c>
      <c r="AN883">
        <v>0</v>
      </c>
      <c r="AO883">
        <v>0</v>
      </c>
      <c r="AP883">
        <v>0</v>
      </c>
    </row>
    <row r="884" spans="1:42" ht="18" hidden="1" outlineLevel="1" x14ac:dyDescent="0.35">
      <c r="A884" s="13" t="s">
        <v>184</v>
      </c>
      <c r="B884" s="35">
        <v>871</v>
      </c>
      <c r="C884" s="473"/>
      <c r="D884" s="474"/>
      <c r="E884" s="474"/>
      <c r="F884" s="475"/>
      <c r="G884" s="476">
        <v>0</v>
      </c>
      <c r="H884" s="477">
        <v>0.1</v>
      </c>
      <c r="I884" s="102">
        <v>0</v>
      </c>
      <c r="J884" s="475"/>
      <c r="K884" s="7"/>
      <c r="L884" s="491">
        <v>871</v>
      </c>
      <c r="M884" s="503" t="s">
        <v>489</v>
      </c>
      <c r="N884" s="511">
        <v>0</v>
      </c>
      <c r="O884" s="504"/>
      <c r="P884" s="505"/>
      <c r="R884" s="510"/>
      <c r="S884" s="510"/>
      <c r="T884" s="507" t="s">
        <v>489</v>
      </c>
      <c r="AM884">
        <v>0</v>
      </c>
      <c r="AN884">
        <v>0</v>
      </c>
      <c r="AO884">
        <v>0</v>
      </c>
      <c r="AP884">
        <v>0</v>
      </c>
    </row>
    <row r="885" spans="1:42" ht="18" hidden="1" outlineLevel="1" x14ac:dyDescent="0.35">
      <c r="A885" s="13" t="s">
        <v>184</v>
      </c>
      <c r="B885" s="35">
        <v>872</v>
      </c>
      <c r="C885" s="473"/>
      <c r="D885" s="474"/>
      <c r="E885" s="474"/>
      <c r="F885" s="475"/>
      <c r="G885" s="476">
        <v>0</v>
      </c>
      <c r="H885" s="477">
        <v>0.1</v>
      </c>
      <c r="I885" s="102">
        <v>0</v>
      </c>
      <c r="J885" s="475"/>
      <c r="K885" s="7"/>
      <c r="L885" s="491">
        <v>872</v>
      </c>
      <c r="M885" s="503" t="s">
        <v>489</v>
      </c>
      <c r="N885" s="511">
        <v>0</v>
      </c>
      <c r="O885" s="504"/>
      <c r="P885" s="505"/>
      <c r="R885" s="510"/>
      <c r="S885" s="510"/>
      <c r="T885" s="507" t="s">
        <v>489</v>
      </c>
      <c r="AM885">
        <v>0</v>
      </c>
      <c r="AN885">
        <v>0</v>
      </c>
      <c r="AO885">
        <v>0</v>
      </c>
      <c r="AP885">
        <v>0</v>
      </c>
    </row>
    <row r="886" spans="1:42" ht="18" hidden="1" outlineLevel="1" x14ac:dyDescent="0.35">
      <c r="A886" s="13" t="s">
        <v>184</v>
      </c>
      <c r="B886" s="35">
        <v>873</v>
      </c>
      <c r="C886" s="473"/>
      <c r="D886" s="474"/>
      <c r="E886" s="474"/>
      <c r="F886" s="475"/>
      <c r="G886" s="476">
        <v>0</v>
      </c>
      <c r="H886" s="477">
        <v>0.1</v>
      </c>
      <c r="I886" s="102">
        <v>0</v>
      </c>
      <c r="J886" s="475"/>
      <c r="K886" s="7"/>
      <c r="L886" s="491">
        <v>873</v>
      </c>
      <c r="M886" s="503" t="s">
        <v>489</v>
      </c>
      <c r="N886" s="511">
        <v>0</v>
      </c>
      <c r="O886" s="504"/>
      <c r="P886" s="505"/>
      <c r="R886" s="510"/>
      <c r="S886" s="510"/>
      <c r="T886" s="507" t="s">
        <v>489</v>
      </c>
      <c r="AM886">
        <v>0</v>
      </c>
      <c r="AN886">
        <v>0</v>
      </c>
      <c r="AO886">
        <v>0</v>
      </c>
      <c r="AP886">
        <v>0</v>
      </c>
    </row>
    <row r="887" spans="1:42" ht="18" hidden="1" outlineLevel="1" x14ac:dyDescent="0.35">
      <c r="A887" s="13" t="s">
        <v>184</v>
      </c>
      <c r="B887" s="35">
        <v>874</v>
      </c>
      <c r="C887" s="473"/>
      <c r="D887" s="474"/>
      <c r="E887" s="474"/>
      <c r="F887" s="475"/>
      <c r="G887" s="476">
        <v>0</v>
      </c>
      <c r="H887" s="477">
        <v>0.1</v>
      </c>
      <c r="I887" s="102">
        <v>0</v>
      </c>
      <c r="J887" s="475"/>
      <c r="K887" s="7"/>
      <c r="L887" s="491">
        <v>874</v>
      </c>
      <c r="M887" s="503" t="s">
        <v>489</v>
      </c>
      <c r="N887" s="511">
        <v>0</v>
      </c>
      <c r="O887" s="504"/>
      <c r="P887" s="505"/>
      <c r="R887" s="510"/>
      <c r="S887" s="510"/>
      <c r="T887" s="507" t="s">
        <v>489</v>
      </c>
      <c r="AM887">
        <v>0</v>
      </c>
      <c r="AN887">
        <v>0</v>
      </c>
      <c r="AO887">
        <v>0</v>
      </c>
      <c r="AP887">
        <v>0</v>
      </c>
    </row>
    <row r="888" spans="1:42" ht="18" hidden="1" outlineLevel="1" x14ac:dyDescent="0.35">
      <c r="A888" s="13" t="s">
        <v>184</v>
      </c>
      <c r="B888" s="35">
        <v>875</v>
      </c>
      <c r="C888" s="473"/>
      <c r="D888" s="474"/>
      <c r="E888" s="474"/>
      <c r="F888" s="475"/>
      <c r="G888" s="476">
        <v>0</v>
      </c>
      <c r="H888" s="477">
        <v>0.1</v>
      </c>
      <c r="I888" s="102">
        <v>0</v>
      </c>
      <c r="J888" s="475"/>
      <c r="K888" s="7"/>
      <c r="L888" s="491">
        <v>875</v>
      </c>
      <c r="M888" s="503" t="s">
        <v>489</v>
      </c>
      <c r="N888" s="511">
        <v>0</v>
      </c>
      <c r="O888" s="504"/>
      <c r="P888" s="505"/>
      <c r="R888" s="510"/>
      <c r="S888" s="510"/>
      <c r="T888" s="507" t="s">
        <v>489</v>
      </c>
      <c r="AM888">
        <v>0</v>
      </c>
      <c r="AN888">
        <v>0</v>
      </c>
      <c r="AO888">
        <v>0</v>
      </c>
      <c r="AP888">
        <v>0</v>
      </c>
    </row>
    <row r="889" spans="1:42" ht="18" hidden="1" outlineLevel="1" x14ac:dyDescent="0.35">
      <c r="A889" s="13" t="s">
        <v>184</v>
      </c>
      <c r="B889" s="35">
        <v>876</v>
      </c>
      <c r="C889" s="473"/>
      <c r="D889" s="474"/>
      <c r="E889" s="474"/>
      <c r="F889" s="475"/>
      <c r="G889" s="476">
        <v>0</v>
      </c>
      <c r="H889" s="477">
        <v>0.1</v>
      </c>
      <c r="I889" s="102">
        <v>0</v>
      </c>
      <c r="J889" s="475"/>
      <c r="K889" s="7"/>
      <c r="L889" s="491">
        <v>876</v>
      </c>
      <c r="M889" s="503" t="s">
        <v>489</v>
      </c>
      <c r="N889" s="511">
        <v>0</v>
      </c>
      <c r="O889" s="504"/>
      <c r="P889" s="505"/>
      <c r="R889" s="510"/>
      <c r="S889" s="510"/>
      <c r="T889" s="507" t="s">
        <v>489</v>
      </c>
      <c r="AM889">
        <v>0</v>
      </c>
      <c r="AN889">
        <v>0</v>
      </c>
      <c r="AO889">
        <v>0</v>
      </c>
      <c r="AP889">
        <v>0</v>
      </c>
    </row>
    <row r="890" spans="1:42" ht="18" hidden="1" outlineLevel="1" x14ac:dyDescent="0.35">
      <c r="A890" s="13" t="s">
        <v>184</v>
      </c>
      <c r="B890" s="35">
        <v>877</v>
      </c>
      <c r="C890" s="473"/>
      <c r="D890" s="474"/>
      <c r="E890" s="474"/>
      <c r="F890" s="475"/>
      <c r="G890" s="476">
        <v>0</v>
      </c>
      <c r="H890" s="477">
        <v>0.1</v>
      </c>
      <c r="I890" s="102">
        <v>0</v>
      </c>
      <c r="J890" s="475"/>
      <c r="K890" s="7"/>
      <c r="L890" s="491">
        <v>877</v>
      </c>
      <c r="M890" s="503" t="s">
        <v>489</v>
      </c>
      <c r="N890" s="511">
        <v>0</v>
      </c>
      <c r="O890" s="504"/>
      <c r="P890" s="505"/>
      <c r="R890" s="510"/>
      <c r="S890" s="510"/>
      <c r="T890" s="507" t="s">
        <v>489</v>
      </c>
      <c r="AM890">
        <v>0</v>
      </c>
      <c r="AN890">
        <v>0</v>
      </c>
      <c r="AO890">
        <v>0</v>
      </c>
      <c r="AP890">
        <v>0</v>
      </c>
    </row>
    <row r="891" spans="1:42" ht="18" hidden="1" outlineLevel="1" x14ac:dyDescent="0.35">
      <c r="A891" s="13" t="s">
        <v>184</v>
      </c>
      <c r="B891" s="35">
        <v>878</v>
      </c>
      <c r="C891" s="473"/>
      <c r="D891" s="474"/>
      <c r="E891" s="474"/>
      <c r="F891" s="475"/>
      <c r="G891" s="476">
        <v>0</v>
      </c>
      <c r="H891" s="477">
        <v>0.1</v>
      </c>
      <c r="I891" s="102">
        <v>0</v>
      </c>
      <c r="J891" s="475"/>
      <c r="K891" s="7"/>
      <c r="L891" s="491">
        <v>878</v>
      </c>
      <c r="M891" s="503" t="s">
        <v>489</v>
      </c>
      <c r="N891" s="511">
        <v>0</v>
      </c>
      <c r="O891" s="504"/>
      <c r="P891" s="505"/>
      <c r="R891" s="510"/>
      <c r="S891" s="510"/>
      <c r="T891" s="507" t="s">
        <v>489</v>
      </c>
      <c r="AM891">
        <v>0</v>
      </c>
      <c r="AN891">
        <v>0</v>
      </c>
      <c r="AO891">
        <v>0</v>
      </c>
      <c r="AP891">
        <v>0</v>
      </c>
    </row>
    <row r="892" spans="1:42" ht="18" hidden="1" outlineLevel="1" x14ac:dyDescent="0.35">
      <c r="A892" s="13" t="s">
        <v>184</v>
      </c>
      <c r="B892" s="35">
        <v>879</v>
      </c>
      <c r="C892" s="473"/>
      <c r="D892" s="474"/>
      <c r="E892" s="474"/>
      <c r="F892" s="475"/>
      <c r="G892" s="476">
        <v>0</v>
      </c>
      <c r="H892" s="477">
        <v>0.1</v>
      </c>
      <c r="I892" s="102">
        <v>0</v>
      </c>
      <c r="J892" s="475"/>
      <c r="K892" s="7"/>
      <c r="L892" s="491">
        <v>879</v>
      </c>
      <c r="M892" s="503" t="s">
        <v>489</v>
      </c>
      <c r="N892" s="511">
        <v>0</v>
      </c>
      <c r="O892" s="504"/>
      <c r="P892" s="505"/>
      <c r="R892" s="510"/>
      <c r="S892" s="510"/>
      <c r="T892" s="507" t="s">
        <v>489</v>
      </c>
      <c r="AM892">
        <v>0</v>
      </c>
      <c r="AN892">
        <v>0</v>
      </c>
      <c r="AO892">
        <v>0</v>
      </c>
      <c r="AP892">
        <v>0</v>
      </c>
    </row>
    <row r="893" spans="1:42" ht="18" hidden="1" outlineLevel="1" x14ac:dyDescent="0.35">
      <c r="A893" s="13" t="s">
        <v>184</v>
      </c>
      <c r="B893" s="35">
        <v>880</v>
      </c>
      <c r="C893" s="473"/>
      <c r="D893" s="474"/>
      <c r="E893" s="474"/>
      <c r="F893" s="475"/>
      <c r="G893" s="476">
        <v>0</v>
      </c>
      <c r="H893" s="477">
        <v>0.1</v>
      </c>
      <c r="I893" s="102">
        <v>0</v>
      </c>
      <c r="J893" s="475"/>
      <c r="K893" s="7"/>
      <c r="L893" s="491">
        <v>880</v>
      </c>
      <c r="M893" s="503" t="s">
        <v>489</v>
      </c>
      <c r="N893" s="511">
        <v>0</v>
      </c>
      <c r="O893" s="504"/>
      <c r="P893" s="505"/>
      <c r="R893" s="510"/>
      <c r="S893" s="510"/>
      <c r="T893" s="507" t="s">
        <v>489</v>
      </c>
      <c r="AM893">
        <v>0</v>
      </c>
      <c r="AN893">
        <v>0</v>
      </c>
      <c r="AO893">
        <v>0</v>
      </c>
      <c r="AP893">
        <v>0</v>
      </c>
    </row>
    <row r="894" spans="1:42" ht="18" hidden="1" outlineLevel="1" x14ac:dyDescent="0.35">
      <c r="A894" s="13" t="s">
        <v>184</v>
      </c>
      <c r="B894" s="35">
        <v>881</v>
      </c>
      <c r="C894" s="473"/>
      <c r="D894" s="474"/>
      <c r="E894" s="474"/>
      <c r="F894" s="475"/>
      <c r="G894" s="476">
        <v>0</v>
      </c>
      <c r="H894" s="477">
        <v>0.1</v>
      </c>
      <c r="I894" s="102">
        <v>0</v>
      </c>
      <c r="J894" s="475"/>
      <c r="K894" s="7"/>
      <c r="L894" s="491">
        <v>881</v>
      </c>
      <c r="M894" s="503" t="s">
        <v>489</v>
      </c>
      <c r="N894" s="511">
        <v>0</v>
      </c>
      <c r="O894" s="504"/>
      <c r="P894" s="505"/>
      <c r="R894" s="510"/>
      <c r="S894" s="510"/>
      <c r="T894" s="507" t="s">
        <v>489</v>
      </c>
      <c r="AM894">
        <v>0</v>
      </c>
      <c r="AN894">
        <v>0</v>
      </c>
      <c r="AO894">
        <v>0</v>
      </c>
      <c r="AP894">
        <v>0</v>
      </c>
    </row>
    <row r="895" spans="1:42" ht="18" hidden="1" outlineLevel="1" x14ac:dyDescent="0.35">
      <c r="A895" s="13" t="s">
        <v>184</v>
      </c>
      <c r="B895" s="35">
        <v>882</v>
      </c>
      <c r="C895" s="473"/>
      <c r="D895" s="474"/>
      <c r="E895" s="474"/>
      <c r="F895" s="475"/>
      <c r="G895" s="476">
        <v>0</v>
      </c>
      <c r="H895" s="477">
        <v>0.1</v>
      </c>
      <c r="I895" s="102">
        <v>0</v>
      </c>
      <c r="J895" s="475"/>
      <c r="K895" s="7"/>
      <c r="L895" s="491">
        <v>882</v>
      </c>
      <c r="M895" s="503" t="s">
        <v>489</v>
      </c>
      <c r="N895" s="511">
        <v>0</v>
      </c>
      <c r="O895" s="504"/>
      <c r="P895" s="505"/>
      <c r="R895" s="510"/>
      <c r="S895" s="510"/>
      <c r="T895" s="507" t="s">
        <v>489</v>
      </c>
      <c r="AM895">
        <v>0</v>
      </c>
      <c r="AN895">
        <v>0</v>
      </c>
      <c r="AO895">
        <v>0</v>
      </c>
      <c r="AP895">
        <v>0</v>
      </c>
    </row>
    <row r="896" spans="1:42" ht="18" hidden="1" outlineLevel="1" x14ac:dyDescent="0.35">
      <c r="A896" s="13" t="s">
        <v>184</v>
      </c>
      <c r="B896" s="35">
        <v>883</v>
      </c>
      <c r="C896" s="473"/>
      <c r="D896" s="474"/>
      <c r="E896" s="474"/>
      <c r="F896" s="475"/>
      <c r="G896" s="476">
        <v>0</v>
      </c>
      <c r="H896" s="477">
        <v>0.1</v>
      </c>
      <c r="I896" s="102">
        <v>0</v>
      </c>
      <c r="J896" s="475"/>
      <c r="K896" s="7"/>
      <c r="L896" s="491">
        <v>883</v>
      </c>
      <c r="M896" s="503" t="s">
        <v>489</v>
      </c>
      <c r="N896" s="511">
        <v>0</v>
      </c>
      <c r="O896" s="504"/>
      <c r="P896" s="505"/>
      <c r="R896" s="510"/>
      <c r="S896" s="510"/>
      <c r="T896" s="507" t="s">
        <v>489</v>
      </c>
      <c r="AM896">
        <v>0</v>
      </c>
      <c r="AN896">
        <v>0</v>
      </c>
      <c r="AO896">
        <v>0</v>
      </c>
      <c r="AP896">
        <v>0</v>
      </c>
    </row>
    <row r="897" spans="1:42" ht="18" hidden="1" outlineLevel="1" x14ac:dyDescent="0.35">
      <c r="A897" s="13" t="s">
        <v>184</v>
      </c>
      <c r="B897" s="35">
        <v>884</v>
      </c>
      <c r="C897" s="473"/>
      <c r="D897" s="474"/>
      <c r="E897" s="474"/>
      <c r="F897" s="475"/>
      <c r="G897" s="476">
        <v>0</v>
      </c>
      <c r="H897" s="477">
        <v>0.1</v>
      </c>
      <c r="I897" s="102">
        <v>0</v>
      </c>
      <c r="J897" s="475"/>
      <c r="K897" s="7"/>
      <c r="L897" s="491">
        <v>884</v>
      </c>
      <c r="M897" s="503" t="s">
        <v>489</v>
      </c>
      <c r="N897" s="511">
        <v>0</v>
      </c>
      <c r="O897" s="504"/>
      <c r="P897" s="505"/>
      <c r="R897" s="510"/>
      <c r="S897" s="510"/>
      <c r="T897" s="507" t="s">
        <v>489</v>
      </c>
      <c r="AM897">
        <v>0</v>
      </c>
      <c r="AN897">
        <v>0</v>
      </c>
      <c r="AO897">
        <v>0</v>
      </c>
      <c r="AP897">
        <v>0</v>
      </c>
    </row>
    <row r="898" spans="1:42" ht="18" hidden="1" outlineLevel="1" x14ac:dyDescent="0.35">
      <c r="A898" s="13" t="s">
        <v>184</v>
      </c>
      <c r="B898" s="35">
        <v>885</v>
      </c>
      <c r="C898" s="473"/>
      <c r="D898" s="474"/>
      <c r="E898" s="474"/>
      <c r="F898" s="475"/>
      <c r="G898" s="476">
        <v>0</v>
      </c>
      <c r="H898" s="477">
        <v>0.1</v>
      </c>
      <c r="I898" s="102">
        <v>0</v>
      </c>
      <c r="J898" s="475"/>
      <c r="K898" s="7"/>
      <c r="L898" s="491">
        <v>885</v>
      </c>
      <c r="M898" s="503" t="s">
        <v>489</v>
      </c>
      <c r="N898" s="511">
        <v>0</v>
      </c>
      <c r="O898" s="504"/>
      <c r="P898" s="505"/>
      <c r="R898" s="510"/>
      <c r="S898" s="510"/>
      <c r="T898" s="507" t="s">
        <v>489</v>
      </c>
      <c r="AM898">
        <v>0</v>
      </c>
      <c r="AN898">
        <v>0</v>
      </c>
      <c r="AO898">
        <v>0</v>
      </c>
      <c r="AP898">
        <v>0</v>
      </c>
    </row>
    <row r="899" spans="1:42" ht="18" hidden="1" outlineLevel="1" x14ac:dyDescent="0.35">
      <c r="A899" s="13" t="s">
        <v>184</v>
      </c>
      <c r="B899" s="35">
        <v>886</v>
      </c>
      <c r="C899" s="473"/>
      <c r="D899" s="474"/>
      <c r="E899" s="474"/>
      <c r="F899" s="475"/>
      <c r="G899" s="476">
        <v>0</v>
      </c>
      <c r="H899" s="477">
        <v>0.1</v>
      </c>
      <c r="I899" s="102">
        <v>0</v>
      </c>
      <c r="J899" s="475"/>
      <c r="K899" s="7"/>
      <c r="L899" s="491">
        <v>886</v>
      </c>
      <c r="M899" s="503" t="s">
        <v>489</v>
      </c>
      <c r="N899" s="511">
        <v>0</v>
      </c>
      <c r="O899" s="504"/>
      <c r="P899" s="505"/>
      <c r="R899" s="510"/>
      <c r="S899" s="510"/>
      <c r="T899" s="507" t="s">
        <v>489</v>
      </c>
      <c r="AM899">
        <v>0</v>
      </c>
      <c r="AN899">
        <v>0</v>
      </c>
      <c r="AO899">
        <v>0</v>
      </c>
      <c r="AP899">
        <v>0</v>
      </c>
    </row>
    <row r="900" spans="1:42" ht="18" hidden="1" outlineLevel="1" x14ac:dyDescent="0.35">
      <c r="A900" s="13" t="s">
        <v>184</v>
      </c>
      <c r="B900" s="35">
        <v>887</v>
      </c>
      <c r="C900" s="473"/>
      <c r="D900" s="474"/>
      <c r="E900" s="474"/>
      <c r="F900" s="475"/>
      <c r="G900" s="476">
        <v>0</v>
      </c>
      <c r="H900" s="477">
        <v>0.1</v>
      </c>
      <c r="I900" s="102">
        <v>0</v>
      </c>
      <c r="J900" s="475"/>
      <c r="K900" s="7"/>
      <c r="L900" s="491">
        <v>887</v>
      </c>
      <c r="M900" s="503" t="s">
        <v>489</v>
      </c>
      <c r="N900" s="511">
        <v>0</v>
      </c>
      <c r="O900" s="504"/>
      <c r="P900" s="505"/>
      <c r="R900" s="510"/>
      <c r="S900" s="510"/>
      <c r="T900" s="507" t="s">
        <v>489</v>
      </c>
      <c r="AM900">
        <v>0</v>
      </c>
      <c r="AN900">
        <v>0</v>
      </c>
      <c r="AO900">
        <v>0</v>
      </c>
      <c r="AP900">
        <v>0</v>
      </c>
    </row>
    <row r="901" spans="1:42" ht="18" hidden="1" outlineLevel="1" x14ac:dyDescent="0.35">
      <c r="A901" s="13" t="s">
        <v>184</v>
      </c>
      <c r="B901" s="35">
        <v>888</v>
      </c>
      <c r="C901" s="473"/>
      <c r="D901" s="474"/>
      <c r="E901" s="474"/>
      <c r="F901" s="475"/>
      <c r="G901" s="476">
        <v>0</v>
      </c>
      <c r="H901" s="477">
        <v>0.1</v>
      </c>
      <c r="I901" s="102">
        <v>0</v>
      </c>
      <c r="J901" s="475"/>
      <c r="K901" s="7"/>
      <c r="L901" s="491">
        <v>888</v>
      </c>
      <c r="M901" s="503" t="s">
        <v>489</v>
      </c>
      <c r="N901" s="511">
        <v>0</v>
      </c>
      <c r="O901" s="504"/>
      <c r="P901" s="505"/>
      <c r="R901" s="510"/>
      <c r="S901" s="510"/>
      <c r="T901" s="507" t="s">
        <v>489</v>
      </c>
      <c r="AM901">
        <v>0</v>
      </c>
      <c r="AN901">
        <v>0</v>
      </c>
      <c r="AO901">
        <v>0</v>
      </c>
      <c r="AP901">
        <v>0</v>
      </c>
    </row>
    <row r="902" spans="1:42" ht="18" hidden="1" outlineLevel="1" x14ac:dyDescent="0.35">
      <c r="A902" s="13" t="s">
        <v>184</v>
      </c>
      <c r="B902" s="35">
        <v>889</v>
      </c>
      <c r="C902" s="473"/>
      <c r="D902" s="474"/>
      <c r="E902" s="474"/>
      <c r="F902" s="475"/>
      <c r="G902" s="476">
        <v>0</v>
      </c>
      <c r="H902" s="477">
        <v>0.1</v>
      </c>
      <c r="I902" s="102">
        <v>0</v>
      </c>
      <c r="J902" s="475"/>
      <c r="K902" s="7"/>
      <c r="L902" s="491">
        <v>889</v>
      </c>
      <c r="M902" s="503" t="s">
        <v>489</v>
      </c>
      <c r="N902" s="511">
        <v>0</v>
      </c>
      <c r="O902" s="504"/>
      <c r="P902" s="505"/>
      <c r="R902" s="510"/>
      <c r="S902" s="510"/>
      <c r="T902" s="507" t="s">
        <v>489</v>
      </c>
      <c r="AM902">
        <v>0</v>
      </c>
      <c r="AN902">
        <v>0</v>
      </c>
      <c r="AO902">
        <v>0</v>
      </c>
      <c r="AP902">
        <v>0</v>
      </c>
    </row>
    <row r="903" spans="1:42" ht="18" hidden="1" outlineLevel="1" x14ac:dyDescent="0.35">
      <c r="A903" s="13" t="s">
        <v>184</v>
      </c>
      <c r="B903" s="35">
        <v>890</v>
      </c>
      <c r="C903" s="473"/>
      <c r="D903" s="474"/>
      <c r="E903" s="474"/>
      <c r="F903" s="475"/>
      <c r="G903" s="476">
        <v>0</v>
      </c>
      <c r="H903" s="477">
        <v>0.1</v>
      </c>
      <c r="I903" s="102">
        <v>0</v>
      </c>
      <c r="J903" s="475"/>
      <c r="K903" s="7"/>
      <c r="L903" s="491">
        <v>890</v>
      </c>
      <c r="M903" s="503" t="s">
        <v>489</v>
      </c>
      <c r="N903" s="511">
        <v>0</v>
      </c>
      <c r="O903" s="504"/>
      <c r="P903" s="505"/>
      <c r="R903" s="510"/>
      <c r="S903" s="510"/>
      <c r="T903" s="507" t="s">
        <v>489</v>
      </c>
      <c r="AM903">
        <v>0</v>
      </c>
      <c r="AN903">
        <v>0</v>
      </c>
      <c r="AO903">
        <v>0</v>
      </c>
      <c r="AP903">
        <v>0</v>
      </c>
    </row>
    <row r="904" spans="1:42" ht="18" hidden="1" outlineLevel="1" x14ac:dyDescent="0.35">
      <c r="A904" s="13" t="s">
        <v>184</v>
      </c>
      <c r="B904" s="35">
        <v>891</v>
      </c>
      <c r="C904" s="473"/>
      <c r="D904" s="474"/>
      <c r="E904" s="474"/>
      <c r="F904" s="475"/>
      <c r="G904" s="476">
        <v>0</v>
      </c>
      <c r="H904" s="477">
        <v>0.1</v>
      </c>
      <c r="I904" s="102">
        <v>0</v>
      </c>
      <c r="J904" s="475"/>
      <c r="K904" s="7"/>
      <c r="L904" s="491">
        <v>891</v>
      </c>
      <c r="M904" s="503" t="s">
        <v>489</v>
      </c>
      <c r="N904" s="511">
        <v>0</v>
      </c>
      <c r="O904" s="504"/>
      <c r="P904" s="505"/>
      <c r="R904" s="510"/>
      <c r="S904" s="510"/>
      <c r="T904" s="507" t="s">
        <v>489</v>
      </c>
      <c r="AM904">
        <v>0</v>
      </c>
      <c r="AN904">
        <v>0</v>
      </c>
      <c r="AO904">
        <v>0</v>
      </c>
      <c r="AP904">
        <v>0</v>
      </c>
    </row>
    <row r="905" spans="1:42" ht="18" hidden="1" outlineLevel="1" x14ac:dyDescent="0.35">
      <c r="A905" s="13" t="s">
        <v>184</v>
      </c>
      <c r="B905" s="35">
        <v>892</v>
      </c>
      <c r="C905" s="473"/>
      <c r="D905" s="474"/>
      <c r="E905" s="474"/>
      <c r="F905" s="475"/>
      <c r="G905" s="476">
        <v>0</v>
      </c>
      <c r="H905" s="477">
        <v>0.1</v>
      </c>
      <c r="I905" s="102">
        <v>0</v>
      </c>
      <c r="J905" s="475"/>
      <c r="K905" s="7"/>
      <c r="L905" s="491">
        <v>892</v>
      </c>
      <c r="M905" s="503" t="s">
        <v>489</v>
      </c>
      <c r="N905" s="511">
        <v>0</v>
      </c>
      <c r="O905" s="504"/>
      <c r="P905" s="505"/>
      <c r="R905" s="510"/>
      <c r="S905" s="510"/>
      <c r="T905" s="507" t="s">
        <v>489</v>
      </c>
      <c r="AM905">
        <v>0</v>
      </c>
      <c r="AN905">
        <v>0</v>
      </c>
      <c r="AO905">
        <v>0</v>
      </c>
      <c r="AP905">
        <v>0</v>
      </c>
    </row>
    <row r="906" spans="1:42" ht="18" hidden="1" outlineLevel="1" x14ac:dyDescent="0.35">
      <c r="A906" s="13" t="s">
        <v>184</v>
      </c>
      <c r="B906" s="35">
        <v>893</v>
      </c>
      <c r="C906" s="473"/>
      <c r="D906" s="474"/>
      <c r="E906" s="474"/>
      <c r="F906" s="475"/>
      <c r="G906" s="476">
        <v>0</v>
      </c>
      <c r="H906" s="477">
        <v>0.1</v>
      </c>
      <c r="I906" s="102">
        <v>0</v>
      </c>
      <c r="J906" s="475"/>
      <c r="K906" s="7"/>
      <c r="L906" s="491">
        <v>893</v>
      </c>
      <c r="M906" s="503" t="s">
        <v>489</v>
      </c>
      <c r="N906" s="511">
        <v>0</v>
      </c>
      <c r="O906" s="504"/>
      <c r="P906" s="505"/>
      <c r="R906" s="510"/>
      <c r="S906" s="510"/>
      <c r="T906" s="507" t="s">
        <v>489</v>
      </c>
      <c r="AM906">
        <v>0</v>
      </c>
      <c r="AN906">
        <v>0</v>
      </c>
      <c r="AO906">
        <v>0</v>
      </c>
      <c r="AP906">
        <v>0</v>
      </c>
    </row>
    <row r="907" spans="1:42" ht="18" hidden="1" outlineLevel="1" x14ac:dyDescent="0.35">
      <c r="A907" s="13" t="s">
        <v>184</v>
      </c>
      <c r="B907" s="35">
        <v>894</v>
      </c>
      <c r="C907" s="473"/>
      <c r="D907" s="474"/>
      <c r="E907" s="474"/>
      <c r="F907" s="475"/>
      <c r="G907" s="476">
        <v>0</v>
      </c>
      <c r="H907" s="477">
        <v>0.1</v>
      </c>
      <c r="I907" s="102">
        <v>0</v>
      </c>
      <c r="J907" s="475"/>
      <c r="K907" s="7"/>
      <c r="L907" s="491">
        <v>894</v>
      </c>
      <c r="M907" s="503" t="s">
        <v>489</v>
      </c>
      <c r="N907" s="511">
        <v>0</v>
      </c>
      <c r="O907" s="504"/>
      <c r="P907" s="505"/>
      <c r="R907" s="510"/>
      <c r="S907" s="510"/>
      <c r="T907" s="507" t="s">
        <v>489</v>
      </c>
      <c r="AM907">
        <v>0</v>
      </c>
      <c r="AN907">
        <v>0</v>
      </c>
      <c r="AO907">
        <v>0</v>
      </c>
      <c r="AP907">
        <v>0</v>
      </c>
    </row>
    <row r="908" spans="1:42" ht="18" hidden="1" outlineLevel="1" x14ac:dyDescent="0.35">
      <c r="A908" s="13" t="s">
        <v>184</v>
      </c>
      <c r="B908" s="35">
        <v>895</v>
      </c>
      <c r="C908" s="473"/>
      <c r="D908" s="474"/>
      <c r="E908" s="474"/>
      <c r="F908" s="475"/>
      <c r="G908" s="476">
        <v>0</v>
      </c>
      <c r="H908" s="477">
        <v>0.1</v>
      </c>
      <c r="I908" s="102">
        <v>0</v>
      </c>
      <c r="J908" s="475"/>
      <c r="K908" s="7"/>
      <c r="L908" s="491">
        <v>895</v>
      </c>
      <c r="M908" s="503" t="s">
        <v>489</v>
      </c>
      <c r="N908" s="511">
        <v>0</v>
      </c>
      <c r="O908" s="504"/>
      <c r="P908" s="505"/>
      <c r="R908" s="510"/>
      <c r="S908" s="510"/>
      <c r="T908" s="507" t="s">
        <v>489</v>
      </c>
      <c r="AM908">
        <v>0</v>
      </c>
      <c r="AN908">
        <v>0</v>
      </c>
      <c r="AO908">
        <v>0</v>
      </c>
      <c r="AP908">
        <v>0</v>
      </c>
    </row>
    <row r="909" spans="1:42" ht="18" hidden="1" outlineLevel="1" x14ac:dyDescent="0.35">
      <c r="A909" s="13" t="s">
        <v>184</v>
      </c>
      <c r="B909" s="35">
        <v>896</v>
      </c>
      <c r="C909" s="473"/>
      <c r="D909" s="474"/>
      <c r="E909" s="474"/>
      <c r="F909" s="475"/>
      <c r="G909" s="476">
        <v>0</v>
      </c>
      <c r="H909" s="477">
        <v>0.1</v>
      </c>
      <c r="I909" s="102">
        <v>0</v>
      </c>
      <c r="J909" s="475"/>
      <c r="K909" s="7"/>
      <c r="L909" s="491">
        <v>896</v>
      </c>
      <c r="M909" s="503" t="s">
        <v>489</v>
      </c>
      <c r="N909" s="511">
        <v>0</v>
      </c>
      <c r="O909" s="504"/>
      <c r="P909" s="505"/>
      <c r="R909" s="510"/>
      <c r="S909" s="510"/>
      <c r="T909" s="507" t="s">
        <v>489</v>
      </c>
      <c r="AM909">
        <v>0</v>
      </c>
      <c r="AN909">
        <v>0</v>
      </c>
      <c r="AO909">
        <v>0</v>
      </c>
      <c r="AP909">
        <v>0</v>
      </c>
    </row>
    <row r="910" spans="1:42" ht="18" hidden="1" outlineLevel="1" x14ac:dyDescent="0.35">
      <c r="A910" s="13" t="s">
        <v>184</v>
      </c>
      <c r="B910" s="35">
        <v>897</v>
      </c>
      <c r="C910" s="473"/>
      <c r="D910" s="474"/>
      <c r="E910" s="474"/>
      <c r="F910" s="475"/>
      <c r="G910" s="476">
        <v>0</v>
      </c>
      <c r="H910" s="477">
        <v>0.1</v>
      </c>
      <c r="I910" s="102">
        <v>0</v>
      </c>
      <c r="J910" s="475"/>
      <c r="K910" s="7"/>
      <c r="L910" s="491">
        <v>897</v>
      </c>
      <c r="M910" s="503" t="s">
        <v>489</v>
      </c>
      <c r="N910" s="511">
        <v>0</v>
      </c>
      <c r="O910" s="504"/>
      <c r="P910" s="505"/>
      <c r="R910" s="510"/>
      <c r="S910" s="510"/>
      <c r="T910" s="507" t="s">
        <v>489</v>
      </c>
      <c r="AM910">
        <v>0</v>
      </c>
      <c r="AN910">
        <v>0</v>
      </c>
      <c r="AO910">
        <v>0</v>
      </c>
      <c r="AP910">
        <v>0</v>
      </c>
    </row>
    <row r="911" spans="1:42" ht="18" hidden="1" outlineLevel="1" x14ac:dyDescent="0.35">
      <c r="A911" s="13" t="s">
        <v>184</v>
      </c>
      <c r="B911" s="35">
        <v>898</v>
      </c>
      <c r="C911" s="473"/>
      <c r="D911" s="474"/>
      <c r="E911" s="474"/>
      <c r="F911" s="475"/>
      <c r="G911" s="476">
        <v>0</v>
      </c>
      <c r="H911" s="477">
        <v>0.1</v>
      </c>
      <c r="I911" s="102">
        <v>0</v>
      </c>
      <c r="J911" s="475"/>
      <c r="K911" s="7"/>
      <c r="L911" s="491">
        <v>898</v>
      </c>
      <c r="M911" s="503" t="s">
        <v>489</v>
      </c>
      <c r="N911" s="511">
        <v>0</v>
      </c>
      <c r="O911" s="504"/>
      <c r="P911" s="505"/>
      <c r="R911" s="510"/>
      <c r="S911" s="510"/>
      <c r="T911" s="507" t="s">
        <v>489</v>
      </c>
      <c r="AM911">
        <v>0</v>
      </c>
      <c r="AN911">
        <v>0</v>
      </c>
      <c r="AO911">
        <v>0</v>
      </c>
      <c r="AP911">
        <v>0</v>
      </c>
    </row>
    <row r="912" spans="1:42" ht="18" hidden="1" outlineLevel="1" x14ac:dyDescent="0.35">
      <c r="A912" s="13" t="s">
        <v>184</v>
      </c>
      <c r="B912" s="35">
        <v>899</v>
      </c>
      <c r="C912" s="473"/>
      <c r="D912" s="474"/>
      <c r="E912" s="474"/>
      <c r="F912" s="475"/>
      <c r="G912" s="476">
        <v>0</v>
      </c>
      <c r="H912" s="477">
        <v>0.1</v>
      </c>
      <c r="I912" s="102">
        <v>0</v>
      </c>
      <c r="J912" s="475"/>
      <c r="K912" s="7"/>
      <c r="L912" s="491">
        <v>899</v>
      </c>
      <c r="M912" s="503" t="s">
        <v>489</v>
      </c>
      <c r="N912" s="511">
        <v>0</v>
      </c>
      <c r="O912" s="504"/>
      <c r="P912" s="505"/>
      <c r="R912" s="510"/>
      <c r="S912" s="510"/>
      <c r="T912" s="507" t="s">
        <v>489</v>
      </c>
      <c r="AM912">
        <v>0</v>
      </c>
      <c r="AN912">
        <v>0</v>
      </c>
      <c r="AO912">
        <v>0</v>
      </c>
      <c r="AP912">
        <v>0</v>
      </c>
    </row>
    <row r="913" spans="1:42" ht="18" hidden="1" outlineLevel="1" x14ac:dyDescent="0.35">
      <c r="A913" s="13" t="s">
        <v>184</v>
      </c>
      <c r="B913" s="35">
        <v>900</v>
      </c>
      <c r="C913" s="473"/>
      <c r="D913" s="474"/>
      <c r="E913" s="474"/>
      <c r="F913" s="475"/>
      <c r="G913" s="476">
        <v>0</v>
      </c>
      <c r="H913" s="477">
        <v>0.1</v>
      </c>
      <c r="I913" s="102">
        <v>0</v>
      </c>
      <c r="J913" s="475"/>
      <c r="K913" s="7"/>
      <c r="L913" s="491">
        <v>900</v>
      </c>
      <c r="M913" s="503" t="s">
        <v>489</v>
      </c>
      <c r="N913" s="511">
        <v>0</v>
      </c>
      <c r="O913" s="504"/>
      <c r="P913" s="505"/>
      <c r="R913" s="510"/>
      <c r="S913" s="510"/>
      <c r="T913" s="507" t="s">
        <v>489</v>
      </c>
      <c r="AM913">
        <v>0</v>
      </c>
      <c r="AN913">
        <v>0</v>
      </c>
      <c r="AO913">
        <v>0</v>
      </c>
      <c r="AP913">
        <v>0</v>
      </c>
    </row>
    <row r="914" spans="1:42" ht="18" hidden="1" outlineLevel="1" x14ac:dyDescent="0.35">
      <c r="A914" s="13" t="s">
        <v>184</v>
      </c>
      <c r="B914" s="35">
        <v>901</v>
      </c>
      <c r="C914" s="473"/>
      <c r="D914" s="474"/>
      <c r="E914" s="474"/>
      <c r="F914" s="475"/>
      <c r="G914" s="476">
        <v>0</v>
      </c>
      <c r="H914" s="477">
        <v>0.1</v>
      </c>
      <c r="I914" s="102">
        <v>0</v>
      </c>
      <c r="J914" s="475"/>
      <c r="K914" s="7"/>
      <c r="L914" s="491">
        <v>901</v>
      </c>
      <c r="M914" s="503" t="s">
        <v>489</v>
      </c>
      <c r="N914" s="511">
        <v>0</v>
      </c>
      <c r="O914" s="504"/>
      <c r="P914" s="505"/>
      <c r="R914" s="510"/>
      <c r="S914" s="510"/>
      <c r="T914" s="507" t="s">
        <v>489</v>
      </c>
      <c r="AM914">
        <v>0</v>
      </c>
      <c r="AN914">
        <v>0</v>
      </c>
      <c r="AO914">
        <v>0</v>
      </c>
      <c r="AP914">
        <v>0</v>
      </c>
    </row>
    <row r="915" spans="1:42" ht="18" hidden="1" outlineLevel="1" x14ac:dyDescent="0.35">
      <c r="A915" s="13" t="s">
        <v>184</v>
      </c>
      <c r="B915" s="35">
        <v>902</v>
      </c>
      <c r="C915" s="473"/>
      <c r="D915" s="474"/>
      <c r="E915" s="474"/>
      <c r="F915" s="475"/>
      <c r="G915" s="476">
        <v>0</v>
      </c>
      <c r="H915" s="477">
        <v>0.1</v>
      </c>
      <c r="I915" s="102">
        <v>0</v>
      </c>
      <c r="J915" s="475"/>
      <c r="K915" s="7"/>
      <c r="L915" s="491">
        <v>902</v>
      </c>
      <c r="M915" s="503" t="s">
        <v>489</v>
      </c>
      <c r="N915" s="511">
        <v>0</v>
      </c>
      <c r="O915" s="504"/>
      <c r="P915" s="505"/>
      <c r="R915" s="510"/>
      <c r="S915" s="510"/>
      <c r="T915" s="507" t="s">
        <v>489</v>
      </c>
      <c r="AM915">
        <v>0</v>
      </c>
      <c r="AN915">
        <v>0</v>
      </c>
      <c r="AO915">
        <v>0</v>
      </c>
      <c r="AP915">
        <v>0</v>
      </c>
    </row>
    <row r="916" spans="1:42" ht="18" hidden="1" outlineLevel="1" x14ac:dyDescent="0.35">
      <c r="A916" s="13" t="s">
        <v>184</v>
      </c>
      <c r="B916" s="35">
        <v>903</v>
      </c>
      <c r="C916" s="473"/>
      <c r="D916" s="474"/>
      <c r="E916" s="474"/>
      <c r="F916" s="475"/>
      <c r="G916" s="476">
        <v>0</v>
      </c>
      <c r="H916" s="477">
        <v>0.1</v>
      </c>
      <c r="I916" s="102">
        <v>0</v>
      </c>
      <c r="J916" s="475"/>
      <c r="K916" s="7"/>
      <c r="L916" s="491">
        <v>903</v>
      </c>
      <c r="M916" s="503" t="s">
        <v>489</v>
      </c>
      <c r="N916" s="511">
        <v>0</v>
      </c>
      <c r="O916" s="504"/>
      <c r="P916" s="505"/>
      <c r="R916" s="510"/>
      <c r="S916" s="510"/>
      <c r="T916" s="507" t="s">
        <v>489</v>
      </c>
      <c r="AM916">
        <v>0</v>
      </c>
      <c r="AN916">
        <v>0</v>
      </c>
      <c r="AO916">
        <v>0</v>
      </c>
      <c r="AP916">
        <v>0</v>
      </c>
    </row>
    <row r="917" spans="1:42" ht="18" hidden="1" outlineLevel="1" x14ac:dyDescent="0.35">
      <c r="A917" s="13" t="s">
        <v>184</v>
      </c>
      <c r="B917" s="35">
        <v>904</v>
      </c>
      <c r="C917" s="473"/>
      <c r="D917" s="474"/>
      <c r="E917" s="474"/>
      <c r="F917" s="475"/>
      <c r="G917" s="476">
        <v>0</v>
      </c>
      <c r="H917" s="477">
        <v>0.1</v>
      </c>
      <c r="I917" s="102">
        <v>0</v>
      </c>
      <c r="J917" s="475"/>
      <c r="K917" s="7"/>
      <c r="L917" s="491">
        <v>904</v>
      </c>
      <c r="M917" s="503" t="s">
        <v>489</v>
      </c>
      <c r="N917" s="511">
        <v>0</v>
      </c>
      <c r="O917" s="504"/>
      <c r="P917" s="505"/>
      <c r="R917" s="510"/>
      <c r="S917" s="510"/>
      <c r="T917" s="507" t="s">
        <v>489</v>
      </c>
      <c r="AM917">
        <v>0</v>
      </c>
      <c r="AN917">
        <v>0</v>
      </c>
      <c r="AO917">
        <v>0</v>
      </c>
      <c r="AP917">
        <v>0</v>
      </c>
    </row>
    <row r="918" spans="1:42" ht="18" hidden="1" outlineLevel="1" x14ac:dyDescent="0.35">
      <c r="A918" s="13" t="s">
        <v>184</v>
      </c>
      <c r="B918" s="35">
        <v>905</v>
      </c>
      <c r="C918" s="473"/>
      <c r="D918" s="474"/>
      <c r="E918" s="474"/>
      <c r="F918" s="475"/>
      <c r="G918" s="476">
        <v>0</v>
      </c>
      <c r="H918" s="477">
        <v>0.1</v>
      </c>
      <c r="I918" s="102">
        <v>0</v>
      </c>
      <c r="J918" s="475"/>
      <c r="K918" s="7"/>
      <c r="L918" s="491">
        <v>905</v>
      </c>
      <c r="M918" s="503" t="s">
        <v>489</v>
      </c>
      <c r="N918" s="511">
        <v>0</v>
      </c>
      <c r="O918" s="504"/>
      <c r="P918" s="505"/>
      <c r="R918" s="510"/>
      <c r="S918" s="510"/>
      <c r="T918" s="507" t="s">
        <v>489</v>
      </c>
      <c r="AM918">
        <v>0</v>
      </c>
      <c r="AN918">
        <v>0</v>
      </c>
      <c r="AO918">
        <v>0</v>
      </c>
      <c r="AP918">
        <v>0</v>
      </c>
    </row>
    <row r="919" spans="1:42" ht="18" hidden="1" outlineLevel="1" x14ac:dyDescent="0.35">
      <c r="A919" s="13" t="s">
        <v>184</v>
      </c>
      <c r="B919" s="35">
        <v>906</v>
      </c>
      <c r="C919" s="473"/>
      <c r="D919" s="474"/>
      <c r="E919" s="474"/>
      <c r="F919" s="475"/>
      <c r="G919" s="476">
        <v>0</v>
      </c>
      <c r="H919" s="477">
        <v>0.1</v>
      </c>
      <c r="I919" s="102">
        <v>0</v>
      </c>
      <c r="J919" s="475"/>
      <c r="K919" s="7"/>
      <c r="L919" s="491">
        <v>906</v>
      </c>
      <c r="M919" s="503" t="s">
        <v>489</v>
      </c>
      <c r="N919" s="511">
        <v>0</v>
      </c>
      <c r="O919" s="504"/>
      <c r="P919" s="505"/>
      <c r="R919" s="510"/>
      <c r="S919" s="510"/>
      <c r="T919" s="507" t="s">
        <v>489</v>
      </c>
      <c r="AM919">
        <v>0</v>
      </c>
      <c r="AN919">
        <v>0</v>
      </c>
      <c r="AO919">
        <v>0</v>
      </c>
      <c r="AP919">
        <v>0</v>
      </c>
    </row>
    <row r="920" spans="1:42" ht="18" hidden="1" outlineLevel="1" x14ac:dyDescent="0.35">
      <c r="A920" s="13" t="s">
        <v>184</v>
      </c>
      <c r="B920" s="35">
        <v>907</v>
      </c>
      <c r="C920" s="473"/>
      <c r="D920" s="474"/>
      <c r="E920" s="474"/>
      <c r="F920" s="475"/>
      <c r="G920" s="476">
        <v>0</v>
      </c>
      <c r="H920" s="477">
        <v>0.1</v>
      </c>
      <c r="I920" s="102">
        <v>0</v>
      </c>
      <c r="J920" s="475"/>
      <c r="K920" s="7"/>
      <c r="L920" s="491">
        <v>907</v>
      </c>
      <c r="M920" s="503" t="s">
        <v>489</v>
      </c>
      <c r="N920" s="511">
        <v>0</v>
      </c>
      <c r="O920" s="504"/>
      <c r="P920" s="505"/>
      <c r="R920" s="510"/>
      <c r="S920" s="510"/>
      <c r="T920" s="507" t="s">
        <v>489</v>
      </c>
      <c r="AM920">
        <v>0</v>
      </c>
      <c r="AN920">
        <v>0</v>
      </c>
      <c r="AO920">
        <v>0</v>
      </c>
      <c r="AP920">
        <v>0</v>
      </c>
    </row>
    <row r="921" spans="1:42" ht="18" hidden="1" outlineLevel="1" x14ac:dyDescent="0.35">
      <c r="A921" s="13" t="s">
        <v>184</v>
      </c>
      <c r="B921" s="35">
        <v>908</v>
      </c>
      <c r="C921" s="473"/>
      <c r="D921" s="474"/>
      <c r="E921" s="474"/>
      <c r="F921" s="475"/>
      <c r="G921" s="476">
        <v>0</v>
      </c>
      <c r="H921" s="477">
        <v>0.1</v>
      </c>
      <c r="I921" s="102">
        <v>0</v>
      </c>
      <c r="J921" s="475"/>
      <c r="K921" s="7"/>
      <c r="L921" s="491">
        <v>908</v>
      </c>
      <c r="M921" s="503" t="s">
        <v>489</v>
      </c>
      <c r="N921" s="511">
        <v>0</v>
      </c>
      <c r="O921" s="504"/>
      <c r="P921" s="505"/>
      <c r="R921" s="510"/>
      <c r="S921" s="510"/>
      <c r="T921" s="507" t="s">
        <v>489</v>
      </c>
      <c r="AM921">
        <v>0</v>
      </c>
      <c r="AN921">
        <v>0</v>
      </c>
      <c r="AO921">
        <v>0</v>
      </c>
      <c r="AP921">
        <v>0</v>
      </c>
    </row>
    <row r="922" spans="1:42" ht="18" hidden="1" outlineLevel="1" x14ac:dyDescent="0.35">
      <c r="A922" s="13" t="s">
        <v>184</v>
      </c>
      <c r="B922" s="35">
        <v>909</v>
      </c>
      <c r="C922" s="473"/>
      <c r="D922" s="474"/>
      <c r="E922" s="474"/>
      <c r="F922" s="475"/>
      <c r="G922" s="476">
        <v>0</v>
      </c>
      <c r="H922" s="477">
        <v>0.1</v>
      </c>
      <c r="I922" s="102">
        <v>0</v>
      </c>
      <c r="J922" s="475"/>
      <c r="K922" s="7"/>
      <c r="L922" s="491">
        <v>909</v>
      </c>
      <c r="M922" s="503" t="s">
        <v>489</v>
      </c>
      <c r="N922" s="511">
        <v>0</v>
      </c>
      <c r="O922" s="504"/>
      <c r="P922" s="505"/>
      <c r="R922" s="510"/>
      <c r="S922" s="510"/>
      <c r="T922" s="507" t="s">
        <v>489</v>
      </c>
      <c r="AM922">
        <v>0</v>
      </c>
      <c r="AN922">
        <v>0</v>
      </c>
      <c r="AO922">
        <v>0</v>
      </c>
      <c r="AP922">
        <v>0</v>
      </c>
    </row>
    <row r="923" spans="1:42" ht="18" hidden="1" outlineLevel="1" x14ac:dyDescent="0.35">
      <c r="A923" s="13" t="s">
        <v>184</v>
      </c>
      <c r="B923" s="35">
        <v>910</v>
      </c>
      <c r="C923" s="473"/>
      <c r="D923" s="474"/>
      <c r="E923" s="474"/>
      <c r="F923" s="475"/>
      <c r="G923" s="476">
        <v>0</v>
      </c>
      <c r="H923" s="477">
        <v>0.1</v>
      </c>
      <c r="I923" s="102">
        <v>0</v>
      </c>
      <c r="J923" s="475"/>
      <c r="K923" s="7"/>
      <c r="L923" s="491">
        <v>910</v>
      </c>
      <c r="M923" s="503" t="s">
        <v>489</v>
      </c>
      <c r="N923" s="511">
        <v>0</v>
      </c>
      <c r="O923" s="504"/>
      <c r="P923" s="505"/>
      <c r="R923" s="510"/>
      <c r="S923" s="510"/>
      <c r="T923" s="507" t="s">
        <v>489</v>
      </c>
      <c r="AM923">
        <v>0</v>
      </c>
      <c r="AN923">
        <v>0</v>
      </c>
      <c r="AO923">
        <v>0</v>
      </c>
      <c r="AP923">
        <v>0</v>
      </c>
    </row>
    <row r="924" spans="1:42" ht="18" hidden="1" outlineLevel="1" x14ac:dyDescent="0.35">
      <c r="A924" s="13" t="s">
        <v>184</v>
      </c>
      <c r="B924" s="35">
        <v>911</v>
      </c>
      <c r="C924" s="473"/>
      <c r="D924" s="474"/>
      <c r="E924" s="474"/>
      <c r="F924" s="475"/>
      <c r="G924" s="476">
        <v>0</v>
      </c>
      <c r="H924" s="477">
        <v>0.1</v>
      </c>
      <c r="I924" s="102">
        <v>0</v>
      </c>
      <c r="J924" s="475"/>
      <c r="K924" s="7"/>
      <c r="L924" s="491">
        <v>911</v>
      </c>
      <c r="M924" s="503" t="s">
        <v>489</v>
      </c>
      <c r="N924" s="511">
        <v>0</v>
      </c>
      <c r="O924" s="504"/>
      <c r="P924" s="505"/>
      <c r="R924" s="510"/>
      <c r="S924" s="510"/>
      <c r="T924" s="507" t="s">
        <v>489</v>
      </c>
      <c r="AM924">
        <v>0</v>
      </c>
      <c r="AN924">
        <v>0</v>
      </c>
      <c r="AO924">
        <v>0</v>
      </c>
      <c r="AP924">
        <v>0</v>
      </c>
    </row>
    <row r="925" spans="1:42" ht="18" hidden="1" outlineLevel="1" x14ac:dyDescent="0.35">
      <c r="A925" s="13" t="s">
        <v>184</v>
      </c>
      <c r="B925" s="35">
        <v>912</v>
      </c>
      <c r="C925" s="473"/>
      <c r="D925" s="474"/>
      <c r="E925" s="474"/>
      <c r="F925" s="475"/>
      <c r="G925" s="476">
        <v>0</v>
      </c>
      <c r="H925" s="477">
        <v>0.1</v>
      </c>
      <c r="I925" s="102">
        <v>0</v>
      </c>
      <c r="J925" s="475"/>
      <c r="K925" s="7"/>
      <c r="L925" s="491">
        <v>912</v>
      </c>
      <c r="M925" s="503" t="s">
        <v>489</v>
      </c>
      <c r="N925" s="511">
        <v>0</v>
      </c>
      <c r="O925" s="504"/>
      <c r="P925" s="505"/>
      <c r="R925" s="510"/>
      <c r="S925" s="510"/>
      <c r="T925" s="507" t="s">
        <v>489</v>
      </c>
      <c r="AM925">
        <v>0</v>
      </c>
      <c r="AN925">
        <v>0</v>
      </c>
      <c r="AO925">
        <v>0</v>
      </c>
      <c r="AP925">
        <v>0</v>
      </c>
    </row>
    <row r="926" spans="1:42" ht="18" hidden="1" outlineLevel="1" x14ac:dyDescent="0.35">
      <c r="A926" s="13" t="s">
        <v>184</v>
      </c>
      <c r="B926" s="35">
        <v>913</v>
      </c>
      <c r="C926" s="473"/>
      <c r="D926" s="474"/>
      <c r="E926" s="474"/>
      <c r="F926" s="475"/>
      <c r="G926" s="476">
        <v>0</v>
      </c>
      <c r="H926" s="477">
        <v>0.1</v>
      </c>
      <c r="I926" s="102">
        <v>0</v>
      </c>
      <c r="J926" s="475"/>
      <c r="K926" s="7"/>
      <c r="L926" s="491">
        <v>913</v>
      </c>
      <c r="M926" s="503" t="s">
        <v>489</v>
      </c>
      <c r="N926" s="511">
        <v>0</v>
      </c>
      <c r="O926" s="504"/>
      <c r="P926" s="505"/>
      <c r="R926" s="510"/>
      <c r="S926" s="510"/>
      <c r="T926" s="507" t="s">
        <v>489</v>
      </c>
      <c r="AM926">
        <v>0</v>
      </c>
      <c r="AN926">
        <v>0</v>
      </c>
      <c r="AO926">
        <v>0</v>
      </c>
      <c r="AP926">
        <v>0</v>
      </c>
    </row>
    <row r="927" spans="1:42" ht="18" hidden="1" outlineLevel="1" x14ac:dyDescent="0.35">
      <c r="A927" s="13" t="s">
        <v>184</v>
      </c>
      <c r="B927" s="35">
        <v>914</v>
      </c>
      <c r="C927" s="473"/>
      <c r="D927" s="474"/>
      <c r="E927" s="474"/>
      <c r="F927" s="475"/>
      <c r="G927" s="476">
        <v>0</v>
      </c>
      <c r="H927" s="477">
        <v>0.1</v>
      </c>
      <c r="I927" s="102">
        <v>0</v>
      </c>
      <c r="J927" s="475"/>
      <c r="K927" s="7"/>
      <c r="L927" s="491">
        <v>914</v>
      </c>
      <c r="M927" s="503" t="s">
        <v>489</v>
      </c>
      <c r="N927" s="511">
        <v>0</v>
      </c>
      <c r="O927" s="504"/>
      <c r="P927" s="505"/>
      <c r="R927" s="510"/>
      <c r="S927" s="510"/>
      <c r="T927" s="507" t="s">
        <v>489</v>
      </c>
      <c r="AM927">
        <v>0</v>
      </c>
      <c r="AN927">
        <v>0</v>
      </c>
      <c r="AO927">
        <v>0</v>
      </c>
      <c r="AP927">
        <v>0</v>
      </c>
    </row>
    <row r="928" spans="1:42" ht="18" hidden="1" outlineLevel="1" x14ac:dyDescent="0.35">
      <c r="A928" s="13" t="s">
        <v>184</v>
      </c>
      <c r="B928" s="35">
        <v>915</v>
      </c>
      <c r="C928" s="473"/>
      <c r="D928" s="474"/>
      <c r="E928" s="474"/>
      <c r="F928" s="475"/>
      <c r="G928" s="476">
        <v>0</v>
      </c>
      <c r="H928" s="477">
        <v>0.1</v>
      </c>
      <c r="I928" s="102">
        <v>0</v>
      </c>
      <c r="J928" s="475"/>
      <c r="K928" s="7"/>
      <c r="L928" s="491">
        <v>915</v>
      </c>
      <c r="M928" s="503" t="s">
        <v>489</v>
      </c>
      <c r="N928" s="511">
        <v>0</v>
      </c>
      <c r="O928" s="504"/>
      <c r="P928" s="505"/>
      <c r="R928" s="510"/>
      <c r="S928" s="510"/>
      <c r="T928" s="507" t="s">
        <v>489</v>
      </c>
      <c r="AM928">
        <v>0</v>
      </c>
      <c r="AN928">
        <v>0</v>
      </c>
      <c r="AO928">
        <v>0</v>
      </c>
      <c r="AP928">
        <v>0</v>
      </c>
    </row>
    <row r="929" spans="1:42" ht="18" hidden="1" outlineLevel="1" x14ac:dyDescent="0.35">
      <c r="A929" s="13" t="s">
        <v>184</v>
      </c>
      <c r="B929" s="35">
        <v>916</v>
      </c>
      <c r="C929" s="473"/>
      <c r="D929" s="474"/>
      <c r="E929" s="474"/>
      <c r="F929" s="475"/>
      <c r="G929" s="476">
        <v>0</v>
      </c>
      <c r="H929" s="477">
        <v>0.1</v>
      </c>
      <c r="I929" s="102">
        <v>0</v>
      </c>
      <c r="J929" s="475"/>
      <c r="K929" s="7"/>
      <c r="L929" s="491">
        <v>916</v>
      </c>
      <c r="M929" s="503" t="s">
        <v>489</v>
      </c>
      <c r="N929" s="511">
        <v>0</v>
      </c>
      <c r="O929" s="504"/>
      <c r="P929" s="505"/>
      <c r="R929" s="510"/>
      <c r="S929" s="510"/>
      <c r="T929" s="507" t="s">
        <v>489</v>
      </c>
      <c r="AM929">
        <v>0</v>
      </c>
      <c r="AN929">
        <v>0</v>
      </c>
      <c r="AO929">
        <v>0</v>
      </c>
      <c r="AP929">
        <v>0</v>
      </c>
    </row>
    <row r="930" spans="1:42" ht="18" hidden="1" outlineLevel="1" x14ac:dyDescent="0.35">
      <c r="A930" s="13" t="s">
        <v>184</v>
      </c>
      <c r="B930" s="35">
        <v>917</v>
      </c>
      <c r="C930" s="473"/>
      <c r="D930" s="474"/>
      <c r="E930" s="474"/>
      <c r="F930" s="475"/>
      <c r="G930" s="476">
        <v>0</v>
      </c>
      <c r="H930" s="477">
        <v>0.1</v>
      </c>
      <c r="I930" s="102">
        <v>0</v>
      </c>
      <c r="J930" s="475"/>
      <c r="K930" s="7"/>
      <c r="L930" s="491">
        <v>917</v>
      </c>
      <c r="M930" s="503" t="s">
        <v>489</v>
      </c>
      <c r="N930" s="511">
        <v>0</v>
      </c>
      <c r="O930" s="504"/>
      <c r="P930" s="505"/>
      <c r="R930" s="510"/>
      <c r="S930" s="510"/>
      <c r="T930" s="507" t="s">
        <v>489</v>
      </c>
      <c r="AM930">
        <v>0</v>
      </c>
      <c r="AN930">
        <v>0</v>
      </c>
      <c r="AO930">
        <v>0</v>
      </c>
      <c r="AP930">
        <v>0</v>
      </c>
    </row>
    <row r="931" spans="1:42" ht="18" hidden="1" outlineLevel="1" x14ac:dyDescent="0.35">
      <c r="A931" s="13" t="s">
        <v>184</v>
      </c>
      <c r="B931" s="35">
        <v>918</v>
      </c>
      <c r="C931" s="473"/>
      <c r="D931" s="474"/>
      <c r="E931" s="474"/>
      <c r="F931" s="475"/>
      <c r="G931" s="476">
        <v>0</v>
      </c>
      <c r="H931" s="477">
        <v>0.1</v>
      </c>
      <c r="I931" s="102">
        <v>0</v>
      </c>
      <c r="J931" s="475"/>
      <c r="K931" s="7"/>
      <c r="L931" s="491">
        <v>918</v>
      </c>
      <c r="M931" s="503" t="s">
        <v>489</v>
      </c>
      <c r="N931" s="511">
        <v>0</v>
      </c>
      <c r="O931" s="504"/>
      <c r="P931" s="505"/>
      <c r="R931" s="510"/>
      <c r="S931" s="510"/>
      <c r="T931" s="507" t="s">
        <v>489</v>
      </c>
      <c r="AM931">
        <v>0</v>
      </c>
      <c r="AN931">
        <v>0</v>
      </c>
      <c r="AO931">
        <v>0</v>
      </c>
      <c r="AP931">
        <v>0</v>
      </c>
    </row>
    <row r="932" spans="1:42" ht="18" hidden="1" outlineLevel="1" x14ac:dyDescent="0.35">
      <c r="A932" s="13" t="s">
        <v>184</v>
      </c>
      <c r="B932" s="35">
        <v>919</v>
      </c>
      <c r="C932" s="473"/>
      <c r="D932" s="474"/>
      <c r="E932" s="474"/>
      <c r="F932" s="475"/>
      <c r="G932" s="476">
        <v>0</v>
      </c>
      <c r="H932" s="477">
        <v>0.1</v>
      </c>
      <c r="I932" s="102">
        <v>0</v>
      </c>
      <c r="J932" s="475"/>
      <c r="K932" s="7"/>
      <c r="L932" s="491">
        <v>919</v>
      </c>
      <c r="M932" s="503" t="s">
        <v>489</v>
      </c>
      <c r="N932" s="511">
        <v>0</v>
      </c>
      <c r="O932" s="504"/>
      <c r="P932" s="505"/>
      <c r="R932" s="510"/>
      <c r="S932" s="510"/>
      <c r="T932" s="507" t="s">
        <v>489</v>
      </c>
      <c r="AM932">
        <v>0</v>
      </c>
      <c r="AN932">
        <v>0</v>
      </c>
      <c r="AO932">
        <v>0</v>
      </c>
      <c r="AP932">
        <v>0</v>
      </c>
    </row>
    <row r="933" spans="1:42" ht="18" hidden="1" outlineLevel="1" x14ac:dyDescent="0.35">
      <c r="A933" s="13" t="s">
        <v>184</v>
      </c>
      <c r="B933" s="35">
        <v>920</v>
      </c>
      <c r="C933" s="473"/>
      <c r="D933" s="474"/>
      <c r="E933" s="474"/>
      <c r="F933" s="475"/>
      <c r="G933" s="476">
        <v>0</v>
      </c>
      <c r="H933" s="477">
        <v>0.1</v>
      </c>
      <c r="I933" s="102">
        <v>0</v>
      </c>
      <c r="J933" s="475"/>
      <c r="K933" s="7"/>
      <c r="L933" s="491">
        <v>920</v>
      </c>
      <c r="M933" s="503" t="s">
        <v>489</v>
      </c>
      <c r="N933" s="511">
        <v>0</v>
      </c>
      <c r="O933" s="504"/>
      <c r="P933" s="505"/>
      <c r="R933" s="510"/>
      <c r="S933" s="510"/>
      <c r="T933" s="507" t="s">
        <v>489</v>
      </c>
      <c r="AM933">
        <v>0</v>
      </c>
      <c r="AN933">
        <v>0</v>
      </c>
      <c r="AO933">
        <v>0</v>
      </c>
      <c r="AP933">
        <v>0</v>
      </c>
    </row>
    <row r="934" spans="1:42" ht="18" hidden="1" outlineLevel="1" x14ac:dyDescent="0.35">
      <c r="A934" s="13" t="s">
        <v>184</v>
      </c>
      <c r="B934" s="35">
        <v>921</v>
      </c>
      <c r="C934" s="473"/>
      <c r="D934" s="474"/>
      <c r="E934" s="474"/>
      <c r="F934" s="475"/>
      <c r="G934" s="476">
        <v>0</v>
      </c>
      <c r="H934" s="477">
        <v>0.1</v>
      </c>
      <c r="I934" s="102">
        <v>0</v>
      </c>
      <c r="J934" s="475"/>
      <c r="K934" s="7"/>
      <c r="L934" s="491">
        <v>921</v>
      </c>
      <c r="M934" s="503" t="s">
        <v>489</v>
      </c>
      <c r="N934" s="511">
        <v>0</v>
      </c>
      <c r="O934" s="504"/>
      <c r="P934" s="505"/>
      <c r="R934" s="510"/>
      <c r="S934" s="510"/>
      <c r="T934" s="507" t="s">
        <v>489</v>
      </c>
      <c r="AM934">
        <v>0</v>
      </c>
      <c r="AN934">
        <v>0</v>
      </c>
      <c r="AO934">
        <v>0</v>
      </c>
      <c r="AP934">
        <v>0</v>
      </c>
    </row>
    <row r="935" spans="1:42" ht="18" hidden="1" outlineLevel="1" x14ac:dyDescent="0.35">
      <c r="A935" s="13" t="s">
        <v>184</v>
      </c>
      <c r="B935" s="35">
        <v>922</v>
      </c>
      <c r="C935" s="473"/>
      <c r="D935" s="474"/>
      <c r="E935" s="474"/>
      <c r="F935" s="475"/>
      <c r="G935" s="476">
        <v>0</v>
      </c>
      <c r="H935" s="477">
        <v>0.1</v>
      </c>
      <c r="I935" s="102">
        <v>0</v>
      </c>
      <c r="J935" s="475"/>
      <c r="K935" s="7"/>
      <c r="L935" s="491">
        <v>922</v>
      </c>
      <c r="M935" s="503" t="s">
        <v>489</v>
      </c>
      <c r="N935" s="511">
        <v>0</v>
      </c>
      <c r="O935" s="504"/>
      <c r="P935" s="505"/>
      <c r="R935" s="510"/>
      <c r="S935" s="510"/>
      <c r="T935" s="507" t="s">
        <v>489</v>
      </c>
      <c r="AM935">
        <v>0</v>
      </c>
      <c r="AN935">
        <v>0</v>
      </c>
      <c r="AO935">
        <v>0</v>
      </c>
      <c r="AP935">
        <v>0</v>
      </c>
    </row>
    <row r="936" spans="1:42" ht="18" hidden="1" outlineLevel="1" x14ac:dyDescent="0.35">
      <c r="A936" s="13" t="s">
        <v>184</v>
      </c>
      <c r="B936" s="35">
        <v>923</v>
      </c>
      <c r="C936" s="473"/>
      <c r="D936" s="474"/>
      <c r="E936" s="474"/>
      <c r="F936" s="475"/>
      <c r="G936" s="476">
        <v>0</v>
      </c>
      <c r="H936" s="477">
        <v>0.1</v>
      </c>
      <c r="I936" s="102">
        <v>0</v>
      </c>
      <c r="J936" s="475"/>
      <c r="K936" s="7"/>
      <c r="L936" s="491">
        <v>923</v>
      </c>
      <c r="M936" s="503" t="s">
        <v>489</v>
      </c>
      <c r="N936" s="511">
        <v>0</v>
      </c>
      <c r="O936" s="504"/>
      <c r="P936" s="505"/>
      <c r="R936" s="510"/>
      <c r="S936" s="510"/>
      <c r="T936" s="507" t="s">
        <v>489</v>
      </c>
      <c r="AM936">
        <v>0</v>
      </c>
      <c r="AN936">
        <v>0</v>
      </c>
      <c r="AO936">
        <v>0</v>
      </c>
      <c r="AP936">
        <v>0</v>
      </c>
    </row>
    <row r="937" spans="1:42" ht="18" hidden="1" outlineLevel="1" x14ac:dyDescent="0.35">
      <c r="A937" s="13" t="s">
        <v>184</v>
      </c>
      <c r="B937" s="35">
        <v>924</v>
      </c>
      <c r="C937" s="473"/>
      <c r="D937" s="474"/>
      <c r="E937" s="474"/>
      <c r="F937" s="475"/>
      <c r="G937" s="476">
        <v>0</v>
      </c>
      <c r="H937" s="477">
        <v>0.1</v>
      </c>
      <c r="I937" s="102">
        <v>0</v>
      </c>
      <c r="J937" s="475"/>
      <c r="K937" s="7"/>
      <c r="L937" s="491">
        <v>924</v>
      </c>
      <c r="M937" s="503" t="s">
        <v>489</v>
      </c>
      <c r="N937" s="511">
        <v>0</v>
      </c>
      <c r="O937" s="504"/>
      <c r="P937" s="505"/>
      <c r="R937" s="510"/>
      <c r="S937" s="510"/>
      <c r="T937" s="507" t="s">
        <v>489</v>
      </c>
      <c r="AM937">
        <v>0</v>
      </c>
      <c r="AN937">
        <v>0</v>
      </c>
      <c r="AO937">
        <v>0</v>
      </c>
      <c r="AP937">
        <v>0</v>
      </c>
    </row>
    <row r="938" spans="1:42" ht="18" hidden="1" outlineLevel="1" x14ac:dyDescent="0.35">
      <c r="A938" s="13" t="s">
        <v>184</v>
      </c>
      <c r="B938" s="35">
        <v>925</v>
      </c>
      <c r="C938" s="473"/>
      <c r="D938" s="474"/>
      <c r="E938" s="474"/>
      <c r="F938" s="475"/>
      <c r="G938" s="476">
        <v>0</v>
      </c>
      <c r="H938" s="477">
        <v>0.1</v>
      </c>
      <c r="I938" s="102">
        <v>0</v>
      </c>
      <c r="J938" s="475"/>
      <c r="K938" s="7"/>
      <c r="L938" s="491">
        <v>925</v>
      </c>
      <c r="M938" s="503" t="s">
        <v>489</v>
      </c>
      <c r="N938" s="511">
        <v>0</v>
      </c>
      <c r="O938" s="504"/>
      <c r="P938" s="505"/>
      <c r="R938" s="510"/>
      <c r="S938" s="510"/>
      <c r="T938" s="507" t="s">
        <v>489</v>
      </c>
      <c r="AM938">
        <v>0</v>
      </c>
      <c r="AN938">
        <v>0</v>
      </c>
      <c r="AO938">
        <v>0</v>
      </c>
      <c r="AP938">
        <v>0</v>
      </c>
    </row>
    <row r="939" spans="1:42" ht="18" hidden="1" outlineLevel="1" x14ac:dyDescent="0.35">
      <c r="A939" s="13" t="s">
        <v>184</v>
      </c>
      <c r="B939" s="35">
        <v>926</v>
      </c>
      <c r="C939" s="473"/>
      <c r="D939" s="474"/>
      <c r="E939" s="474"/>
      <c r="F939" s="475"/>
      <c r="G939" s="476">
        <v>0</v>
      </c>
      <c r="H939" s="477">
        <v>0.1</v>
      </c>
      <c r="I939" s="102">
        <v>0</v>
      </c>
      <c r="J939" s="475"/>
      <c r="K939" s="7"/>
      <c r="L939" s="491">
        <v>926</v>
      </c>
      <c r="M939" s="503" t="s">
        <v>489</v>
      </c>
      <c r="N939" s="511">
        <v>0</v>
      </c>
      <c r="O939" s="504"/>
      <c r="P939" s="505"/>
      <c r="R939" s="510"/>
      <c r="S939" s="510"/>
      <c r="T939" s="507" t="s">
        <v>489</v>
      </c>
      <c r="AM939">
        <v>0</v>
      </c>
      <c r="AN939">
        <v>0</v>
      </c>
      <c r="AO939">
        <v>0</v>
      </c>
      <c r="AP939">
        <v>0</v>
      </c>
    </row>
    <row r="940" spans="1:42" ht="18" hidden="1" outlineLevel="1" x14ac:dyDescent="0.35">
      <c r="A940" s="13" t="s">
        <v>184</v>
      </c>
      <c r="B940" s="35">
        <v>927</v>
      </c>
      <c r="C940" s="473"/>
      <c r="D940" s="474"/>
      <c r="E940" s="474"/>
      <c r="F940" s="475"/>
      <c r="G940" s="476">
        <v>0</v>
      </c>
      <c r="H940" s="477">
        <v>0.1</v>
      </c>
      <c r="I940" s="102">
        <v>0</v>
      </c>
      <c r="J940" s="475"/>
      <c r="K940" s="7"/>
      <c r="L940" s="491">
        <v>927</v>
      </c>
      <c r="M940" s="503" t="s">
        <v>489</v>
      </c>
      <c r="N940" s="511">
        <v>0</v>
      </c>
      <c r="O940" s="504"/>
      <c r="P940" s="505"/>
      <c r="R940" s="510"/>
      <c r="S940" s="510"/>
      <c r="T940" s="507" t="s">
        <v>489</v>
      </c>
      <c r="AM940">
        <v>0</v>
      </c>
      <c r="AN940">
        <v>0</v>
      </c>
      <c r="AO940">
        <v>0</v>
      </c>
      <c r="AP940">
        <v>0</v>
      </c>
    </row>
    <row r="941" spans="1:42" ht="18" hidden="1" outlineLevel="1" x14ac:dyDescent="0.35">
      <c r="A941" s="13" t="s">
        <v>184</v>
      </c>
      <c r="B941" s="35">
        <v>928</v>
      </c>
      <c r="C941" s="473"/>
      <c r="D941" s="474"/>
      <c r="E941" s="474"/>
      <c r="F941" s="475"/>
      <c r="G941" s="476">
        <v>0</v>
      </c>
      <c r="H941" s="477">
        <v>0.1</v>
      </c>
      <c r="I941" s="102">
        <v>0</v>
      </c>
      <c r="J941" s="475"/>
      <c r="K941" s="7"/>
      <c r="L941" s="491">
        <v>928</v>
      </c>
      <c r="M941" s="503" t="s">
        <v>489</v>
      </c>
      <c r="N941" s="511">
        <v>0</v>
      </c>
      <c r="O941" s="504"/>
      <c r="P941" s="505"/>
      <c r="R941" s="510"/>
      <c r="S941" s="510"/>
      <c r="T941" s="507" t="s">
        <v>489</v>
      </c>
      <c r="AM941">
        <v>0</v>
      </c>
      <c r="AN941">
        <v>0</v>
      </c>
      <c r="AO941">
        <v>0</v>
      </c>
      <c r="AP941">
        <v>0</v>
      </c>
    </row>
    <row r="942" spans="1:42" ht="18" hidden="1" outlineLevel="1" x14ac:dyDescent="0.35">
      <c r="A942" s="13" t="s">
        <v>184</v>
      </c>
      <c r="B942" s="35">
        <v>929</v>
      </c>
      <c r="C942" s="473"/>
      <c r="D942" s="474"/>
      <c r="E942" s="474"/>
      <c r="F942" s="475"/>
      <c r="G942" s="476">
        <v>0</v>
      </c>
      <c r="H942" s="477">
        <v>0.1</v>
      </c>
      <c r="I942" s="102">
        <v>0</v>
      </c>
      <c r="J942" s="475"/>
      <c r="K942" s="7"/>
      <c r="L942" s="491">
        <v>929</v>
      </c>
      <c r="M942" s="503" t="s">
        <v>489</v>
      </c>
      <c r="N942" s="511">
        <v>0</v>
      </c>
      <c r="O942" s="504"/>
      <c r="P942" s="505"/>
      <c r="R942" s="510"/>
      <c r="S942" s="510"/>
      <c r="T942" s="507" t="s">
        <v>489</v>
      </c>
      <c r="AM942">
        <v>0</v>
      </c>
      <c r="AN942">
        <v>0</v>
      </c>
      <c r="AO942">
        <v>0</v>
      </c>
      <c r="AP942">
        <v>0</v>
      </c>
    </row>
    <row r="943" spans="1:42" ht="18" hidden="1" outlineLevel="1" x14ac:dyDescent="0.35">
      <c r="A943" s="13" t="s">
        <v>184</v>
      </c>
      <c r="B943" s="35">
        <v>930</v>
      </c>
      <c r="C943" s="473"/>
      <c r="D943" s="474"/>
      <c r="E943" s="474"/>
      <c r="F943" s="475"/>
      <c r="G943" s="476">
        <v>0</v>
      </c>
      <c r="H943" s="477">
        <v>0.1</v>
      </c>
      <c r="I943" s="102">
        <v>0</v>
      </c>
      <c r="J943" s="475"/>
      <c r="K943" s="7"/>
      <c r="L943" s="491">
        <v>930</v>
      </c>
      <c r="M943" s="503" t="s">
        <v>489</v>
      </c>
      <c r="N943" s="511">
        <v>0</v>
      </c>
      <c r="O943" s="504"/>
      <c r="P943" s="505"/>
      <c r="R943" s="510"/>
      <c r="S943" s="510"/>
      <c r="T943" s="507" t="s">
        <v>489</v>
      </c>
      <c r="AM943">
        <v>0</v>
      </c>
      <c r="AN943">
        <v>0</v>
      </c>
      <c r="AO943">
        <v>0</v>
      </c>
      <c r="AP943">
        <v>0</v>
      </c>
    </row>
    <row r="944" spans="1:42" ht="18" hidden="1" outlineLevel="1" x14ac:dyDescent="0.35">
      <c r="A944" s="13" t="s">
        <v>184</v>
      </c>
      <c r="B944" s="35">
        <v>931</v>
      </c>
      <c r="C944" s="473"/>
      <c r="D944" s="474"/>
      <c r="E944" s="474"/>
      <c r="F944" s="475"/>
      <c r="G944" s="476">
        <v>0</v>
      </c>
      <c r="H944" s="477">
        <v>0.1</v>
      </c>
      <c r="I944" s="102">
        <v>0</v>
      </c>
      <c r="J944" s="475"/>
      <c r="K944" s="7"/>
      <c r="L944" s="491">
        <v>931</v>
      </c>
      <c r="M944" s="503" t="s">
        <v>489</v>
      </c>
      <c r="N944" s="511">
        <v>0</v>
      </c>
      <c r="O944" s="504"/>
      <c r="P944" s="505"/>
      <c r="R944" s="510"/>
      <c r="S944" s="510"/>
      <c r="T944" s="507" t="s">
        <v>489</v>
      </c>
      <c r="AM944">
        <v>0</v>
      </c>
      <c r="AN944">
        <v>0</v>
      </c>
      <c r="AO944">
        <v>0</v>
      </c>
      <c r="AP944">
        <v>0</v>
      </c>
    </row>
    <row r="945" spans="1:42" ht="18" hidden="1" outlineLevel="1" x14ac:dyDescent="0.35">
      <c r="A945" s="13" t="s">
        <v>184</v>
      </c>
      <c r="B945" s="35">
        <v>932</v>
      </c>
      <c r="C945" s="473"/>
      <c r="D945" s="474"/>
      <c r="E945" s="474"/>
      <c r="F945" s="475"/>
      <c r="G945" s="476">
        <v>0</v>
      </c>
      <c r="H945" s="477">
        <v>0.1</v>
      </c>
      <c r="I945" s="102">
        <v>0</v>
      </c>
      <c r="J945" s="475"/>
      <c r="K945" s="7"/>
      <c r="L945" s="491">
        <v>932</v>
      </c>
      <c r="M945" s="503" t="s">
        <v>489</v>
      </c>
      <c r="N945" s="511">
        <v>0</v>
      </c>
      <c r="O945" s="504"/>
      <c r="P945" s="505"/>
      <c r="R945" s="510"/>
      <c r="S945" s="510"/>
      <c r="T945" s="507" t="s">
        <v>489</v>
      </c>
      <c r="AM945">
        <v>0</v>
      </c>
      <c r="AN945">
        <v>0</v>
      </c>
      <c r="AO945">
        <v>0</v>
      </c>
      <c r="AP945">
        <v>0</v>
      </c>
    </row>
    <row r="946" spans="1:42" ht="18" hidden="1" outlineLevel="1" x14ac:dyDescent="0.35">
      <c r="A946" s="13" t="s">
        <v>184</v>
      </c>
      <c r="B946" s="35">
        <v>933</v>
      </c>
      <c r="C946" s="473"/>
      <c r="D946" s="474"/>
      <c r="E946" s="474"/>
      <c r="F946" s="475"/>
      <c r="G946" s="476">
        <v>0</v>
      </c>
      <c r="H946" s="477">
        <v>0.1</v>
      </c>
      <c r="I946" s="102">
        <v>0</v>
      </c>
      <c r="J946" s="475"/>
      <c r="K946" s="7"/>
      <c r="L946" s="491">
        <v>933</v>
      </c>
      <c r="M946" s="503" t="s">
        <v>489</v>
      </c>
      <c r="N946" s="511">
        <v>0</v>
      </c>
      <c r="O946" s="504"/>
      <c r="P946" s="505"/>
      <c r="R946" s="510"/>
      <c r="S946" s="510"/>
      <c r="T946" s="507" t="s">
        <v>489</v>
      </c>
      <c r="AM946">
        <v>0</v>
      </c>
      <c r="AN946">
        <v>0</v>
      </c>
      <c r="AO946">
        <v>0</v>
      </c>
      <c r="AP946">
        <v>0</v>
      </c>
    </row>
    <row r="947" spans="1:42" ht="18" hidden="1" outlineLevel="1" x14ac:dyDescent="0.35">
      <c r="A947" s="13" t="s">
        <v>184</v>
      </c>
      <c r="B947" s="35">
        <v>934</v>
      </c>
      <c r="C947" s="473"/>
      <c r="D947" s="474"/>
      <c r="E947" s="474"/>
      <c r="F947" s="475"/>
      <c r="G947" s="476">
        <v>0</v>
      </c>
      <c r="H947" s="477">
        <v>0.1</v>
      </c>
      <c r="I947" s="102">
        <v>0</v>
      </c>
      <c r="J947" s="475"/>
      <c r="K947" s="7"/>
      <c r="L947" s="491">
        <v>934</v>
      </c>
      <c r="M947" s="503" t="s">
        <v>489</v>
      </c>
      <c r="N947" s="511">
        <v>0</v>
      </c>
      <c r="O947" s="504"/>
      <c r="P947" s="505"/>
      <c r="R947" s="510"/>
      <c r="S947" s="510"/>
      <c r="T947" s="507" t="s">
        <v>489</v>
      </c>
      <c r="AM947">
        <v>0</v>
      </c>
      <c r="AN947">
        <v>0</v>
      </c>
      <c r="AO947">
        <v>0</v>
      </c>
      <c r="AP947">
        <v>0</v>
      </c>
    </row>
    <row r="948" spans="1:42" ht="18" hidden="1" outlineLevel="1" x14ac:dyDescent="0.35">
      <c r="A948" s="13" t="s">
        <v>184</v>
      </c>
      <c r="B948" s="35">
        <v>935</v>
      </c>
      <c r="C948" s="473"/>
      <c r="D948" s="474"/>
      <c r="E948" s="474"/>
      <c r="F948" s="475"/>
      <c r="G948" s="476">
        <v>0</v>
      </c>
      <c r="H948" s="477">
        <v>0.1</v>
      </c>
      <c r="I948" s="102">
        <v>0</v>
      </c>
      <c r="J948" s="475"/>
      <c r="K948" s="7"/>
      <c r="L948" s="491">
        <v>935</v>
      </c>
      <c r="M948" s="503" t="s">
        <v>489</v>
      </c>
      <c r="N948" s="511">
        <v>0</v>
      </c>
      <c r="O948" s="504"/>
      <c r="P948" s="505"/>
      <c r="R948" s="510"/>
      <c r="S948" s="510"/>
      <c r="T948" s="507" t="s">
        <v>489</v>
      </c>
      <c r="AM948">
        <v>0</v>
      </c>
      <c r="AN948">
        <v>0</v>
      </c>
      <c r="AO948">
        <v>0</v>
      </c>
      <c r="AP948">
        <v>0</v>
      </c>
    </row>
    <row r="949" spans="1:42" ht="18" hidden="1" outlineLevel="1" x14ac:dyDescent="0.35">
      <c r="A949" s="13" t="s">
        <v>184</v>
      </c>
      <c r="B949" s="35">
        <v>936</v>
      </c>
      <c r="C949" s="473"/>
      <c r="D949" s="474"/>
      <c r="E949" s="474"/>
      <c r="F949" s="475"/>
      <c r="G949" s="476">
        <v>0</v>
      </c>
      <c r="H949" s="477">
        <v>0.1</v>
      </c>
      <c r="I949" s="102">
        <v>0</v>
      </c>
      <c r="J949" s="475"/>
      <c r="K949" s="7"/>
      <c r="L949" s="491">
        <v>936</v>
      </c>
      <c r="M949" s="503" t="s">
        <v>489</v>
      </c>
      <c r="N949" s="511">
        <v>0</v>
      </c>
      <c r="O949" s="504"/>
      <c r="P949" s="505"/>
      <c r="R949" s="510"/>
      <c r="S949" s="510"/>
      <c r="T949" s="507" t="s">
        <v>489</v>
      </c>
      <c r="AM949">
        <v>0</v>
      </c>
      <c r="AN949">
        <v>0</v>
      </c>
      <c r="AO949">
        <v>0</v>
      </c>
      <c r="AP949">
        <v>0</v>
      </c>
    </row>
    <row r="950" spans="1:42" ht="18" hidden="1" outlineLevel="1" x14ac:dyDescent="0.35">
      <c r="A950" s="13" t="s">
        <v>184</v>
      </c>
      <c r="B950" s="35">
        <v>937</v>
      </c>
      <c r="C950" s="473"/>
      <c r="D950" s="474"/>
      <c r="E950" s="474"/>
      <c r="F950" s="475"/>
      <c r="G950" s="476">
        <v>0</v>
      </c>
      <c r="H950" s="477">
        <v>0.1</v>
      </c>
      <c r="I950" s="102">
        <v>0</v>
      </c>
      <c r="J950" s="475"/>
      <c r="K950" s="7"/>
      <c r="L950" s="491">
        <v>937</v>
      </c>
      <c r="M950" s="503" t="s">
        <v>489</v>
      </c>
      <c r="N950" s="511">
        <v>0</v>
      </c>
      <c r="O950" s="504"/>
      <c r="P950" s="505"/>
      <c r="R950" s="510"/>
      <c r="S950" s="510"/>
      <c r="T950" s="507" t="s">
        <v>489</v>
      </c>
      <c r="AM950">
        <v>0</v>
      </c>
      <c r="AN950">
        <v>0</v>
      </c>
      <c r="AO950">
        <v>0</v>
      </c>
      <c r="AP950">
        <v>0</v>
      </c>
    </row>
    <row r="951" spans="1:42" ht="18" hidden="1" outlineLevel="1" x14ac:dyDescent="0.35">
      <c r="A951" s="13" t="s">
        <v>184</v>
      </c>
      <c r="B951" s="35">
        <v>938</v>
      </c>
      <c r="C951" s="473"/>
      <c r="D951" s="474"/>
      <c r="E951" s="474"/>
      <c r="F951" s="475"/>
      <c r="G951" s="476">
        <v>0</v>
      </c>
      <c r="H951" s="477">
        <v>0.1</v>
      </c>
      <c r="I951" s="102">
        <v>0</v>
      </c>
      <c r="J951" s="475"/>
      <c r="K951" s="7"/>
      <c r="L951" s="491">
        <v>938</v>
      </c>
      <c r="M951" s="503" t="s">
        <v>489</v>
      </c>
      <c r="N951" s="511">
        <v>0</v>
      </c>
      <c r="O951" s="504"/>
      <c r="P951" s="505"/>
      <c r="R951" s="510"/>
      <c r="S951" s="510"/>
      <c r="T951" s="507" t="s">
        <v>489</v>
      </c>
      <c r="AM951">
        <v>0</v>
      </c>
      <c r="AN951">
        <v>0</v>
      </c>
      <c r="AO951">
        <v>0</v>
      </c>
      <c r="AP951">
        <v>0</v>
      </c>
    </row>
    <row r="952" spans="1:42" ht="18" hidden="1" outlineLevel="1" x14ac:dyDescent="0.35">
      <c r="A952" s="13" t="s">
        <v>184</v>
      </c>
      <c r="B952" s="35">
        <v>939</v>
      </c>
      <c r="C952" s="473"/>
      <c r="D952" s="474"/>
      <c r="E952" s="474"/>
      <c r="F952" s="475"/>
      <c r="G952" s="476">
        <v>0</v>
      </c>
      <c r="H952" s="477">
        <v>0.1</v>
      </c>
      <c r="I952" s="102">
        <v>0</v>
      </c>
      <c r="J952" s="475"/>
      <c r="K952" s="7"/>
      <c r="L952" s="491">
        <v>939</v>
      </c>
      <c r="M952" s="503" t="s">
        <v>489</v>
      </c>
      <c r="N952" s="511">
        <v>0</v>
      </c>
      <c r="O952" s="504"/>
      <c r="P952" s="505"/>
      <c r="R952" s="510"/>
      <c r="S952" s="510"/>
      <c r="T952" s="507" t="s">
        <v>489</v>
      </c>
      <c r="AM952">
        <v>0</v>
      </c>
      <c r="AN952">
        <v>0</v>
      </c>
      <c r="AO952">
        <v>0</v>
      </c>
      <c r="AP952">
        <v>0</v>
      </c>
    </row>
    <row r="953" spans="1:42" ht="18" hidden="1" outlineLevel="1" x14ac:dyDescent="0.35">
      <c r="A953" s="13" t="s">
        <v>184</v>
      </c>
      <c r="B953" s="35">
        <v>940</v>
      </c>
      <c r="C953" s="473"/>
      <c r="D953" s="474"/>
      <c r="E953" s="474"/>
      <c r="F953" s="475"/>
      <c r="G953" s="476">
        <v>0</v>
      </c>
      <c r="H953" s="477">
        <v>0.1</v>
      </c>
      <c r="I953" s="102">
        <v>0</v>
      </c>
      <c r="J953" s="475"/>
      <c r="K953" s="7"/>
      <c r="L953" s="491">
        <v>940</v>
      </c>
      <c r="M953" s="503" t="s">
        <v>489</v>
      </c>
      <c r="N953" s="511">
        <v>0</v>
      </c>
      <c r="O953" s="504"/>
      <c r="P953" s="505"/>
      <c r="R953" s="510"/>
      <c r="S953" s="510"/>
      <c r="T953" s="507" t="s">
        <v>489</v>
      </c>
      <c r="AM953">
        <v>0</v>
      </c>
      <c r="AN953">
        <v>0</v>
      </c>
      <c r="AO953">
        <v>0</v>
      </c>
      <c r="AP953">
        <v>0</v>
      </c>
    </row>
    <row r="954" spans="1:42" ht="18" hidden="1" outlineLevel="1" x14ac:dyDescent="0.35">
      <c r="A954" s="13" t="s">
        <v>184</v>
      </c>
      <c r="B954" s="35">
        <v>941</v>
      </c>
      <c r="C954" s="473"/>
      <c r="D954" s="474"/>
      <c r="E954" s="474"/>
      <c r="F954" s="475"/>
      <c r="G954" s="476">
        <v>0</v>
      </c>
      <c r="H954" s="477">
        <v>0.1</v>
      </c>
      <c r="I954" s="102">
        <v>0</v>
      </c>
      <c r="J954" s="475"/>
      <c r="K954" s="7"/>
      <c r="L954" s="491">
        <v>941</v>
      </c>
      <c r="M954" s="503" t="s">
        <v>489</v>
      </c>
      <c r="N954" s="511">
        <v>0</v>
      </c>
      <c r="O954" s="504"/>
      <c r="P954" s="505"/>
      <c r="R954" s="510"/>
      <c r="S954" s="510"/>
      <c r="T954" s="507" t="s">
        <v>489</v>
      </c>
      <c r="AM954">
        <v>0</v>
      </c>
      <c r="AN954">
        <v>0</v>
      </c>
      <c r="AO954">
        <v>0</v>
      </c>
      <c r="AP954">
        <v>0</v>
      </c>
    </row>
    <row r="955" spans="1:42" ht="18" hidden="1" outlineLevel="1" x14ac:dyDescent="0.35">
      <c r="A955" s="13" t="s">
        <v>184</v>
      </c>
      <c r="B955" s="35">
        <v>942</v>
      </c>
      <c r="C955" s="473"/>
      <c r="D955" s="474"/>
      <c r="E955" s="474"/>
      <c r="F955" s="475"/>
      <c r="G955" s="476">
        <v>0</v>
      </c>
      <c r="H955" s="477">
        <v>0.1</v>
      </c>
      <c r="I955" s="102">
        <v>0</v>
      </c>
      <c r="J955" s="475"/>
      <c r="K955" s="7"/>
      <c r="L955" s="491">
        <v>942</v>
      </c>
      <c r="M955" s="503" t="s">
        <v>489</v>
      </c>
      <c r="N955" s="511">
        <v>0</v>
      </c>
      <c r="O955" s="504"/>
      <c r="P955" s="505"/>
      <c r="R955" s="510"/>
      <c r="S955" s="510"/>
      <c r="T955" s="507" t="s">
        <v>489</v>
      </c>
      <c r="AM955">
        <v>0</v>
      </c>
      <c r="AN955">
        <v>0</v>
      </c>
      <c r="AO955">
        <v>0</v>
      </c>
      <c r="AP955">
        <v>0</v>
      </c>
    </row>
    <row r="956" spans="1:42" ht="18" hidden="1" outlineLevel="1" x14ac:dyDescent="0.35">
      <c r="A956" s="13" t="s">
        <v>184</v>
      </c>
      <c r="B956" s="35">
        <v>943</v>
      </c>
      <c r="C956" s="473"/>
      <c r="D956" s="474"/>
      <c r="E956" s="474"/>
      <c r="F956" s="475"/>
      <c r="G956" s="476">
        <v>0</v>
      </c>
      <c r="H956" s="477">
        <v>0.1</v>
      </c>
      <c r="I956" s="102">
        <v>0</v>
      </c>
      <c r="J956" s="475"/>
      <c r="K956" s="7"/>
      <c r="L956" s="491">
        <v>943</v>
      </c>
      <c r="M956" s="503" t="s">
        <v>489</v>
      </c>
      <c r="N956" s="511">
        <v>0</v>
      </c>
      <c r="O956" s="504"/>
      <c r="P956" s="505"/>
      <c r="R956" s="510"/>
      <c r="S956" s="510"/>
      <c r="T956" s="507" t="s">
        <v>489</v>
      </c>
      <c r="AM956">
        <v>0</v>
      </c>
      <c r="AN956">
        <v>0</v>
      </c>
      <c r="AO956">
        <v>0</v>
      </c>
      <c r="AP956">
        <v>0</v>
      </c>
    </row>
    <row r="957" spans="1:42" ht="18" hidden="1" outlineLevel="1" x14ac:dyDescent="0.35">
      <c r="A957" s="13" t="s">
        <v>184</v>
      </c>
      <c r="B957" s="35">
        <v>944</v>
      </c>
      <c r="C957" s="473"/>
      <c r="D957" s="474"/>
      <c r="E957" s="474"/>
      <c r="F957" s="475"/>
      <c r="G957" s="476">
        <v>0</v>
      </c>
      <c r="H957" s="477">
        <v>0.1</v>
      </c>
      <c r="I957" s="102">
        <v>0</v>
      </c>
      <c r="J957" s="475"/>
      <c r="K957" s="7"/>
      <c r="L957" s="491">
        <v>944</v>
      </c>
      <c r="M957" s="503" t="s">
        <v>489</v>
      </c>
      <c r="N957" s="511">
        <v>0</v>
      </c>
      <c r="O957" s="504"/>
      <c r="P957" s="505"/>
      <c r="R957" s="510"/>
      <c r="S957" s="510"/>
      <c r="T957" s="507" t="s">
        <v>489</v>
      </c>
      <c r="AM957">
        <v>0</v>
      </c>
      <c r="AN957">
        <v>0</v>
      </c>
      <c r="AO957">
        <v>0</v>
      </c>
      <c r="AP957">
        <v>0</v>
      </c>
    </row>
    <row r="958" spans="1:42" ht="18" hidden="1" outlineLevel="1" x14ac:dyDescent="0.35">
      <c r="A958" s="13" t="s">
        <v>184</v>
      </c>
      <c r="B958" s="35">
        <v>945</v>
      </c>
      <c r="C958" s="473"/>
      <c r="D958" s="474"/>
      <c r="E958" s="474"/>
      <c r="F958" s="475"/>
      <c r="G958" s="476">
        <v>0</v>
      </c>
      <c r="H958" s="477">
        <v>0.1</v>
      </c>
      <c r="I958" s="102">
        <v>0</v>
      </c>
      <c r="J958" s="475"/>
      <c r="K958" s="7"/>
      <c r="L958" s="491">
        <v>945</v>
      </c>
      <c r="M958" s="503" t="s">
        <v>489</v>
      </c>
      <c r="N958" s="511">
        <v>0</v>
      </c>
      <c r="O958" s="504"/>
      <c r="P958" s="505"/>
      <c r="R958" s="510"/>
      <c r="S958" s="510"/>
      <c r="T958" s="507" t="s">
        <v>489</v>
      </c>
      <c r="AM958">
        <v>0</v>
      </c>
      <c r="AN958">
        <v>0</v>
      </c>
      <c r="AO958">
        <v>0</v>
      </c>
      <c r="AP958">
        <v>0</v>
      </c>
    </row>
    <row r="959" spans="1:42" ht="18" hidden="1" outlineLevel="1" x14ac:dyDescent="0.35">
      <c r="A959" s="13" t="s">
        <v>184</v>
      </c>
      <c r="B959" s="35">
        <v>946</v>
      </c>
      <c r="C959" s="473"/>
      <c r="D959" s="474"/>
      <c r="E959" s="474"/>
      <c r="F959" s="475"/>
      <c r="G959" s="476">
        <v>0</v>
      </c>
      <c r="H959" s="477">
        <v>0.1</v>
      </c>
      <c r="I959" s="102">
        <v>0</v>
      </c>
      <c r="J959" s="475"/>
      <c r="K959" s="7"/>
      <c r="L959" s="491">
        <v>946</v>
      </c>
      <c r="M959" s="503" t="s">
        <v>489</v>
      </c>
      <c r="N959" s="511">
        <v>0</v>
      </c>
      <c r="O959" s="504"/>
      <c r="P959" s="505"/>
      <c r="R959" s="510"/>
      <c r="S959" s="510"/>
      <c r="T959" s="507" t="s">
        <v>489</v>
      </c>
      <c r="AM959">
        <v>0</v>
      </c>
      <c r="AN959">
        <v>0</v>
      </c>
      <c r="AO959">
        <v>0</v>
      </c>
      <c r="AP959">
        <v>0</v>
      </c>
    </row>
    <row r="960" spans="1:42" ht="18" hidden="1" outlineLevel="1" x14ac:dyDescent="0.35">
      <c r="A960" s="13" t="s">
        <v>184</v>
      </c>
      <c r="B960" s="35">
        <v>947</v>
      </c>
      <c r="C960" s="473"/>
      <c r="D960" s="474"/>
      <c r="E960" s="474"/>
      <c r="F960" s="475"/>
      <c r="G960" s="476">
        <v>0</v>
      </c>
      <c r="H960" s="477">
        <v>0.1</v>
      </c>
      <c r="I960" s="102">
        <v>0</v>
      </c>
      <c r="J960" s="475"/>
      <c r="K960" s="7"/>
      <c r="L960" s="491">
        <v>947</v>
      </c>
      <c r="M960" s="503" t="s">
        <v>489</v>
      </c>
      <c r="N960" s="511">
        <v>0</v>
      </c>
      <c r="O960" s="504"/>
      <c r="P960" s="505"/>
      <c r="R960" s="510"/>
      <c r="S960" s="510"/>
      <c r="T960" s="507" t="s">
        <v>489</v>
      </c>
      <c r="AM960">
        <v>0</v>
      </c>
      <c r="AN960">
        <v>0</v>
      </c>
      <c r="AO960">
        <v>0</v>
      </c>
      <c r="AP960">
        <v>0</v>
      </c>
    </row>
    <row r="961" spans="1:42" ht="18" hidden="1" outlineLevel="1" x14ac:dyDescent="0.35">
      <c r="A961" s="13" t="s">
        <v>184</v>
      </c>
      <c r="B961" s="35">
        <v>948</v>
      </c>
      <c r="C961" s="473"/>
      <c r="D961" s="474"/>
      <c r="E961" s="474"/>
      <c r="F961" s="475"/>
      <c r="G961" s="476">
        <v>0</v>
      </c>
      <c r="H961" s="477">
        <v>0.1</v>
      </c>
      <c r="I961" s="102">
        <v>0</v>
      </c>
      <c r="J961" s="475"/>
      <c r="K961" s="7"/>
      <c r="L961" s="491">
        <v>948</v>
      </c>
      <c r="M961" s="503" t="s">
        <v>489</v>
      </c>
      <c r="N961" s="511">
        <v>0</v>
      </c>
      <c r="O961" s="504"/>
      <c r="P961" s="505"/>
      <c r="R961" s="510"/>
      <c r="S961" s="510"/>
      <c r="T961" s="507" t="s">
        <v>489</v>
      </c>
      <c r="AM961">
        <v>0</v>
      </c>
      <c r="AN961">
        <v>0</v>
      </c>
      <c r="AO961">
        <v>0</v>
      </c>
      <c r="AP961">
        <v>0</v>
      </c>
    </row>
    <row r="962" spans="1:42" ht="18" hidden="1" outlineLevel="1" x14ac:dyDescent="0.35">
      <c r="A962" s="13" t="s">
        <v>184</v>
      </c>
      <c r="B962" s="35">
        <v>949</v>
      </c>
      <c r="C962" s="473"/>
      <c r="D962" s="474"/>
      <c r="E962" s="474"/>
      <c r="F962" s="475"/>
      <c r="G962" s="476">
        <v>0</v>
      </c>
      <c r="H962" s="477">
        <v>0.1</v>
      </c>
      <c r="I962" s="102">
        <v>0</v>
      </c>
      <c r="J962" s="475"/>
      <c r="K962" s="7"/>
      <c r="L962" s="491">
        <v>949</v>
      </c>
      <c r="M962" s="503" t="s">
        <v>489</v>
      </c>
      <c r="N962" s="511">
        <v>0</v>
      </c>
      <c r="O962" s="504"/>
      <c r="P962" s="505"/>
      <c r="R962" s="510"/>
      <c r="S962" s="510"/>
      <c r="T962" s="507" t="s">
        <v>489</v>
      </c>
      <c r="AM962">
        <v>0</v>
      </c>
      <c r="AN962">
        <v>0</v>
      </c>
      <c r="AO962">
        <v>0</v>
      </c>
      <c r="AP962">
        <v>0</v>
      </c>
    </row>
    <row r="963" spans="1:42" ht="18" hidden="1" outlineLevel="1" x14ac:dyDescent="0.35">
      <c r="A963" s="13" t="s">
        <v>184</v>
      </c>
      <c r="B963" s="35">
        <v>950</v>
      </c>
      <c r="C963" s="473"/>
      <c r="D963" s="474"/>
      <c r="E963" s="474"/>
      <c r="F963" s="475"/>
      <c r="G963" s="476">
        <v>0</v>
      </c>
      <c r="H963" s="477">
        <v>0.1</v>
      </c>
      <c r="I963" s="102">
        <v>0</v>
      </c>
      <c r="J963" s="475"/>
      <c r="K963" s="7"/>
      <c r="L963" s="491">
        <v>950</v>
      </c>
      <c r="M963" s="503" t="s">
        <v>489</v>
      </c>
      <c r="N963" s="511">
        <v>0</v>
      </c>
      <c r="O963" s="504"/>
      <c r="P963" s="505"/>
      <c r="R963" s="510"/>
      <c r="S963" s="510"/>
      <c r="T963" s="507" t="s">
        <v>489</v>
      </c>
      <c r="AM963">
        <v>0</v>
      </c>
      <c r="AN963">
        <v>0</v>
      </c>
      <c r="AO963">
        <v>0</v>
      </c>
      <c r="AP963">
        <v>0</v>
      </c>
    </row>
    <row r="964" spans="1:42" ht="18" hidden="1" outlineLevel="1" x14ac:dyDescent="0.35">
      <c r="A964" s="13" t="s">
        <v>184</v>
      </c>
      <c r="B964" s="35">
        <v>951</v>
      </c>
      <c r="C964" s="473"/>
      <c r="D964" s="474"/>
      <c r="E964" s="474"/>
      <c r="F964" s="475"/>
      <c r="G964" s="476">
        <v>0</v>
      </c>
      <c r="H964" s="477">
        <v>0.1</v>
      </c>
      <c r="I964" s="102">
        <v>0</v>
      </c>
      <c r="J964" s="475"/>
      <c r="K964" s="7"/>
      <c r="L964" s="491">
        <v>951</v>
      </c>
      <c r="M964" s="503" t="s">
        <v>489</v>
      </c>
      <c r="N964" s="511">
        <v>0</v>
      </c>
      <c r="O964" s="504"/>
      <c r="P964" s="505"/>
      <c r="R964" s="510"/>
      <c r="S964" s="510"/>
      <c r="T964" s="507" t="s">
        <v>489</v>
      </c>
      <c r="AM964">
        <v>0</v>
      </c>
      <c r="AN964">
        <v>0</v>
      </c>
      <c r="AO964">
        <v>0</v>
      </c>
      <c r="AP964">
        <v>0</v>
      </c>
    </row>
    <row r="965" spans="1:42" ht="18" hidden="1" outlineLevel="1" x14ac:dyDescent="0.35">
      <c r="A965" s="13" t="s">
        <v>184</v>
      </c>
      <c r="B965" s="35">
        <v>952</v>
      </c>
      <c r="C965" s="473"/>
      <c r="D965" s="474"/>
      <c r="E965" s="474"/>
      <c r="F965" s="475"/>
      <c r="G965" s="476">
        <v>0</v>
      </c>
      <c r="H965" s="477">
        <v>0.1</v>
      </c>
      <c r="I965" s="102">
        <v>0</v>
      </c>
      <c r="J965" s="475"/>
      <c r="K965" s="7"/>
      <c r="L965" s="491">
        <v>952</v>
      </c>
      <c r="M965" s="503" t="s">
        <v>489</v>
      </c>
      <c r="N965" s="511">
        <v>0</v>
      </c>
      <c r="O965" s="504"/>
      <c r="P965" s="505"/>
      <c r="R965" s="510"/>
      <c r="S965" s="510"/>
      <c r="T965" s="507" t="s">
        <v>489</v>
      </c>
      <c r="AM965">
        <v>0</v>
      </c>
      <c r="AN965">
        <v>0</v>
      </c>
      <c r="AO965">
        <v>0</v>
      </c>
      <c r="AP965">
        <v>0</v>
      </c>
    </row>
    <row r="966" spans="1:42" ht="18" hidden="1" outlineLevel="1" x14ac:dyDescent="0.35">
      <c r="A966" s="13" t="s">
        <v>184</v>
      </c>
      <c r="B966" s="35">
        <v>953</v>
      </c>
      <c r="C966" s="473"/>
      <c r="D966" s="474"/>
      <c r="E966" s="474"/>
      <c r="F966" s="475"/>
      <c r="G966" s="476">
        <v>0</v>
      </c>
      <c r="H966" s="477">
        <v>0.1</v>
      </c>
      <c r="I966" s="102">
        <v>0</v>
      </c>
      <c r="J966" s="475"/>
      <c r="K966" s="7"/>
      <c r="L966" s="491">
        <v>953</v>
      </c>
      <c r="M966" s="503" t="s">
        <v>489</v>
      </c>
      <c r="N966" s="511">
        <v>0</v>
      </c>
      <c r="O966" s="504"/>
      <c r="P966" s="505"/>
      <c r="R966" s="510"/>
      <c r="S966" s="510"/>
      <c r="T966" s="507" t="s">
        <v>489</v>
      </c>
      <c r="AM966">
        <v>0</v>
      </c>
      <c r="AN966">
        <v>0</v>
      </c>
      <c r="AO966">
        <v>0</v>
      </c>
      <c r="AP966">
        <v>0</v>
      </c>
    </row>
    <row r="967" spans="1:42" ht="18" hidden="1" outlineLevel="1" x14ac:dyDescent="0.35">
      <c r="A967" s="13" t="s">
        <v>184</v>
      </c>
      <c r="B967" s="35">
        <v>954</v>
      </c>
      <c r="C967" s="473"/>
      <c r="D967" s="474"/>
      <c r="E967" s="474"/>
      <c r="F967" s="475"/>
      <c r="G967" s="476">
        <v>0</v>
      </c>
      <c r="H967" s="477">
        <v>0.1</v>
      </c>
      <c r="I967" s="102">
        <v>0</v>
      </c>
      <c r="J967" s="475"/>
      <c r="K967" s="7"/>
      <c r="L967" s="491">
        <v>954</v>
      </c>
      <c r="M967" s="503" t="s">
        <v>489</v>
      </c>
      <c r="N967" s="511">
        <v>0</v>
      </c>
      <c r="O967" s="504"/>
      <c r="P967" s="505"/>
      <c r="R967" s="510"/>
      <c r="S967" s="510"/>
      <c r="T967" s="507" t="s">
        <v>489</v>
      </c>
      <c r="AM967">
        <v>0</v>
      </c>
      <c r="AN967">
        <v>0</v>
      </c>
      <c r="AO967">
        <v>0</v>
      </c>
      <c r="AP967">
        <v>0</v>
      </c>
    </row>
    <row r="968" spans="1:42" ht="18" hidden="1" outlineLevel="1" x14ac:dyDescent="0.35">
      <c r="A968" s="13" t="s">
        <v>184</v>
      </c>
      <c r="B968" s="35">
        <v>955</v>
      </c>
      <c r="C968" s="473"/>
      <c r="D968" s="474"/>
      <c r="E968" s="474"/>
      <c r="F968" s="475"/>
      <c r="G968" s="476">
        <v>0</v>
      </c>
      <c r="H968" s="477">
        <v>0.1</v>
      </c>
      <c r="I968" s="102">
        <v>0</v>
      </c>
      <c r="J968" s="475"/>
      <c r="K968" s="7"/>
      <c r="L968" s="491">
        <v>955</v>
      </c>
      <c r="M968" s="503" t="s">
        <v>489</v>
      </c>
      <c r="N968" s="511">
        <v>0</v>
      </c>
      <c r="O968" s="504"/>
      <c r="P968" s="505"/>
      <c r="R968" s="510"/>
      <c r="S968" s="510"/>
      <c r="T968" s="507" t="s">
        <v>489</v>
      </c>
      <c r="AM968">
        <v>0</v>
      </c>
      <c r="AN968">
        <v>0</v>
      </c>
      <c r="AO968">
        <v>0</v>
      </c>
      <c r="AP968">
        <v>0</v>
      </c>
    </row>
    <row r="969" spans="1:42" ht="18" hidden="1" outlineLevel="1" x14ac:dyDescent="0.35">
      <c r="A969" s="13" t="s">
        <v>184</v>
      </c>
      <c r="B969" s="35">
        <v>956</v>
      </c>
      <c r="C969" s="473"/>
      <c r="D969" s="474"/>
      <c r="E969" s="474"/>
      <c r="F969" s="475"/>
      <c r="G969" s="476">
        <v>0</v>
      </c>
      <c r="H969" s="477">
        <v>0.1</v>
      </c>
      <c r="I969" s="102">
        <v>0</v>
      </c>
      <c r="J969" s="475"/>
      <c r="K969" s="7"/>
      <c r="L969" s="491">
        <v>956</v>
      </c>
      <c r="M969" s="503" t="s">
        <v>489</v>
      </c>
      <c r="N969" s="511">
        <v>0</v>
      </c>
      <c r="O969" s="504"/>
      <c r="P969" s="505"/>
      <c r="R969" s="510"/>
      <c r="S969" s="510"/>
      <c r="T969" s="507" t="s">
        <v>489</v>
      </c>
      <c r="AM969">
        <v>0</v>
      </c>
      <c r="AN969">
        <v>0</v>
      </c>
      <c r="AO969">
        <v>0</v>
      </c>
      <c r="AP969">
        <v>0</v>
      </c>
    </row>
    <row r="970" spans="1:42" ht="18" hidden="1" outlineLevel="1" x14ac:dyDescent="0.35">
      <c r="A970" s="13" t="s">
        <v>184</v>
      </c>
      <c r="B970" s="35">
        <v>957</v>
      </c>
      <c r="C970" s="473"/>
      <c r="D970" s="474"/>
      <c r="E970" s="474"/>
      <c r="F970" s="475"/>
      <c r="G970" s="476">
        <v>0</v>
      </c>
      <c r="H970" s="477">
        <v>0.1</v>
      </c>
      <c r="I970" s="102">
        <v>0</v>
      </c>
      <c r="J970" s="475"/>
      <c r="K970" s="7"/>
      <c r="L970" s="491">
        <v>957</v>
      </c>
      <c r="M970" s="503" t="s">
        <v>489</v>
      </c>
      <c r="N970" s="511">
        <v>0</v>
      </c>
      <c r="O970" s="504"/>
      <c r="P970" s="505"/>
      <c r="R970" s="510"/>
      <c r="S970" s="510"/>
      <c r="T970" s="507" t="s">
        <v>489</v>
      </c>
      <c r="AM970">
        <v>0</v>
      </c>
      <c r="AN970">
        <v>0</v>
      </c>
      <c r="AO970">
        <v>0</v>
      </c>
      <c r="AP970">
        <v>0</v>
      </c>
    </row>
    <row r="971" spans="1:42" ht="18" hidden="1" outlineLevel="1" x14ac:dyDescent="0.35">
      <c r="A971" s="13" t="s">
        <v>184</v>
      </c>
      <c r="B971" s="35">
        <v>958</v>
      </c>
      <c r="C971" s="473"/>
      <c r="D971" s="474"/>
      <c r="E971" s="474"/>
      <c r="F971" s="475"/>
      <c r="G971" s="476">
        <v>0</v>
      </c>
      <c r="H971" s="477">
        <v>0.1</v>
      </c>
      <c r="I971" s="102">
        <v>0</v>
      </c>
      <c r="J971" s="475"/>
      <c r="K971" s="7"/>
      <c r="L971" s="491">
        <v>958</v>
      </c>
      <c r="M971" s="503" t="s">
        <v>489</v>
      </c>
      <c r="N971" s="511">
        <v>0</v>
      </c>
      <c r="O971" s="504"/>
      <c r="P971" s="505"/>
      <c r="R971" s="510"/>
      <c r="S971" s="510"/>
      <c r="T971" s="507" t="s">
        <v>489</v>
      </c>
      <c r="AM971">
        <v>0</v>
      </c>
      <c r="AN971">
        <v>0</v>
      </c>
      <c r="AO971">
        <v>0</v>
      </c>
      <c r="AP971">
        <v>0</v>
      </c>
    </row>
    <row r="972" spans="1:42" ht="18" hidden="1" outlineLevel="1" x14ac:dyDescent="0.35">
      <c r="A972" s="13" t="s">
        <v>184</v>
      </c>
      <c r="B972" s="35">
        <v>959</v>
      </c>
      <c r="C972" s="473"/>
      <c r="D972" s="474"/>
      <c r="E972" s="474"/>
      <c r="F972" s="475"/>
      <c r="G972" s="476">
        <v>0</v>
      </c>
      <c r="H972" s="477">
        <v>0.1</v>
      </c>
      <c r="I972" s="102">
        <v>0</v>
      </c>
      <c r="J972" s="475"/>
      <c r="K972" s="7"/>
      <c r="L972" s="491">
        <v>959</v>
      </c>
      <c r="M972" s="503" t="s">
        <v>489</v>
      </c>
      <c r="N972" s="511">
        <v>0</v>
      </c>
      <c r="O972" s="504"/>
      <c r="P972" s="505"/>
      <c r="R972" s="510"/>
      <c r="S972" s="510"/>
      <c r="T972" s="507" t="s">
        <v>489</v>
      </c>
      <c r="AM972">
        <v>0</v>
      </c>
      <c r="AN972">
        <v>0</v>
      </c>
      <c r="AO972">
        <v>0</v>
      </c>
      <c r="AP972">
        <v>0</v>
      </c>
    </row>
    <row r="973" spans="1:42" ht="18" hidden="1" outlineLevel="1" x14ac:dyDescent="0.35">
      <c r="A973" s="13" t="s">
        <v>184</v>
      </c>
      <c r="B973" s="35">
        <v>960</v>
      </c>
      <c r="C973" s="473"/>
      <c r="D973" s="474"/>
      <c r="E973" s="474"/>
      <c r="F973" s="475"/>
      <c r="G973" s="476">
        <v>0</v>
      </c>
      <c r="H973" s="477">
        <v>0.1</v>
      </c>
      <c r="I973" s="102">
        <v>0</v>
      </c>
      <c r="J973" s="475"/>
      <c r="K973" s="7"/>
      <c r="L973" s="491">
        <v>960</v>
      </c>
      <c r="M973" s="503" t="s">
        <v>489</v>
      </c>
      <c r="N973" s="511">
        <v>0</v>
      </c>
      <c r="O973" s="504"/>
      <c r="P973" s="505"/>
      <c r="R973" s="510"/>
      <c r="S973" s="510"/>
      <c r="T973" s="507" t="s">
        <v>489</v>
      </c>
      <c r="AM973">
        <v>0</v>
      </c>
      <c r="AN973">
        <v>0</v>
      </c>
      <c r="AO973">
        <v>0</v>
      </c>
      <c r="AP973">
        <v>0</v>
      </c>
    </row>
    <row r="974" spans="1:42" ht="18" hidden="1" outlineLevel="1" x14ac:dyDescent="0.35">
      <c r="A974" s="13" t="s">
        <v>184</v>
      </c>
      <c r="B974" s="35">
        <v>961</v>
      </c>
      <c r="C974" s="473"/>
      <c r="D974" s="474"/>
      <c r="E974" s="474"/>
      <c r="F974" s="475"/>
      <c r="G974" s="476">
        <v>0</v>
      </c>
      <c r="H974" s="477">
        <v>0.1</v>
      </c>
      <c r="I974" s="102">
        <v>0</v>
      </c>
      <c r="J974" s="475"/>
      <c r="K974" s="7"/>
      <c r="L974" s="491">
        <v>961</v>
      </c>
      <c r="M974" s="503" t="s">
        <v>489</v>
      </c>
      <c r="N974" s="511">
        <v>0</v>
      </c>
      <c r="O974" s="504"/>
      <c r="P974" s="505"/>
      <c r="R974" s="510"/>
      <c r="S974" s="510"/>
      <c r="T974" s="507" t="s">
        <v>489</v>
      </c>
      <c r="AM974">
        <v>0</v>
      </c>
      <c r="AN974">
        <v>0</v>
      </c>
      <c r="AO974">
        <v>0</v>
      </c>
      <c r="AP974">
        <v>0</v>
      </c>
    </row>
    <row r="975" spans="1:42" ht="18" hidden="1" outlineLevel="1" x14ac:dyDescent="0.35">
      <c r="A975" s="13" t="s">
        <v>184</v>
      </c>
      <c r="B975" s="35">
        <v>962</v>
      </c>
      <c r="C975" s="473"/>
      <c r="D975" s="474"/>
      <c r="E975" s="474"/>
      <c r="F975" s="475"/>
      <c r="G975" s="476">
        <v>0</v>
      </c>
      <c r="H975" s="477">
        <v>0.1</v>
      </c>
      <c r="I975" s="102">
        <v>0</v>
      </c>
      <c r="J975" s="475"/>
      <c r="K975" s="7"/>
      <c r="L975" s="491">
        <v>962</v>
      </c>
      <c r="M975" s="503" t="s">
        <v>489</v>
      </c>
      <c r="N975" s="511">
        <v>0</v>
      </c>
      <c r="O975" s="504"/>
      <c r="P975" s="505"/>
      <c r="R975" s="510"/>
      <c r="S975" s="510"/>
      <c r="T975" s="507" t="s">
        <v>489</v>
      </c>
      <c r="AM975">
        <v>0</v>
      </c>
      <c r="AN975">
        <v>0</v>
      </c>
      <c r="AO975">
        <v>0</v>
      </c>
      <c r="AP975">
        <v>0</v>
      </c>
    </row>
    <row r="976" spans="1:42" ht="18" hidden="1" outlineLevel="1" x14ac:dyDescent="0.35">
      <c r="A976" s="13" t="s">
        <v>184</v>
      </c>
      <c r="B976" s="35">
        <v>963</v>
      </c>
      <c r="C976" s="473"/>
      <c r="D976" s="474"/>
      <c r="E976" s="474"/>
      <c r="F976" s="475"/>
      <c r="G976" s="476">
        <v>0</v>
      </c>
      <c r="H976" s="477">
        <v>0.1</v>
      </c>
      <c r="I976" s="102">
        <v>0</v>
      </c>
      <c r="J976" s="475"/>
      <c r="K976" s="7"/>
      <c r="L976" s="491">
        <v>963</v>
      </c>
      <c r="M976" s="503" t="s">
        <v>489</v>
      </c>
      <c r="N976" s="511">
        <v>0</v>
      </c>
      <c r="O976" s="504"/>
      <c r="P976" s="505"/>
      <c r="R976" s="510"/>
      <c r="S976" s="510"/>
      <c r="T976" s="507" t="s">
        <v>489</v>
      </c>
      <c r="AM976">
        <v>0</v>
      </c>
      <c r="AN976">
        <v>0</v>
      </c>
      <c r="AO976">
        <v>0</v>
      </c>
      <c r="AP976">
        <v>0</v>
      </c>
    </row>
    <row r="977" spans="1:42" ht="18" hidden="1" outlineLevel="1" x14ac:dyDescent="0.35">
      <c r="A977" s="13" t="s">
        <v>184</v>
      </c>
      <c r="B977" s="35">
        <v>964</v>
      </c>
      <c r="C977" s="473"/>
      <c r="D977" s="474"/>
      <c r="E977" s="474"/>
      <c r="F977" s="475"/>
      <c r="G977" s="476">
        <v>0</v>
      </c>
      <c r="H977" s="477">
        <v>0.1</v>
      </c>
      <c r="I977" s="102">
        <v>0</v>
      </c>
      <c r="J977" s="475"/>
      <c r="K977" s="7"/>
      <c r="L977" s="491">
        <v>964</v>
      </c>
      <c r="M977" s="503" t="s">
        <v>489</v>
      </c>
      <c r="N977" s="511">
        <v>0</v>
      </c>
      <c r="O977" s="504"/>
      <c r="P977" s="505"/>
      <c r="R977" s="510"/>
      <c r="S977" s="510"/>
      <c r="T977" s="507" t="s">
        <v>489</v>
      </c>
      <c r="AM977">
        <v>0</v>
      </c>
      <c r="AN977">
        <v>0</v>
      </c>
      <c r="AO977">
        <v>0</v>
      </c>
      <c r="AP977">
        <v>0</v>
      </c>
    </row>
    <row r="978" spans="1:42" ht="18" hidden="1" outlineLevel="1" x14ac:dyDescent="0.35">
      <c r="A978" s="13" t="s">
        <v>184</v>
      </c>
      <c r="B978" s="35">
        <v>965</v>
      </c>
      <c r="C978" s="473"/>
      <c r="D978" s="474"/>
      <c r="E978" s="474"/>
      <c r="F978" s="475"/>
      <c r="G978" s="476">
        <v>0</v>
      </c>
      <c r="H978" s="477">
        <v>0.1</v>
      </c>
      <c r="I978" s="102">
        <v>0</v>
      </c>
      <c r="J978" s="475"/>
      <c r="K978" s="7"/>
      <c r="L978" s="491">
        <v>965</v>
      </c>
      <c r="M978" s="503" t="s">
        <v>489</v>
      </c>
      <c r="N978" s="511">
        <v>0</v>
      </c>
      <c r="O978" s="504"/>
      <c r="P978" s="505"/>
      <c r="R978" s="510"/>
      <c r="S978" s="510"/>
      <c r="T978" s="507" t="s">
        <v>489</v>
      </c>
      <c r="AM978">
        <v>0</v>
      </c>
      <c r="AN978">
        <v>0</v>
      </c>
      <c r="AO978">
        <v>0</v>
      </c>
      <c r="AP978">
        <v>0</v>
      </c>
    </row>
    <row r="979" spans="1:42" ht="18" hidden="1" outlineLevel="1" x14ac:dyDescent="0.35">
      <c r="A979" s="13" t="s">
        <v>184</v>
      </c>
      <c r="B979" s="35">
        <v>966</v>
      </c>
      <c r="C979" s="473"/>
      <c r="D979" s="474"/>
      <c r="E979" s="474"/>
      <c r="F979" s="475"/>
      <c r="G979" s="476">
        <v>0</v>
      </c>
      <c r="H979" s="477">
        <v>0.1</v>
      </c>
      <c r="I979" s="102">
        <v>0</v>
      </c>
      <c r="J979" s="475"/>
      <c r="K979" s="7"/>
      <c r="L979" s="491">
        <v>966</v>
      </c>
      <c r="M979" s="503" t="s">
        <v>489</v>
      </c>
      <c r="N979" s="511">
        <v>0</v>
      </c>
      <c r="O979" s="504"/>
      <c r="P979" s="505"/>
      <c r="R979" s="510"/>
      <c r="S979" s="510"/>
      <c r="T979" s="507" t="s">
        <v>489</v>
      </c>
      <c r="AM979">
        <v>0</v>
      </c>
      <c r="AN979">
        <v>0</v>
      </c>
      <c r="AO979">
        <v>0</v>
      </c>
      <c r="AP979">
        <v>0</v>
      </c>
    </row>
    <row r="980" spans="1:42" ht="18" hidden="1" outlineLevel="1" x14ac:dyDescent="0.35">
      <c r="A980" s="13" t="s">
        <v>184</v>
      </c>
      <c r="B980" s="35">
        <v>967</v>
      </c>
      <c r="C980" s="473"/>
      <c r="D980" s="474"/>
      <c r="E980" s="474"/>
      <c r="F980" s="475"/>
      <c r="G980" s="476">
        <v>0</v>
      </c>
      <c r="H980" s="477">
        <v>0.1</v>
      </c>
      <c r="I980" s="102">
        <v>0</v>
      </c>
      <c r="J980" s="475"/>
      <c r="K980" s="7"/>
      <c r="L980" s="491">
        <v>967</v>
      </c>
      <c r="M980" s="503" t="s">
        <v>489</v>
      </c>
      <c r="N980" s="511">
        <v>0</v>
      </c>
      <c r="O980" s="504"/>
      <c r="P980" s="505"/>
      <c r="R980" s="510"/>
      <c r="S980" s="510"/>
      <c r="T980" s="507" t="s">
        <v>489</v>
      </c>
      <c r="AM980">
        <v>0</v>
      </c>
      <c r="AN980">
        <v>0</v>
      </c>
      <c r="AO980">
        <v>0</v>
      </c>
      <c r="AP980">
        <v>0</v>
      </c>
    </row>
    <row r="981" spans="1:42" ht="18" hidden="1" outlineLevel="1" x14ac:dyDescent="0.35">
      <c r="A981" s="13" t="s">
        <v>184</v>
      </c>
      <c r="B981" s="35">
        <v>968</v>
      </c>
      <c r="C981" s="473"/>
      <c r="D981" s="474"/>
      <c r="E981" s="474"/>
      <c r="F981" s="475"/>
      <c r="G981" s="476">
        <v>0</v>
      </c>
      <c r="H981" s="477">
        <v>0.1</v>
      </c>
      <c r="I981" s="102">
        <v>0</v>
      </c>
      <c r="J981" s="475"/>
      <c r="K981" s="7"/>
      <c r="L981" s="491">
        <v>968</v>
      </c>
      <c r="M981" s="503" t="s">
        <v>489</v>
      </c>
      <c r="N981" s="511">
        <v>0</v>
      </c>
      <c r="O981" s="504"/>
      <c r="P981" s="505"/>
      <c r="R981" s="510"/>
      <c r="S981" s="510"/>
      <c r="T981" s="507" t="s">
        <v>489</v>
      </c>
      <c r="AM981">
        <v>0</v>
      </c>
      <c r="AN981">
        <v>0</v>
      </c>
      <c r="AO981">
        <v>0</v>
      </c>
      <c r="AP981">
        <v>0</v>
      </c>
    </row>
    <row r="982" spans="1:42" ht="18" hidden="1" outlineLevel="1" x14ac:dyDescent="0.35">
      <c r="A982" s="13" t="s">
        <v>184</v>
      </c>
      <c r="B982" s="35">
        <v>969</v>
      </c>
      <c r="C982" s="473"/>
      <c r="D982" s="474"/>
      <c r="E982" s="474"/>
      <c r="F982" s="475"/>
      <c r="G982" s="476">
        <v>0</v>
      </c>
      <c r="H982" s="477">
        <v>0.1</v>
      </c>
      <c r="I982" s="102">
        <v>0</v>
      </c>
      <c r="J982" s="475"/>
      <c r="K982" s="7"/>
      <c r="L982" s="491">
        <v>969</v>
      </c>
      <c r="M982" s="503" t="s">
        <v>489</v>
      </c>
      <c r="N982" s="511">
        <v>0</v>
      </c>
      <c r="O982" s="504"/>
      <c r="P982" s="505"/>
      <c r="R982" s="510"/>
      <c r="S982" s="510"/>
      <c r="T982" s="507" t="s">
        <v>489</v>
      </c>
      <c r="AM982">
        <v>0</v>
      </c>
      <c r="AN982">
        <v>0</v>
      </c>
      <c r="AO982">
        <v>0</v>
      </c>
      <c r="AP982">
        <v>0</v>
      </c>
    </row>
    <row r="983" spans="1:42" ht="18" hidden="1" outlineLevel="1" x14ac:dyDescent="0.35">
      <c r="A983" s="13" t="s">
        <v>184</v>
      </c>
      <c r="B983" s="35">
        <v>970</v>
      </c>
      <c r="C983" s="473"/>
      <c r="D983" s="474"/>
      <c r="E983" s="474"/>
      <c r="F983" s="475"/>
      <c r="G983" s="476">
        <v>0</v>
      </c>
      <c r="H983" s="477">
        <v>0.1</v>
      </c>
      <c r="I983" s="102">
        <v>0</v>
      </c>
      <c r="J983" s="475"/>
      <c r="K983" s="7"/>
      <c r="L983" s="491">
        <v>970</v>
      </c>
      <c r="M983" s="503" t="s">
        <v>489</v>
      </c>
      <c r="N983" s="511">
        <v>0</v>
      </c>
      <c r="O983" s="504"/>
      <c r="P983" s="505"/>
      <c r="R983" s="510"/>
      <c r="S983" s="510"/>
      <c r="T983" s="507" t="s">
        <v>489</v>
      </c>
      <c r="AM983">
        <v>0</v>
      </c>
      <c r="AN983">
        <v>0</v>
      </c>
      <c r="AO983">
        <v>0</v>
      </c>
      <c r="AP983">
        <v>0</v>
      </c>
    </row>
    <row r="984" spans="1:42" ht="18" hidden="1" outlineLevel="1" x14ac:dyDescent="0.35">
      <c r="A984" s="13" t="s">
        <v>184</v>
      </c>
      <c r="B984" s="35">
        <v>971</v>
      </c>
      <c r="C984" s="473"/>
      <c r="D984" s="474"/>
      <c r="E984" s="474"/>
      <c r="F984" s="475"/>
      <c r="G984" s="476">
        <v>0</v>
      </c>
      <c r="H984" s="477">
        <v>0.1</v>
      </c>
      <c r="I984" s="102">
        <v>0</v>
      </c>
      <c r="J984" s="475"/>
      <c r="K984" s="7"/>
      <c r="L984" s="491">
        <v>971</v>
      </c>
      <c r="M984" s="503" t="s">
        <v>489</v>
      </c>
      <c r="N984" s="511">
        <v>0</v>
      </c>
      <c r="O984" s="504"/>
      <c r="P984" s="505"/>
      <c r="R984" s="510"/>
      <c r="S984" s="510"/>
      <c r="T984" s="507" t="s">
        <v>489</v>
      </c>
      <c r="AM984">
        <v>0</v>
      </c>
      <c r="AN984">
        <v>0</v>
      </c>
      <c r="AO984">
        <v>0</v>
      </c>
      <c r="AP984">
        <v>0</v>
      </c>
    </row>
    <row r="985" spans="1:42" ht="18" hidden="1" outlineLevel="1" x14ac:dyDescent="0.35">
      <c r="A985" s="13" t="s">
        <v>184</v>
      </c>
      <c r="B985" s="35">
        <v>972</v>
      </c>
      <c r="C985" s="473"/>
      <c r="D985" s="474"/>
      <c r="E985" s="474"/>
      <c r="F985" s="475"/>
      <c r="G985" s="476">
        <v>0</v>
      </c>
      <c r="H985" s="477">
        <v>0.1</v>
      </c>
      <c r="I985" s="102">
        <v>0</v>
      </c>
      <c r="J985" s="475"/>
      <c r="K985" s="7"/>
      <c r="L985" s="491">
        <v>972</v>
      </c>
      <c r="M985" s="503" t="s">
        <v>489</v>
      </c>
      <c r="N985" s="511">
        <v>0</v>
      </c>
      <c r="O985" s="504"/>
      <c r="P985" s="505"/>
      <c r="R985" s="510"/>
      <c r="S985" s="510"/>
      <c r="T985" s="507" t="s">
        <v>489</v>
      </c>
      <c r="AM985">
        <v>0</v>
      </c>
      <c r="AN985">
        <v>0</v>
      </c>
      <c r="AO985">
        <v>0</v>
      </c>
      <c r="AP985">
        <v>0</v>
      </c>
    </row>
    <row r="986" spans="1:42" ht="18" hidden="1" outlineLevel="1" x14ac:dyDescent="0.35">
      <c r="A986" s="13" t="s">
        <v>184</v>
      </c>
      <c r="B986" s="35">
        <v>973</v>
      </c>
      <c r="C986" s="473"/>
      <c r="D986" s="474"/>
      <c r="E986" s="474"/>
      <c r="F986" s="475"/>
      <c r="G986" s="476">
        <v>0</v>
      </c>
      <c r="H986" s="477">
        <v>0.1</v>
      </c>
      <c r="I986" s="102">
        <v>0</v>
      </c>
      <c r="J986" s="475"/>
      <c r="K986" s="7"/>
      <c r="L986" s="491">
        <v>973</v>
      </c>
      <c r="M986" s="503" t="s">
        <v>489</v>
      </c>
      <c r="N986" s="511">
        <v>0</v>
      </c>
      <c r="O986" s="504"/>
      <c r="P986" s="505"/>
      <c r="R986" s="510"/>
      <c r="S986" s="510"/>
      <c r="T986" s="507" t="s">
        <v>489</v>
      </c>
      <c r="AM986">
        <v>0</v>
      </c>
      <c r="AN986">
        <v>0</v>
      </c>
      <c r="AO986">
        <v>0</v>
      </c>
      <c r="AP986">
        <v>0</v>
      </c>
    </row>
    <row r="987" spans="1:42" ht="18" hidden="1" outlineLevel="1" x14ac:dyDescent="0.35">
      <c r="A987" s="13" t="s">
        <v>184</v>
      </c>
      <c r="B987" s="35">
        <v>974</v>
      </c>
      <c r="C987" s="473"/>
      <c r="D987" s="474"/>
      <c r="E987" s="474"/>
      <c r="F987" s="475"/>
      <c r="G987" s="476">
        <v>0</v>
      </c>
      <c r="H987" s="477">
        <v>0.1</v>
      </c>
      <c r="I987" s="102">
        <v>0</v>
      </c>
      <c r="J987" s="475"/>
      <c r="K987" s="7"/>
      <c r="L987" s="491">
        <v>974</v>
      </c>
      <c r="M987" s="503" t="s">
        <v>489</v>
      </c>
      <c r="N987" s="511">
        <v>0</v>
      </c>
      <c r="O987" s="504"/>
      <c r="P987" s="505"/>
      <c r="R987" s="510"/>
      <c r="S987" s="510"/>
      <c r="T987" s="507" t="s">
        <v>489</v>
      </c>
      <c r="AM987">
        <v>0</v>
      </c>
      <c r="AN987">
        <v>0</v>
      </c>
      <c r="AO987">
        <v>0</v>
      </c>
      <c r="AP987">
        <v>0</v>
      </c>
    </row>
    <row r="988" spans="1:42" ht="18" hidden="1" outlineLevel="1" x14ac:dyDescent="0.35">
      <c r="A988" s="13" t="s">
        <v>184</v>
      </c>
      <c r="B988" s="35">
        <v>975</v>
      </c>
      <c r="C988" s="473"/>
      <c r="D988" s="474"/>
      <c r="E988" s="474"/>
      <c r="F988" s="475"/>
      <c r="G988" s="476">
        <v>0</v>
      </c>
      <c r="H988" s="477">
        <v>0.1</v>
      </c>
      <c r="I988" s="102">
        <v>0</v>
      </c>
      <c r="J988" s="475"/>
      <c r="K988" s="7"/>
      <c r="L988" s="491">
        <v>975</v>
      </c>
      <c r="M988" s="503" t="s">
        <v>489</v>
      </c>
      <c r="N988" s="511">
        <v>0</v>
      </c>
      <c r="O988" s="504"/>
      <c r="P988" s="505"/>
      <c r="R988" s="510"/>
      <c r="S988" s="510"/>
      <c r="T988" s="507" t="s">
        <v>489</v>
      </c>
      <c r="AM988">
        <v>0</v>
      </c>
      <c r="AN988">
        <v>0</v>
      </c>
      <c r="AO988">
        <v>0</v>
      </c>
      <c r="AP988">
        <v>0</v>
      </c>
    </row>
    <row r="989" spans="1:42" ht="18" hidden="1" outlineLevel="1" x14ac:dyDescent="0.35">
      <c r="A989" s="13" t="s">
        <v>184</v>
      </c>
      <c r="B989" s="35">
        <v>976</v>
      </c>
      <c r="C989" s="473"/>
      <c r="D989" s="474"/>
      <c r="E989" s="474"/>
      <c r="F989" s="475"/>
      <c r="G989" s="476">
        <v>0</v>
      </c>
      <c r="H989" s="477">
        <v>0.1</v>
      </c>
      <c r="I989" s="102">
        <v>0</v>
      </c>
      <c r="J989" s="475"/>
      <c r="K989" s="7"/>
      <c r="L989" s="491">
        <v>976</v>
      </c>
      <c r="M989" s="503" t="s">
        <v>489</v>
      </c>
      <c r="N989" s="511">
        <v>0</v>
      </c>
      <c r="O989" s="504"/>
      <c r="P989" s="505"/>
      <c r="R989" s="510"/>
      <c r="S989" s="510"/>
      <c r="T989" s="507" t="s">
        <v>489</v>
      </c>
      <c r="AM989">
        <v>0</v>
      </c>
      <c r="AN989">
        <v>0</v>
      </c>
      <c r="AO989">
        <v>0</v>
      </c>
      <c r="AP989">
        <v>0</v>
      </c>
    </row>
    <row r="990" spans="1:42" ht="18" hidden="1" outlineLevel="1" x14ac:dyDescent="0.35">
      <c r="A990" s="13" t="s">
        <v>184</v>
      </c>
      <c r="B990" s="35">
        <v>977</v>
      </c>
      <c r="C990" s="473"/>
      <c r="D990" s="474"/>
      <c r="E990" s="474"/>
      <c r="F990" s="475"/>
      <c r="G990" s="476">
        <v>0</v>
      </c>
      <c r="H990" s="477">
        <v>0.1</v>
      </c>
      <c r="I990" s="102">
        <v>0</v>
      </c>
      <c r="J990" s="475"/>
      <c r="K990" s="7"/>
      <c r="L990" s="491">
        <v>977</v>
      </c>
      <c r="M990" s="503" t="s">
        <v>489</v>
      </c>
      <c r="N990" s="511">
        <v>0</v>
      </c>
      <c r="O990" s="504"/>
      <c r="P990" s="505"/>
      <c r="R990" s="510"/>
      <c r="S990" s="510"/>
      <c r="T990" s="507" t="s">
        <v>489</v>
      </c>
      <c r="AM990">
        <v>0</v>
      </c>
      <c r="AN990">
        <v>0</v>
      </c>
      <c r="AO990">
        <v>0</v>
      </c>
      <c r="AP990">
        <v>0</v>
      </c>
    </row>
    <row r="991" spans="1:42" ht="18" hidden="1" outlineLevel="1" x14ac:dyDescent="0.35">
      <c r="A991" s="13" t="s">
        <v>184</v>
      </c>
      <c r="B991" s="35">
        <v>978</v>
      </c>
      <c r="C991" s="473"/>
      <c r="D991" s="474"/>
      <c r="E991" s="474"/>
      <c r="F991" s="475"/>
      <c r="G991" s="476">
        <v>0</v>
      </c>
      <c r="H991" s="477">
        <v>0.1</v>
      </c>
      <c r="I991" s="102">
        <v>0</v>
      </c>
      <c r="J991" s="475"/>
      <c r="K991" s="7"/>
      <c r="L991" s="491">
        <v>978</v>
      </c>
      <c r="M991" s="503" t="s">
        <v>489</v>
      </c>
      <c r="N991" s="511">
        <v>0</v>
      </c>
      <c r="O991" s="504"/>
      <c r="P991" s="505"/>
      <c r="R991" s="510"/>
      <c r="S991" s="510"/>
      <c r="T991" s="507" t="s">
        <v>489</v>
      </c>
      <c r="AM991">
        <v>0</v>
      </c>
      <c r="AN991">
        <v>0</v>
      </c>
      <c r="AO991">
        <v>0</v>
      </c>
      <c r="AP991">
        <v>0</v>
      </c>
    </row>
    <row r="992" spans="1:42" ht="18" hidden="1" outlineLevel="1" x14ac:dyDescent="0.35">
      <c r="A992" s="13" t="s">
        <v>184</v>
      </c>
      <c r="B992" s="35">
        <v>979</v>
      </c>
      <c r="C992" s="473"/>
      <c r="D992" s="474"/>
      <c r="E992" s="474"/>
      <c r="F992" s="475"/>
      <c r="G992" s="476">
        <v>0</v>
      </c>
      <c r="H992" s="477">
        <v>0.1</v>
      </c>
      <c r="I992" s="102">
        <v>0</v>
      </c>
      <c r="J992" s="475"/>
      <c r="K992" s="7"/>
      <c r="L992" s="491">
        <v>979</v>
      </c>
      <c r="M992" s="503" t="s">
        <v>489</v>
      </c>
      <c r="N992" s="511">
        <v>0</v>
      </c>
      <c r="O992" s="504"/>
      <c r="P992" s="505"/>
      <c r="R992" s="510"/>
      <c r="S992" s="510"/>
      <c r="T992" s="507" t="s">
        <v>489</v>
      </c>
      <c r="AM992">
        <v>0</v>
      </c>
      <c r="AN992">
        <v>0</v>
      </c>
      <c r="AO992">
        <v>0</v>
      </c>
      <c r="AP992">
        <v>0</v>
      </c>
    </row>
    <row r="993" spans="1:42" ht="18" hidden="1" outlineLevel="1" x14ac:dyDescent="0.35">
      <c r="A993" s="13" t="s">
        <v>184</v>
      </c>
      <c r="B993" s="35">
        <v>980</v>
      </c>
      <c r="C993" s="473"/>
      <c r="D993" s="474"/>
      <c r="E993" s="474"/>
      <c r="F993" s="475"/>
      <c r="G993" s="476">
        <v>0</v>
      </c>
      <c r="H993" s="477">
        <v>0.1</v>
      </c>
      <c r="I993" s="102">
        <v>0</v>
      </c>
      <c r="J993" s="475"/>
      <c r="K993" s="7"/>
      <c r="L993" s="491">
        <v>980</v>
      </c>
      <c r="M993" s="503" t="s">
        <v>489</v>
      </c>
      <c r="N993" s="511">
        <v>0</v>
      </c>
      <c r="O993" s="504"/>
      <c r="P993" s="505"/>
      <c r="R993" s="510"/>
      <c r="S993" s="510"/>
      <c r="T993" s="507" t="s">
        <v>489</v>
      </c>
      <c r="AM993">
        <v>0</v>
      </c>
      <c r="AN993">
        <v>0</v>
      </c>
      <c r="AO993">
        <v>0</v>
      </c>
      <c r="AP993">
        <v>0</v>
      </c>
    </row>
    <row r="994" spans="1:42" ht="18" hidden="1" outlineLevel="1" x14ac:dyDescent="0.35">
      <c r="A994" s="13" t="s">
        <v>184</v>
      </c>
      <c r="B994" s="35">
        <v>981</v>
      </c>
      <c r="C994" s="473"/>
      <c r="D994" s="474"/>
      <c r="E994" s="474"/>
      <c r="F994" s="475"/>
      <c r="G994" s="476">
        <v>0</v>
      </c>
      <c r="H994" s="477">
        <v>0.1</v>
      </c>
      <c r="I994" s="102">
        <v>0</v>
      </c>
      <c r="J994" s="475"/>
      <c r="K994" s="7"/>
      <c r="L994" s="491">
        <v>981</v>
      </c>
      <c r="M994" s="503" t="s">
        <v>489</v>
      </c>
      <c r="N994" s="511">
        <v>0</v>
      </c>
      <c r="O994" s="504"/>
      <c r="P994" s="505"/>
      <c r="R994" s="510"/>
      <c r="S994" s="510"/>
      <c r="T994" s="507" t="s">
        <v>489</v>
      </c>
      <c r="AM994">
        <v>0</v>
      </c>
      <c r="AN994">
        <v>0</v>
      </c>
      <c r="AO994">
        <v>0</v>
      </c>
      <c r="AP994">
        <v>0</v>
      </c>
    </row>
    <row r="995" spans="1:42" ht="18" hidden="1" outlineLevel="1" x14ac:dyDescent="0.35">
      <c r="A995" s="13" t="s">
        <v>184</v>
      </c>
      <c r="B995" s="35">
        <v>982</v>
      </c>
      <c r="C995" s="473"/>
      <c r="D995" s="474"/>
      <c r="E995" s="474"/>
      <c r="F995" s="475"/>
      <c r="G995" s="476">
        <v>0</v>
      </c>
      <c r="H995" s="477">
        <v>0.1</v>
      </c>
      <c r="I995" s="102">
        <v>0</v>
      </c>
      <c r="J995" s="475"/>
      <c r="K995" s="7"/>
      <c r="L995" s="491">
        <v>982</v>
      </c>
      <c r="M995" s="503" t="s">
        <v>489</v>
      </c>
      <c r="N995" s="511">
        <v>0</v>
      </c>
      <c r="O995" s="504"/>
      <c r="P995" s="505"/>
      <c r="R995" s="510"/>
      <c r="S995" s="510"/>
      <c r="T995" s="507" t="s">
        <v>489</v>
      </c>
      <c r="AM995">
        <v>0</v>
      </c>
      <c r="AN995">
        <v>0</v>
      </c>
      <c r="AO995">
        <v>0</v>
      </c>
      <c r="AP995">
        <v>0</v>
      </c>
    </row>
    <row r="996" spans="1:42" ht="18" hidden="1" outlineLevel="1" x14ac:dyDescent="0.35">
      <c r="A996" s="13" t="s">
        <v>184</v>
      </c>
      <c r="B996" s="35">
        <v>983</v>
      </c>
      <c r="C996" s="473"/>
      <c r="D996" s="474"/>
      <c r="E996" s="474"/>
      <c r="F996" s="475"/>
      <c r="G996" s="476">
        <v>0</v>
      </c>
      <c r="H996" s="477">
        <v>0.1</v>
      </c>
      <c r="I996" s="102">
        <v>0</v>
      </c>
      <c r="J996" s="475"/>
      <c r="K996" s="7"/>
      <c r="L996" s="491">
        <v>983</v>
      </c>
      <c r="M996" s="503" t="s">
        <v>489</v>
      </c>
      <c r="N996" s="511">
        <v>0</v>
      </c>
      <c r="O996" s="504"/>
      <c r="P996" s="505"/>
      <c r="R996" s="510"/>
      <c r="S996" s="510"/>
      <c r="T996" s="507" t="s">
        <v>489</v>
      </c>
      <c r="AM996">
        <v>0</v>
      </c>
      <c r="AN996">
        <v>0</v>
      </c>
      <c r="AO996">
        <v>0</v>
      </c>
      <c r="AP996">
        <v>0</v>
      </c>
    </row>
    <row r="997" spans="1:42" ht="18" hidden="1" outlineLevel="1" x14ac:dyDescent="0.35">
      <c r="A997" s="13" t="s">
        <v>184</v>
      </c>
      <c r="B997" s="35">
        <v>984</v>
      </c>
      <c r="C997" s="473"/>
      <c r="D997" s="474"/>
      <c r="E997" s="474"/>
      <c r="F997" s="475"/>
      <c r="G997" s="476">
        <v>0</v>
      </c>
      <c r="H997" s="477">
        <v>0.1</v>
      </c>
      <c r="I997" s="102">
        <v>0</v>
      </c>
      <c r="J997" s="475"/>
      <c r="K997" s="7"/>
      <c r="L997" s="491">
        <v>984</v>
      </c>
      <c r="M997" s="503" t="s">
        <v>489</v>
      </c>
      <c r="N997" s="511">
        <v>0</v>
      </c>
      <c r="O997" s="504"/>
      <c r="P997" s="505"/>
      <c r="R997" s="510"/>
      <c r="S997" s="510"/>
      <c r="T997" s="507" t="s">
        <v>489</v>
      </c>
      <c r="AM997">
        <v>0</v>
      </c>
      <c r="AN997">
        <v>0</v>
      </c>
      <c r="AO997">
        <v>0</v>
      </c>
      <c r="AP997">
        <v>0</v>
      </c>
    </row>
    <row r="998" spans="1:42" ht="18" hidden="1" outlineLevel="1" x14ac:dyDescent="0.35">
      <c r="A998" s="13" t="s">
        <v>184</v>
      </c>
      <c r="B998" s="35">
        <v>985</v>
      </c>
      <c r="C998" s="473"/>
      <c r="D998" s="474"/>
      <c r="E998" s="474"/>
      <c r="F998" s="475"/>
      <c r="G998" s="476">
        <v>0</v>
      </c>
      <c r="H998" s="477">
        <v>0.1</v>
      </c>
      <c r="I998" s="102">
        <v>0</v>
      </c>
      <c r="J998" s="475"/>
      <c r="K998" s="7"/>
      <c r="L998" s="491">
        <v>985</v>
      </c>
      <c r="M998" s="503" t="s">
        <v>489</v>
      </c>
      <c r="N998" s="511">
        <v>0</v>
      </c>
      <c r="O998" s="504"/>
      <c r="P998" s="505"/>
      <c r="R998" s="510"/>
      <c r="S998" s="510"/>
      <c r="T998" s="507" t="s">
        <v>489</v>
      </c>
      <c r="AM998">
        <v>0</v>
      </c>
      <c r="AN998">
        <v>0</v>
      </c>
      <c r="AO998">
        <v>0</v>
      </c>
      <c r="AP998">
        <v>0</v>
      </c>
    </row>
    <row r="999" spans="1:42" ht="18" hidden="1" outlineLevel="1" x14ac:dyDescent="0.35">
      <c r="A999" s="13" t="s">
        <v>184</v>
      </c>
      <c r="B999" s="35">
        <v>986</v>
      </c>
      <c r="C999" s="473"/>
      <c r="D999" s="474"/>
      <c r="E999" s="474"/>
      <c r="F999" s="475"/>
      <c r="G999" s="476">
        <v>0</v>
      </c>
      <c r="H999" s="477">
        <v>0.1</v>
      </c>
      <c r="I999" s="102">
        <v>0</v>
      </c>
      <c r="J999" s="475"/>
      <c r="K999" s="7"/>
      <c r="L999" s="491">
        <v>986</v>
      </c>
      <c r="M999" s="503" t="s">
        <v>489</v>
      </c>
      <c r="N999" s="511">
        <v>0</v>
      </c>
      <c r="O999" s="504"/>
      <c r="P999" s="505"/>
      <c r="R999" s="510"/>
      <c r="S999" s="510"/>
      <c r="T999" s="507" t="s">
        <v>489</v>
      </c>
      <c r="AM999">
        <v>0</v>
      </c>
      <c r="AN999">
        <v>0</v>
      </c>
      <c r="AO999">
        <v>0</v>
      </c>
      <c r="AP999">
        <v>0</v>
      </c>
    </row>
    <row r="1000" spans="1:42" ht="18" hidden="1" outlineLevel="1" x14ac:dyDescent="0.35">
      <c r="A1000" s="13" t="s">
        <v>184</v>
      </c>
      <c r="B1000" s="35">
        <v>987</v>
      </c>
      <c r="C1000" s="473"/>
      <c r="D1000" s="474"/>
      <c r="E1000" s="474"/>
      <c r="F1000" s="475"/>
      <c r="G1000" s="476">
        <v>0</v>
      </c>
      <c r="H1000" s="477">
        <v>0.1</v>
      </c>
      <c r="I1000" s="102">
        <v>0</v>
      </c>
      <c r="J1000" s="475"/>
      <c r="K1000" s="7"/>
      <c r="L1000" s="491">
        <v>987</v>
      </c>
      <c r="M1000" s="503" t="s">
        <v>489</v>
      </c>
      <c r="N1000" s="511">
        <v>0</v>
      </c>
      <c r="O1000" s="504"/>
      <c r="P1000" s="505"/>
      <c r="R1000" s="510"/>
      <c r="S1000" s="510"/>
      <c r="T1000" s="507" t="s">
        <v>489</v>
      </c>
      <c r="AM1000">
        <v>0</v>
      </c>
      <c r="AN1000">
        <v>0</v>
      </c>
      <c r="AO1000">
        <v>0</v>
      </c>
      <c r="AP1000">
        <v>0</v>
      </c>
    </row>
    <row r="1001" spans="1:42" ht="18" hidden="1" outlineLevel="1" x14ac:dyDescent="0.35">
      <c r="A1001" s="13" t="s">
        <v>184</v>
      </c>
      <c r="B1001" s="35">
        <v>988</v>
      </c>
      <c r="C1001" s="473"/>
      <c r="D1001" s="474"/>
      <c r="E1001" s="474"/>
      <c r="F1001" s="475"/>
      <c r="G1001" s="476">
        <v>0</v>
      </c>
      <c r="H1001" s="477">
        <v>0.1</v>
      </c>
      <c r="I1001" s="102">
        <v>0</v>
      </c>
      <c r="J1001" s="475"/>
      <c r="K1001" s="7"/>
      <c r="L1001" s="491">
        <v>988</v>
      </c>
      <c r="M1001" s="503" t="s">
        <v>489</v>
      </c>
      <c r="N1001" s="511">
        <v>0</v>
      </c>
      <c r="O1001" s="504"/>
      <c r="P1001" s="505"/>
      <c r="R1001" s="510"/>
      <c r="S1001" s="510"/>
      <c r="T1001" s="507" t="s">
        <v>489</v>
      </c>
      <c r="AM1001">
        <v>0</v>
      </c>
      <c r="AN1001">
        <v>0</v>
      </c>
      <c r="AO1001">
        <v>0</v>
      </c>
      <c r="AP1001">
        <v>0</v>
      </c>
    </row>
    <row r="1002" spans="1:42" ht="18" hidden="1" outlineLevel="1" x14ac:dyDescent="0.35">
      <c r="A1002" s="13" t="s">
        <v>184</v>
      </c>
      <c r="B1002" s="35">
        <v>989</v>
      </c>
      <c r="C1002" s="473"/>
      <c r="D1002" s="474"/>
      <c r="E1002" s="474"/>
      <c r="F1002" s="475"/>
      <c r="G1002" s="476">
        <v>0</v>
      </c>
      <c r="H1002" s="477">
        <v>0.1</v>
      </c>
      <c r="I1002" s="102">
        <v>0</v>
      </c>
      <c r="J1002" s="475"/>
      <c r="K1002" s="7"/>
      <c r="L1002" s="491">
        <v>989</v>
      </c>
      <c r="M1002" s="503" t="s">
        <v>489</v>
      </c>
      <c r="N1002" s="511">
        <v>0</v>
      </c>
      <c r="O1002" s="504"/>
      <c r="P1002" s="505"/>
      <c r="R1002" s="510"/>
      <c r="S1002" s="510"/>
      <c r="T1002" s="507" t="s">
        <v>489</v>
      </c>
      <c r="AM1002">
        <v>0</v>
      </c>
      <c r="AN1002">
        <v>0</v>
      </c>
      <c r="AO1002">
        <v>0</v>
      </c>
      <c r="AP1002">
        <v>0</v>
      </c>
    </row>
    <row r="1003" spans="1:42" ht="18" hidden="1" outlineLevel="1" x14ac:dyDescent="0.35">
      <c r="A1003" s="13" t="s">
        <v>184</v>
      </c>
      <c r="B1003" s="35">
        <v>990</v>
      </c>
      <c r="C1003" s="473"/>
      <c r="D1003" s="474"/>
      <c r="E1003" s="474"/>
      <c r="F1003" s="475"/>
      <c r="G1003" s="476">
        <v>0</v>
      </c>
      <c r="H1003" s="477">
        <v>0.1</v>
      </c>
      <c r="I1003" s="102">
        <v>0</v>
      </c>
      <c r="J1003" s="475"/>
      <c r="K1003" s="7"/>
      <c r="L1003" s="491">
        <v>990</v>
      </c>
      <c r="M1003" s="503" t="s">
        <v>489</v>
      </c>
      <c r="N1003" s="511">
        <v>0</v>
      </c>
      <c r="O1003" s="504"/>
      <c r="P1003" s="505"/>
      <c r="R1003" s="510"/>
      <c r="S1003" s="510"/>
      <c r="T1003" s="507" t="s">
        <v>489</v>
      </c>
      <c r="AM1003">
        <v>0</v>
      </c>
      <c r="AN1003">
        <v>0</v>
      </c>
      <c r="AO1003">
        <v>0</v>
      </c>
      <c r="AP1003">
        <v>0</v>
      </c>
    </row>
    <row r="1004" spans="1:42" ht="18" hidden="1" outlineLevel="1" x14ac:dyDescent="0.35">
      <c r="A1004" s="13" t="s">
        <v>184</v>
      </c>
      <c r="B1004" s="35">
        <v>991</v>
      </c>
      <c r="C1004" s="473"/>
      <c r="D1004" s="474"/>
      <c r="E1004" s="474"/>
      <c r="F1004" s="475"/>
      <c r="G1004" s="476">
        <v>0</v>
      </c>
      <c r="H1004" s="477">
        <v>0.1</v>
      </c>
      <c r="I1004" s="102">
        <v>0</v>
      </c>
      <c r="J1004" s="475"/>
      <c r="K1004" s="7"/>
      <c r="L1004" s="491">
        <v>991</v>
      </c>
      <c r="M1004" s="503" t="s">
        <v>489</v>
      </c>
      <c r="N1004" s="511">
        <v>0</v>
      </c>
      <c r="O1004" s="504"/>
      <c r="P1004" s="505"/>
      <c r="R1004" s="510"/>
      <c r="S1004" s="510"/>
      <c r="T1004" s="507" t="s">
        <v>489</v>
      </c>
      <c r="AM1004">
        <v>0</v>
      </c>
      <c r="AN1004">
        <v>0</v>
      </c>
      <c r="AO1004">
        <v>0</v>
      </c>
      <c r="AP1004">
        <v>0</v>
      </c>
    </row>
    <row r="1005" spans="1:42" ht="18" hidden="1" outlineLevel="1" x14ac:dyDescent="0.35">
      <c r="A1005" s="13" t="s">
        <v>184</v>
      </c>
      <c r="B1005" s="35">
        <v>992</v>
      </c>
      <c r="C1005" s="473"/>
      <c r="D1005" s="474"/>
      <c r="E1005" s="474"/>
      <c r="F1005" s="475"/>
      <c r="G1005" s="476">
        <v>0</v>
      </c>
      <c r="H1005" s="477">
        <v>0.1</v>
      </c>
      <c r="I1005" s="102">
        <v>0</v>
      </c>
      <c r="J1005" s="475"/>
      <c r="K1005" s="7"/>
      <c r="L1005" s="491">
        <v>992</v>
      </c>
      <c r="M1005" s="503" t="s">
        <v>489</v>
      </c>
      <c r="N1005" s="511">
        <v>0</v>
      </c>
      <c r="O1005" s="504"/>
      <c r="P1005" s="505"/>
      <c r="R1005" s="510"/>
      <c r="T1005" s="507" t="s">
        <v>489</v>
      </c>
      <c r="AM1005">
        <v>0</v>
      </c>
      <c r="AN1005">
        <v>0</v>
      </c>
      <c r="AO1005">
        <v>0</v>
      </c>
      <c r="AP1005">
        <v>0</v>
      </c>
    </row>
    <row r="1006" spans="1:42" ht="18" hidden="1" outlineLevel="1" x14ac:dyDescent="0.35">
      <c r="A1006" s="13" t="s">
        <v>184</v>
      </c>
      <c r="B1006" s="35">
        <v>993</v>
      </c>
      <c r="C1006" s="473"/>
      <c r="D1006" s="474"/>
      <c r="E1006" s="474"/>
      <c r="F1006" s="475"/>
      <c r="G1006" s="476">
        <v>0</v>
      </c>
      <c r="H1006" s="477">
        <v>0.1</v>
      </c>
      <c r="I1006" s="102">
        <v>0</v>
      </c>
      <c r="J1006" s="475"/>
      <c r="K1006" s="7"/>
      <c r="L1006" s="491">
        <v>993</v>
      </c>
      <c r="M1006" s="503" t="s">
        <v>489</v>
      </c>
      <c r="N1006" s="511">
        <v>0</v>
      </c>
      <c r="O1006" s="504"/>
      <c r="P1006" s="505"/>
      <c r="R1006" s="510"/>
      <c r="T1006" s="507" t="s">
        <v>489</v>
      </c>
      <c r="AM1006">
        <v>0</v>
      </c>
      <c r="AN1006">
        <v>0</v>
      </c>
      <c r="AO1006">
        <v>0</v>
      </c>
      <c r="AP1006">
        <v>0</v>
      </c>
    </row>
    <row r="1007" spans="1:42" ht="18" hidden="1" outlineLevel="1" x14ac:dyDescent="0.35">
      <c r="A1007" s="13" t="s">
        <v>184</v>
      </c>
      <c r="B1007" s="35">
        <v>994</v>
      </c>
      <c r="C1007" s="473"/>
      <c r="D1007" s="474"/>
      <c r="E1007" s="474"/>
      <c r="F1007" s="475"/>
      <c r="G1007" s="476">
        <v>0</v>
      </c>
      <c r="H1007" s="477">
        <v>0.1</v>
      </c>
      <c r="I1007" s="102">
        <v>0</v>
      </c>
      <c r="J1007" s="475"/>
      <c r="K1007" s="7"/>
      <c r="L1007" s="491">
        <v>994</v>
      </c>
      <c r="M1007" s="503" t="s">
        <v>489</v>
      </c>
      <c r="N1007" s="511">
        <v>0</v>
      </c>
      <c r="O1007" s="504"/>
      <c r="P1007" s="505"/>
      <c r="R1007" s="510"/>
      <c r="T1007" s="507" t="s">
        <v>489</v>
      </c>
      <c r="AM1007">
        <v>0</v>
      </c>
      <c r="AN1007">
        <v>0</v>
      </c>
      <c r="AO1007">
        <v>0</v>
      </c>
      <c r="AP1007">
        <v>0</v>
      </c>
    </row>
    <row r="1008" spans="1:42" ht="18" hidden="1" outlineLevel="1" x14ac:dyDescent="0.35">
      <c r="A1008" s="13" t="s">
        <v>184</v>
      </c>
      <c r="B1008" s="35">
        <v>995</v>
      </c>
      <c r="C1008" s="473"/>
      <c r="D1008" s="474"/>
      <c r="E1008" s="474"/>
      <c r="F1008" s="475"/>
      <c r="G1008" s="476">
        <v>0</v>
      </c>
      <c r="H1008" s="477">
        <v>0.1</v>
      </c>
      <c r="I1008" s="102">
        <v>0</v>
      </c>
      <c r="J1008" s="475"/>
      <c r="K1008" s="7"/>
      <c r="L1008" s="491">
        <v>995</v>
      </c>
      <c r="M1008" s="503" t="s">
        <v>489</v>
      </c>
      <c r="N1008" s="511">
        <v>0</v>
      </c>
      <c r="O1008" s="504"/>
      <c r="P1008" s="505"/>
      <c r="R1008" s="510"/>
      <c r="T1008" s="507" t="s">
        <v>489</v>
      </c>
      <c r="AM1008">
        <v>0</v>
      </c>
      <c r="AN1008">
        <v>0</v>
      </c>
      <c r="AO1008">
        <v>0</v>
      </c>
      <c r="AP1008">
        <v>0</v>
      </c>
    </row>
    <row r="1009" spans="1:42" ht="18" hidden="1" outlineLevel="1" x14ac:dyDescent="0.35">
      <c r="A1009" s="13" t="s">
        <v>184</v>
      </c>
      <c r="B1009" s="35">
        <v>996</v>
      </c>
      <c r="C1009" s="473"/>
      <c r="D1009" s="474"/>
      <c r="E1009" s="474"/>
      <c r="F1009" s="475"/>
      <c r="G1009" s="476">
        <v>0</v>
      </c>
      <c r="H1009" s="477">
        <v>0.1</v>
      </c>
      <c r="I1009" s="102">
        <v>0</v>
      </c>
      <c r="J1009" s="475"/>
      <c r="K1009" s="7"/>
      <c r="L1009" s="491">
        <v>996</v>
      </c>
      <c r="M1009" s="503" t="s">
        <v>489</v>
      </c>
      <c r="N1009" s="511">
        <v>0</v>
      </c>
      <c r="O1009" s="504"/>
      <c r="P1009" s="505"/>
      <c r="R1009" s="510"/>
      <c r="T1009" s="507" t="s">
        <v>489</v>
      </c>
      <c r="AM1009">
        <v>0</v>
      </c>
      <c r="AN1009">
        <v>0</v>
      </c>
      <c r="AO1009">
        <v>0</v>
      </c>
      <c r="AP1009">
        <v>0</v>
      </c>
    </row>
    <row r="1010" spans="1:42" ht="18" hidden="1" outlineLevel="1" x14ac:dyDescent="0.35">
      <c r="A1010" s="13" t="s">
        <v>184</v>
      </c>
      <c r="B1010" s="35">
        <v>997</v>
      </c>
      <c r="C1010" s="473"/>
      <c r="D1010" s="474"/>
      <c r="E1010" s="474"/>
      <c r="F1010" s="475"/>
      <c r="G1010" s="476">
        <v>0</v>
      </c>
      <c r="H1010" s="477">
        <v>0.1</v>
      </c>
      <c r="I1010" s="102">
        <v>0</v>
      </c>
      <c r="J1010" s="475"/>
      <c r="K1010" s="7"/>
      <c r="L1010" s="491">
        <v>997</v>
      </c>
      <c r="M1010" s="503" t="s">
        <v>489</v>
      </c>
      <c r="N1010" s="511">
        <v>0</v>
      </c>
      <c r="O1010" s="504"/>
      <c r="P1010" s="505"/>
      <c r="R1010" s="510"/>
      <c r="T1010" s="507" t="s">
        <v>489</v>
      </c>
      <c r="AM1010">
        <v>0</v>
      </c>
      <c r="AN1010">
        <v>0</v>
      </c>
      <c r="AO1010">
        <v>0</v>
      </c>
      <c r="AP1010">
        <v>0</v>
      </c>
    </row>
    <row r="1011" spans="1:42" ht="18" hidden="1" outlineLevel="1" x14ac:dyDescent="0.35">
      <c r="A1011" s="13" t="s">
        <v>184</v>
      </c>
      <c r="B1011" s="35">
        <v>998</v>
      </c>
      <c r="C1011" s="473"/>
      <c r="D1011" s="474"/>
      <c r="E1011" s="474"/>
      <c r="F1011" s="475"/>
      <c r="G1011" s="476">
        <v>0</v>
      </c>
      <c r="H1011" s="477">
        <v>0.1</v>
      </c>
      <c r="I1011" s="102">
        <v>0</v>
      </c>
      <c r="J1011" s="475"/>
      <c r="K1011" s="7"/>
      <c r="L1011" s="491">
        <v>998</v>
      </c>
      <c r="M1011" s="503" t="s">
        <v>489</v>
      </c>
      <c r="N1011" s="511">
        <v>0</v>
      </c>
      <c r="O1011" s="504"/>
      <c r="P1011" s="505"/>
      <c r="R1011" s="510"/>
      <c r="T1011" s="507" t="s">
        <v>489</v>
      </c>
      <c r="AM1011">
        <v>0</v>
      </c>
      <c r="AN1011">
        <v>0</v>
      </c>
      <c r="AO1011">
        <v>0</v>
      </c>
      <c r="AP1011">
        <v>0</v>
      </c>
    </row>
    <row r="1012" spans="1:42" ht="18" hidden="1" outlineLevel="1" x14ac:dyDescent="0.35">
      <c r="A1012" s="13" t="s">
        <v>184</v>
      </c>
      <c r="B1012" s="35">
        <v>999</v>
      </c>
      <c r="C1012" s="473"/>
      <c r="D1012" s="474"/>
      <c r="E1012" s="474"/>
      <c r="F1012" s="475"/>
      <c r="G1012" s="476">
        <v>0</v>
      </c>
      <c r="H1012" s="477">
        <v>0.1</v>
      </c>
      <c r="I1012" s="102">
        <v>0</v>
      </c>
      <c r="J1012" s="475"/>
      <c r="K1012" s="7"/>
      <c r="L1012" s="491">
        <v>999</v>
      </c>
      <c r="M1012" s="503" t="s">
        <v>489</v>
      </c>
      <c r="N1012" s="511">
        <v>0</v>
      </c>
      <c r="O1012" s="504"/>
      <c r="P1012" s="505"/>
      <c r="R1012" s="510"/>
      <c r="T1012" s="507" t="s">
        <v>489</v>
      </c>
      <c r="AM1012">
        <v>0</v>
      </c>
      <c r="AN1012">
        <v>0</v>
      </c>
      <c r="AO1012">
        <v>0</v>
      </c>
      <c r="AP1012">
        <v>0</v>
      </c>
    </row>
    <row r="1013" spans="1:42" ht="18" hidden="1" outlineLevel="1" x14ac:dyDescent="0.35">
      <c r="A1013" s="13" t="s">
        <v>184</v>
      </c>
      <c r="B1013" s="35">
        <v>1000</v>
      </c>
      <c r="C1013" s="473"/>
      <c r="D1013" s="474"/>
      <c r="E1013" s="474"/>
      <c r="F1013" s="475"/>
      <c r="G1013" s="476">
        <v>0</v>
      </c>
      <c r="H1013" s="477">
        <v>0.1</v>
      </c>
      <c r="I1013" s="102">
        <v>0</v>
      </c>
      <c r="J1013" s="475"/>
      <c r="K1013" s="7"/>
      <c r="L1013" s="491">
        <v>1000</v>
      </c>
      <c r="M1013" s="503" t="s">
        <v>489</v>
      </c>
      <c r="N1013" s="511">
        <v>0</v>
      </c>
      <c r="O1013" s="504" t="s">
        <v>244</v>
      </c>
      <c r="P1013" s="505"/>
      <c r="R1013" s="510"/>
      <c r="T1013" s="507" t="s">
        <v>489</v>
      </c>
      <c r="AM1013">
        <v>0</v>
      </c>
      <c r="AN1013">
        <v>0</v>
      </c>
      <c r="AO1013">
        <v>0</v>
      </c>
      <c r="AP1013">
        <v>0</v>
      </c>
    </row>
    <row r="1014" spans="1:42" ht="15" customHeight="1" collapsed="1" thickBot="1" x14ac:dyDescent="0.4">
      <c r="A1014" s="103"/>
      <c r="B1014" s="104" t="s">
        <v>245</v>
      </c>
      <c r="C1014" s="275"/>
      <c r="D1014" s="484"/>
      <c r="E1014" s="484"/>
      <c r="F1014" s="259"/>
      <c r="G1014" s="259"/>
      <c r="H1014" s="259"/>
      <c r="I1014" s="259"/>
      <c r="J1014" s="259"/>
      <c r="K1014" s="105"/>
      <c r="N1014" s="227"/>
      <c r="O1014" s="488"/>
      <c r="P1014" s="488"/>
      <c r="AM1014">
        <v>0</v>
      </c>
      <c r="AN1014">
        <v>0</v>
      </c>
      <c r="AO1014">
        <v>0</v>
      </c>
      <c r="AP1014">
        <v>0</v>
      </c>
    </row>
    <row r="1015" spans="1:42" ht="15.5" thickBot="1" x14ac:dyDescent="0.4">
      <c r="A1015" s="6"/>
      <c r="E1015" s="106" t="s">
        <v>246</v>
      </c>
      <c r="G1015" s="40">
        <f>SUM(G11:G60)</f>
        <v>37176000</v>
      </c>
      <c r="H1015" s="107"/>
      <c r="I1015" s="40">
        <f>SUM(I11:I60)</f>
        <v>33823616</v>
      </c>
      <c r="J1015" s="32"/>
      <c r="K1015" s="7"/>
      <c r="N1015" s="227"/>
      <c r="O1015" s="488"/>
      <c r="P1015" s="488"/>
    </row>
    <row r="1016" spans="1:42" ht="10.5" customHeight="1" thickBot="1" x14ac:dyDescent="0.4">
      <c r="A1016" s="8"/>
      <c r="B1016" s="36"/>
      <c r="C1016" s="31"/>
      <c r="D1016" s="36"/>
      <c r="E1016" s="36"/>
      <c r="F1016" s="36"/>
      <c r="G1016" s="36"/>
      <c r="H1016" s="36"/>
      <c r="I1016" s="36"/>
      <c r="J1016" s="36"/>
      <c r="K1016" s="10"/>
      <c r="N1016" s="227"/>
      <c r="O1016" s="488"/>
      <c r="P1016" s="488"/>
    </row>
    <row r="1017" spans="1:42" ht="15.5" thickBot="1" x14ac:dyDescent="0.4">
      <c r="J1017" s="32"/>
      <c r="N1017" s="227"/>
      <c r="O1017" s="488"/>
      <c r="P1017" s="488"/>
    </row>
    <row r="1018" spans="1:42" ht="10.5" customHeight="1" x14ac:dyDescent="0.35">
      <c r="A1018" s="3"/>
      <c r="B1018" s="33"/>
      <c r="C1018" s="30"/>
      <c r="D1018" s="33"/>
      <c r="E1018" s="33"/>
      <c r="F1018" s="33"/>
      <c r="G1018" s="33"/>
      <c r="H1018" s="33"/>
      <c r="I1018" s="33"/>
      <c r="J1018" s="33"/>
      <c r="K1018" s="5"/>
      <c r="N1018" s="227"/>
      <c r="O1018" s="488"/>
      <c r="P1018" s="488"/>
    </row>
    <row r="1019" spans="1:42" ht="15.5" thickBot="1" x14ac:dyDescent="0.4">
      <c r="A1019" s="6"/>
      <c r="B1019" s="34" t="s">
        <v>159</v>
      </c>
      <c r="C1019" s="11" t="s">
        <v>160</v>
      </c>
      <c r="D1019" s="252" t="s">
        <v>161</v>
      </c>
      <c r="E1019" s="34" t="s">
        <v>162</v>
      </c>
      <c r="F1019" s="34" t="s">
        <v>163</v>
      </c>
      <c r="G1019" s="413" t="s">
        <v>247</v>
      </c>
      <c r="H1019" s="517" t="s">
        <v>165</v>
      </c>
      <c r="I1019" s="425" t="s">
        <v>248</v>
      </c>
      <c r="J1019" s="34" t="s">
        <v>249</v>
      </c>
      <c r="K1019" s="45"/>
      <c r="N1019" s="227"/>
      <c r="O1019" s="488"/>
      <c r="P1019" s="488"/>
    </row>
    <row r="1020" spans="1:42" x14ac:dyDescent="0.35">
      <c r="A1020" s="14" t="s">
        <v>570</v>
      </c>
      <c r="B1020" s="33"/>
      <c r="C1020" s="30"/>
      <c r="D1020" s="33"/>
      <c r="E1020" s="33"/>
      <c r="F1020" s="33"/>
      <c r="G1020" s="33"/>
      <c r="H1020" s="33"/>
      <c r="I1020" s="33"/>
      <c r="J1020" s="33"/>
      <c r="K1020" s="7"/>
      <c r="N1020" s="227"/>
      <c r="O1020" s="488"/>
      <c r="P1020" s="488"/>
      <c r="AM1020" t="s">
        <v>174</v>
      </c>
      <c r="AN1020" t="s">
        <v>178</v>
      </c>
    </row>
    <row r="1021" spans="1:42" x14ac:dyDescent="0.35">
      <c r="A1021" s="12" t="s">
        <v>253</v>
      </c>
      <c r="B1021" s="35">
        <v>1</v>
      </c>
      <c r="C1021" s="473" t="s">
        <v>210</v>
      </c>
      <c r="D1021" s="259"/>
      <c r="E1021" s="475" t="s">
        <v>777</v>
      </c>
      <c r="F1021" s="475" t="s">
        <v>778</v>
      </c>
      <c r="G1021" s="476">
        <v>2000000</v>
      </c>
      <c r="H1021" s="269"/>
      <c r="I1021" s="270"/>
      <c r="J1021" s="475"/>
      <c r="K1021" s="7"/>
      <c r="N1021" s="227"/>
      <c r="O1021" s="488"/>
      <c r="P1021" s="488"/>
      <c r="AM1021">
        <v>0</v>
      </c>
      <c r="AN1021">
        <v>0</v>
      </c>
    </row>
    <row r="1022" spans="1:42" x14ac:dyDescent="0.35">
      <c r="A1022" s="12" t="s">
        <v>253</v>
      </c>
      <c r="B1022" s="35">
        <v>2</v>
      </c>
      <c r="C1022" s="473" t="s">
        <v>210</v>
      </c>
      <c r="D1022" s="259"/>
      <c r="E1022" s="475" t="s">
        <v>779</v>
      </c>
      <c r="F1022" s="475" t="s">
        <v>780</v>
      </c>
      <c r="G1022" s="476">
        <v>1200000</v>
      </c>
      <c r="H1022" s="269"/>
      <c r="I1022" s="270"/>
      <c r="J1022" s="475"/>
      <c r="K1022" s="7"/>
      <c r="N1022" s="227"/>
      <c r="O1022" s="488"/>
      <c r="P1022" s="488"/>
      <c r="AM1022">
        <v>0</v>
      </c>
      <c r="AN1022">
        <v>0</v>
      </c>
    </row>
    <row r="1023" spans="1:42" x14ac:dyDescent="0.35">
      <c r="A1023" s="12" t="s">
        <v>253</v>
      </c>
      <c r="B1023" s="35">
        <v>3</v>
      </c>
      <c r="C1023" s="473" t="s">
        <v>683</v>
      </c>
      <c r="D1023" s="259"/>
      <c r="E1023" s="475" t="s">
        <v>781</v>
      </c>
      <c r="F1023" s="475" t="s">
        <v>782</v>
      </c>
      <c r="G1023" s="476">
        <v>30000</v>
      </c>
      <c r="H1023" s="269"/>
      <c r="I1023" s="270"/>
      <c r="J1023" s="475"/>
      <c r="K1023" s="7"/>
      <c r="N1023" s="227"/>
      <c r="O1023" s="488"/>
      <c r="P1023" s="488"/>
      <c r="AM1023">
        <v>0</v>
      </c>
      <c r="AN1023">
        <v>0</v>
      </c>
    </row>
    <row r="1024" spans="1:42" x14ac:dyDescent="0.35">
      <c r="A1024" s="12" t="s">
        <v>253</v>
      </c>
      <c r="B1024" s="35">
        <v>4</v>
      </c>
      <c r="C1024" s="473"/>
      <c r="D1024" s="259"/>
      <c r="E1024" s="475"/>
      <c r="F1024" s="475"/>
      <c r="G1024" s="476">
        <v>0</v>
      </c>
      <c r="H1024" s="269"/>
      <c r="I1024" s="270"/>
      <c r="J1024" s="475"/>
      <c r="K1024" s="7"/>
      <c r="N1024" s="227"/>
      <c r="O1024" s="488"/>
      <c r="P1024" s="488"/>
      <c r="AM1024">
        <v>0</v>
      </c>
      <c r="AN1024">
        <v>0</v>
      </c>
    </row>
    <row r="1025" spans="1:40" x14ac:dyDescent="0.35">
      <c r="A1025" s="12" t="s">
        <v>253</v>
      </c>
      <c r="B1025" s="35">
        <v>5</v>
      </c>
      <c r="C1025" s="473"/>
      <c r="D1025" s="259"/>
      <c r="E1025" s="475"/>
      <c r="F1025" s="475"/>
      <c r="G1025" s="476">
        <v>0</v>
      </c>
      <c r="H1025" s="269"/>
      <c r="I1025" s="270"/>
      <c r="J1025" s="475"/>
      <c r="K1025" s="7"/>
      <c r="N1025" s="227"/>
      <c r="O1025" s="488"/>
      <c r="P1025" s="488"/>
      <c r="AM1025">
        <v>0</v>
      </c>
      <c r="AN1025">
        <v>0</v>
      </c>
    </row>
    <row r="1026" spans="1:40" x14ac:dyDescent="0.35">
      <c r="A1026" s="12" t="s">
        <v>253</v>
      </c>
      <c r="B1026" s="35">
        <v>6</v>
      </c>
      <c r="C1026" s="473"/>
      <c r="D1026" s="259"/>
      <c r="E1026" s="475"/>
      <c r="F1026" s="475"/>
      <c r="G1026" s="476">
        <v>0</v>
      </c>
      <c r="H1026" s="269"/>
      <c r="I1026" s="270"/>
      <c r="J1026" s="475"/>
      <c r="K1026" s="7"/>
      <c r="N1026" s="227"/>
      <c r="O1026" s="488"/>
      <c r="P1026" s="488"/>
      <c r="AM1026">
        <v>0</v>
      </c>
      <c r="AN1026">
        <v>0</v>
      </c>
    </row>
    <row r="1027" spans="1:40" x14ac:dyDescent="0.35">
      <c r="A1027" s="12" t="s">
        <v>253</v>
      </c>
      <c r="B1027" s="35">
        <v>7</v>
      </c>
      <c r="C1027" s="473"/>
      <c r="D1027" s="259"/>
      <c r="E1027" s="475"/>
      <c r="F1027" s="475"/>
      <c r="G1027" s="476">
        <v>0</v>
      </c>
      <c r="H1027" s="269"/>
      <c r="I1027" s="270"/>
      <c r="J1027" s="475"/>
      <c r="K1027" s="7"/>
      <c r="N1027" s="227"/>
      <c r="O1027" s="488"/>
      <c r="P1027" s="488"/>
      <c r="AM1027">
        <v>0</v>
      </c>
      <c r="AN1027">
        <v>0</v>
      </c>
    </row>
    <row r="1028" spans="1:40" x14ac:dyDescent="0.35">
      <c r="A1028" s="12" t="s">
        <v>253</v>
      </c>
      <c r="B1028" s="35">
        <v>8</v>
      </c>
      <c r="C1028" s="473"/>
      <c r="D1028" s="259"/>
      <c r="E1028" s="475"/>
      <c r="F1028" s="475"/>
      <c r="G1028" s="476">
        <v>0</v>
      </c>
      <c r="H1028" s="269"/>
      <c r="I1028" s="270"/>
      <c r="J1028" s="475"/>
      <c r="K1028" s="7"/>
      <c r="N1028" s="227"/>
      <c r="O1028" s="488"/>
      <c r="P1028" s="488"/>
      <c r="AM1028">
        <v>0</v>
      </c>
      <c r="AN1028">
        <v>0</v>
      </c>
    </row>
    <row r="1029" spans="1:40" x14ac:dyDescent="0.35">
      <c r="A1029" s="12" t="s">
        <v>253</v>
      </c>
      <c r="B1029" s="35">
        <v>9</v>
      </c>
      <c r="C1029" s="473"/>
      <c r="D1029" s="259"/>
      <c r="E1029" s="475"/>
      <c r="F1029" s="475"/>
      <c r="G1029" s="476">
        <v>0</v>
      </c>
      <c r="H1029" s="269"/>
      <c r="I1029" s="270"/>
      <c r="J1029" s="475"/>
      <c r="K1029" s="7"/>
      <c r="N1029" s="227"/>
      <c r="O1029" s="488"/>
      <c r="P1029" s="488"/>
      <c r="AM1029">
        <v>0</v>
      </c>
      <c r="AN1029">
        <v>0</v>
      </c>
    </row>
    <row r="1030" spans="1:40" x14ac:dyDescent="0.35">
      <c r="A1030" s="12" t="s">
        <v>253</v>
      </c>
      <c r="B1030" s="35">
        <v>10</v>
      </c>
      <c r="C1030" s="473"/>
      <c r="D1030" s="259"/>
      <c r="E1030" s="475"/>
      <c r="F1030" s="475"/>
      <c r="G1030" s="476">
        <v>0</v>
      </c>
      <c r="H1030" s="269"/>
      <c r="I1030" s="270"/>
      <c r="J1030" s="475"/>
      <c r="K1030" s="7"/>
      <c r="N1030" s="227"/>
      <c r="O1030" s="488"/>
      <c r="P1030" s="488"/>
      <c r="AM1030">
        <v>0</v>
      </c>
      <c r="AN1030">
        <v>0</v>
      </c>
    </row>
    <row r="1031" spans="1:40" x14ac:dyDescent="0.35">
      <c r="A1031" s="12" t="s">
        <v>253</v>
      </c>
      <c r="B1031" s="35">
        <v>11</v>
      </c>
      <c r="C1031" s="473"/>
      <c r="D1031" s="259"/>
      <c r="E1031" s="475"/>
      <c r="F1031" s="475"/>
      <c r="G1031" s="476">
        <v>0</v>
      </c>
      <c r="H1031" s="269"/>
      <c r="I1031" s="270"/>
      <c r="J1031" s="475"/>
      <c r="K1031" s="7"/>
      <c r="N1031" s="227"/>
      <c r="O1031" s="488"/>
      <c r="P1031" s="488"/>
      <c r="AM1031">
        <v>0</v>
      </c>
      <c r="AN1031">
        <v>0</v>
      </c>
    </row>
    <row r="1032" spans="1:40" x14ac:dyDescent="0.35">
      <c r="A1032" s="12" t="s">
        <v>253</v>
      </c>
      <c r="B1032" s="35">
        <v>12</v>
      </c>
      <c r="C1032" s="473"/>
      <c r="D1032" s="259"/>
      <c r="E1032" s="475"/>
      <c r="F1032" s="475"/>
      <c r="G1032" s="476">
        <v>0</v>
      </c>
      <c r="H1032" s="269"/>
      <c r="I1032" s="270"/>
      <c r="J1032" s="475"/>
      <c r="K1032" s="7"/>
      <c r="N1032" s="227"/>
      <c r="O1032" s="488"/>
      <c r="P1032" s="488"/>
      <c r="AM1032">
        <v>0</v>
      </c>
      <c r="AN1032">
        <v>0</v>
      </c>
    </row>
    <row r="1033" spans="1:40" x14ac:dyDescent="0.35">
      <c r="A1033" s="12" t="s">
        <v>253</v>
      </c>
      <c r="B1033" s="35">
        <v>13</v>
      </c>
      <c r="C1033" s="473"/>
      <c r="D1033" s="259"/>
      <c r="E1033" s="475"/>
      <c r="F1033" s="475"/>
      <c r="G1033" s="476">
        <v>0</v>
      </c>
      <c r="H1033" s="269"/>
      <c r="I1033" s="270"/>
      <c r="J1033" s="475"/>
      <c r="K1033" s="7"/>
      <c r="N1033" s="227"/>
      <c r="O1033" s="488"/>
      <c r="P1033" s="488"/>
      <c r="AM1033">
        <v>0</v>
      </c>
      <c r="AN1033">
        <v>0</v>
      </c>
    </row>
    <row r="1034" spans="1:40" x14ac:dyDescent="0.35">
      <c r="A1034" s="12" t="s">
        <v>253</v>
      </c>
      <c r="B1034" s="35">
        <v>14</v>
      </c>
      <c r="C1034" s="473"/>
      <c r="D1034" s="259"/>
      <c r="E1034" s="475"/>
      <c r="F1034" s="475"/>
      <c r="G1034" s="476">
        <v>0</v>
      </c>
      <c r="H1034" s="269"/>
      <c r="I1034" s="270"/>
      <c r="J1034" s="475"/>
      <c r="K1034" s="7"/>
      <c r="N1034" s="227"/>
      <c r="O1034" s="488"/>
      <c r="P1034" s="488"/>
      <c r="AM1034">
        <v>0</v>
      </c>
      <c r="AN1034">
        <v>0</v>
      </c>
    </row>
    <row r="1035" spans="1:40" x14ac:dyDescent="0.35">
      <c r="A1035" s="12" t="s">
        <v>253</v>
      </c>
      <c r="B1035" s="35">
        <v>15</v>
      </c>
      <c r="C1035" s="473"/>
      <c r="D1035" s="259"/>
      <c r="E1035" s="475"/>
      <c r="F1035" s="475"/>
      <c r="G1035" s="476">
        <v>0</v>
      </c>
      <c r="H1035" s="269"/>
      <c r="I1035" s="270"/>
      <c r="J1035" s="475"/>
      <c r="K1035" s="7"/>
      <c r="N1035" s="227"/>
      <c r="O1035" s="488"/>
      <c r="P1035" s="488"/>
      <c r="AM1035">
        <v>0</v>
      </c>
      <c r="AN1035">
        <v>0</v>
      </c>
    </row>
    <row r="1036" spans="1:40" x14ac:dyDescent="0.35">
      <c r="A1036" s="12" t="s">
        <v>253</v>
      </c>
      <c r="B1036" s="35">
        <v>16</v>
      </c>
      <c r="C1036" s="473"/>
      <c r="D1036" s="259"/>
      <c r="E1036" s="475"/>
      <c r="F1036" s="475"/>
      <c r="G1036" s="476">
        <v>0</v>
      </c>
      <c r="H1036" s="269"/>
      <c r="I1036" s="270"/>
      <c r="J1036" s="475"/>
      <c r="K1036" s="7"/>
      <c r="N1036" s="227"/>
      <c r="O1036" s="488"/>
      <c r="P1036" s="488"/>
      <c r="AM1036">
        <v>0</v>
      </c>
      <c r="AN1036">
        <v>0</v>
      </c>
    </row>
    <row r="1037" spans="1:40" x14ac:dyDescent="0.35">
      <c r="A1037" s="12" t="s">
        <v>253</v>
      </c>
      <c r="B1037" s="35">
        <v>17</v>
      </c>
      <c r="C1037" s="473"/>
      <c r="D1037" s="259"/>
      <c r="E1037" s="475"/>
      <c r="F1037" s="475"/>
      <c r="G1037" s="476">
        <v>0</v>
      </c>
      <c r="H1037" s="269"/>
      <c r="I1037" s="270"/>
      <c r="J1037" s="475"/>
      <c r="K1037" s="7"/>
      <c r="N1037" s="227"/>
      <c r="O1037" s="488"/>
      <c r="P1037" s="488"/>
      <c r="AM1037">
        <v>0</v>
      </c>
      <c r="AN1037">
        <v>0</v>
      </c>
    </row>
    <row r="1038" spans="1:40" x14ac:dyDescent="0.35">
      <c r="A1038" s="12" t="s">
        <v>253</v>
      </c>
      <c r="B1038" s="35">
        <v>18</v>
      </c>
      <c r="C1038" s="473"/>
      <c r="D1038" s="259"/>
      <c r="E1038" s="475"/>
      <c r="F1038" s="475"/>
      <c r="G1038" s="476">
        <v>0</v>
      </c>
      <c r="H1038" s="269"/>
      <c r="I1038" s="270"/>
      <c r="J1038" s="475"/>
      <c r="K1038" s="7"/>
      <c r="N1038" s="227"/>
      <c r="O1038" s="488"/>
      <c r="P1038" s="488"/>
      <c r="AM1038">
        <v>0</v>
      </c>
      <c r="AN1038">
        <v>0</v>
      </c>
    </row>
    <row r="1039" spans="1:40" x14ac:dyDescent="0.35">
      <c r="A1039" s="12" t="s">
        <v>253</v>
      </c>
      <c r="B1039" s="35">
        <v>19</v>
      </c>
      <c r="C1039" s="473"/>
      <c r="D1039" s="259"/>
      <c r="E1039" s="475"/>
      <c r="F1039" s="475"/>
      <c r="G1039" s="476">
        <v>0</v>
      </c>
      <c r="H1039" s="269"/>
      <c r="I1039" s="270"/>
      <c r="J1039" s="475"/>
      <c r="K1039" s="7"/>
      <c r="N1039" s="227"/>
      <c r="O1039" s="488"/>
      <c r="P1039" s="488"/>
      <c r="AM1039">
        <v>0</v>
      </c>
      <c r="AN1039">
        <v>0</v>
      </c>
    </row>
    <row r="1040" spans="1:40" x14ac:dyDescent="0.35">
      <c r="A1040" s="12" t="s">
        <v>253</v>
      </c>
      <c r="B1040" s="35">
        <v>20</v>
      </c>
      <c r="C1040" s="473"/>
      <c r="D1040" s="259"/>
      <c r="E1040" s="475"/>
      <c r="F1040" s="475"/>
      <c r="G1040" s="476">
        <v>0</v>
      </c>
      <c r="H1040" s="269"/>
      <c r="I1040" s="270"/>
      <c r="J1040" s="475"/>
      <c r="K1040" s="7"/>
      <c r="N1040" s="227"/>
      <c r="O1040" s="488"/>
      <c r="P1040" s="488"/>
      <c r="AM1040">
        <v>0</v>
      </c>
      <c r="AN1040">
        <v>0</v>
      </c>
    </row>
    <row r="1041" spans="1:40" x14ac:dyDescent="0.35">
      <c r="A1041" s="12" t="s">
        <v>253</v>
      </c>
      <c r="B1041" s="35">
        <v>21</v>
      </c>
      <c r="C1041" s="473"/>
      <c r="D1041" s="259"/>
      <c r="E1041" s="475"/>
      <c r="F1041" s="475"/>
      <c r="G1041" s="476">
        <v>0</v>
      </c>
      <c r="H1041" s="269"/>
      <c r="I1041" s="270"/>
      <c r="J1041" s="475"/>
      <c r="K1041" s="7"/>
      <c r="N1041" s="227"/>
      <c r="O1041" s="488"/>
      <c r="P1041" s="488"/>
      <c r="AM1041">
        <v>0</v>
      </c>
      <c r="AN1041">
        <v>0</v>
      </c>
    </row>
    <row r="1042" spans="1:40" x14ac:dyDescent="0.35">
      <c r="A1042" s="12" t="s">
        <v>253</v>
      </c>
      <c r="B1042" s="35">
        <v>22</v>
      </c>
      <c r="C1042" s="473"/>
      <c r="D1042" s="259"/>
      <c r="E1042" s="475"/>
      <c r="F1042" s="475"/>
      <c r="G1042" s="476">
        <v>0</v>
      </c>
      <c r="H1042" s="269"/>
      <c r="I1042" s="270"/>
      <c r="J1042" s="475"/>
      <c r="K1042" s="7"/>
      <c r="N1042" s="227"/>
      <c r="O1042" s="488"/>
      <c r="P1042" s="488"/>
      <c r="AM1042">
        <v>0</v>
      </c>
      <c r="AN1042">
        <v>0</v>
      </c>
    </row>
    <row r="1043" spans="1:40" x14ac:dyDescent="0.35">
      <c r="A1043" s="12" t="s">
        <v>253</v>
      </c>
      <c r="B1043" s="35">
        <v>23</v>
      </c>
      <c r="C1043" s="473"/>
      <c r="D1043" s="259"/>
      <c r="E1043" s="475"/>
      <c r="F1043" s="475"/>
      <c r="G1043" s="476">
        <v>0</v>
      </c>
      <c r="H1043" s="269"/>
      <c r="I1043" s="270"/>
      <c r="J1043" s="475"/>
      <c r="K1043" s="7"/>
      <c r="N1043" s="227"/>
      <c r="O1043" s="488"/>
      <c r="P1043" s="488"/>
      <c r="AM1043">
        <v>0</v>
      </c>
      <c r="AN1043">
        <v>0</v>
      </c>
    </row>
    <row r="1044" spans="1:40" x14ac:dyDescent="0.35">
      <c r="A1044" s="12" t="s">
        <v>253</v>
      </c>
      <c r="B1044" s="35">
        <v>24</v>
      </c>
      <c r="C1044" s="473"/>
      <c r="D1044" s="259"/>
      <c r="E1044" s="475"/>
      <c r="F1044" s="475"/>
      <c r="G1044" s="476">
        <v>0</v>
      </c>
      <c r="H1044" s="269"/>
      <c r="I1044" s="270"/>
      <c r="J1044" s="475"/>
      <c r="K1044" s="7"/>
      <c r="N1044" s="227"/>
      <c r="O1044" s="488"/>
      <c r="P1044" s="488"/>
      <c r="AM1044">
        <v>0</v>
      </c>
      <c r="AN1044">
        <v>0</v>
      </c>
    </row>
    <row r="1045" spans="1:40" x14ac:dyDescent="0.35">
      <c r="A1045" s="12" t="s">
        <v>253</v>
      </c>
      <c r="B1045" s="35">
        <v>25</v>
      </c>
      <c r="C1045" s="473"/>
      <c r="D1045" s="259"/>
      <c r="E1045" s="475"/>
      <c r="F1045" s="475"/>
      <c r="G1045" s="476">
        <v>0</v>
      </c>
      <c r="H1045" s="269"/>
      <c r="I1045" s="270"/>
      <c r="J1045" s="475"/>
      <c r="K1045" s="7"/>
      <c r="N1045" s="227"/>
      <c r="O1045" s="488"/>
      <c r="P1045" s="488"/>
      <c r="AM1045">
        <v>0</v>
      </c>
      <c r="AN1045">
        <v>0</v>
      </c>
    </row>
    <row r="1046" spans="1:40" hidden="1" outlineLevel="1" x14ac:dyDescent="0.35">
      <c r="A1046" s="12" t="s">
        <v>253</v>
      </c>
      <c r="B1046" s="35">
        <v>26</v>
      </c>
      <c r="C1046" s="473"/>
      <c r="D1046" s="259"/>
      <c r="E1046" s="475"/>
      <c r="F1046" s="475"/>
      <c r="G1046" s="476">
        <v>0</v>
      </c>
      <c r="H1046" s="269"/>
      <c r="I1046" s="270"/>
      <c r="J1046" s="475"/>
      <c r="K1046" s="7"/>
      <c r="N1046" s="227"/>
      <c r="O1046" s="488"/>
      <c r="P1046" s="488"/>
      <c r="AM1046">
        <v>0</v>
      </c>
      <c r="AN1046">
        <v>0</v>
      </c>
    </row>
    <row r="1047" spans="1:40" hidden="1" outlineLevel="1" x14ac:dyDescent="0.35">
      <c r="A1047" s="12" t="s">
        <v>253</v>
      </c>
      <c r="B1047" s="35">
        <v>27</v>
      </c>
      <c r="C1047" s="473"/>
      <c r="D1047" s="259"/>
      <c r="E1047" s="475"/>
      <c r="F1047" s="475"/>
      <c r="G1047" s="476">
        <v>0</v>
      </c>
      <c r="H1047" s="269"/>
      <c r="I1047" s="270"/>
      <c r="J1047" s="475"/>
      <c r="K1047" s="7"/>
      <c r="N1047" s="227"/>
      <c r="O1047" s="488"/>
      <c r="P1047" s="488"/>
      <c r="AM1047">
        <v>0</v>
      </c>
      <c r="AN1047">
        <v>0</v>
      </c>
    </row>
    <row r="1048" spans="1:40" hidden="1" outlineLevel="1" x14ac:dyDescent="0.35">
      <c r="A1048" s="12" t="s">
        <v>253</v>
      </c>
      <c r="B1048" s="35">
        <v>28</v>
      </c>
      <c r="C1048" s="473"/>
      <c r="D1048" s="259"/>
      <c r="E1048" s="475"/>
      <c r="F1048" s="475"/>
      <c r="G1048" s="476">
        <v>0</v>
      </c>
      <c r="H1048" s="269"/>
      <c r="I1048" s="270"/>
      <c r="J1048" s="475"/>
      <c r="K1048" s="7"/>
      <c r="N1048" s="227"/>
      <c r="O1048" s="488"/>
      <c r="P1048" s="488"/>
      <c r="AM1048">
        <v>0</v>
      </c>
      <c r="AN1048">
        <v>0</v>
      </c>
    </row>
    <row r="1049" spans="1:40" hidden="1" outlineLevel="1" x14ac:dyDescent="0.35">
      <c r="A1049" s="12" t="s">
        <v>253</v>
      </c>
      <c r="B1049" s="35">
        <v>29</v>
      </c>
      <c r="C1049" s="473"/>
      <c r="D1049" s="259"/>
      <c r="E1049" s="475"/>
      <c r="F1049" s="475"/>
      <c r="G1049" s="476">
        <v>0</v>
      </c>
      <c r="H1049" s="269"/>
      <c r="I1049" s="270"/>
      <c r="J1049" s="475"/>
      <c r="K1049" s="7"/>
      <c r="N1049" s="227"/>
      <c r="O1049" s="488"/>
      <c r="P1049" s="488"/>
      <c r="AM1049">
        <v>0</v>
      </c>
      <c r="AN1049">
        <v>0</v>
      </c>
    </row>
    <row r="1050" spans="1:40" hidden="1" outlineLevel="1" x14ac:dyDescent="0.35">
      <c r="A1050" s="12" t="s">
        <v>253</v>
      </c>
      <c r="B1050" s="35">
        <v>30</v>
      </c>
      <c r="C1050" s="473"/>
      <c r="D1050" s="259"/>
      <c r="E1050" s="475"/>
      <c r="F1050" s="475"/>
      <c r="G1050" s="476">
        <v>0</v>
      </c>
      <c r="H1050" s="269"/>
      <c r="I1050" s="270"/>
      <c r="J1050" s="475"/>
      <c r="K1050" s="7"/>
      <c r="N1050" s="227"/>
      <c r="O1050" s="488"/>
      <c r="P1050" s="488"/>
      <c r="AM1050">
        <v>0</v>
      </c>
      <c r="AN1050">
        <v>0</v>
      </c>
    </row>
    <row r="1051" spans="1:40" hidden="1" outlineLevel="1" x14ac:dyDescent="0.35">
      <c r="A1051" s="12" t="s">
        <v>253</v>
      </c>
      <c r="B1051" s="35">
        <v>31</v>
      </c>
      <c r="C1051" s="473"/>
      <c r="D1051" s="259"/>
      <c r="E1051" s="475"/>
      <c r="F1051" s="475"/>
      <c r="G1051" s="476">
        <v>0</v>
      </c>
      <c r="H1051" s="269"/>
      <c r="I1051" s="270"/>
      <c r="J1051" s="475"/>
      <c r="K1051" s="7"/>
      <c r="N1051" s="227"/>
      <c r="O1051" s="488"/>
      <c r="P1051" s="488"/>
      <c r="AM1051">
        <v>0</v>
      </c>
      <c r="AN1051">
        <v>0</v>
      </c>
    </row>
    <row r="1052" spans="1:40" hidden="1" outlineLevel="1" x14ac:dyDescent="0.35">
      <c r="A1052" s="12" t="s">
        <v>253</v>
      </c>
      <c r="B1052" s="35">
        <v>32</v>
      </c>
      <c r="C1052" s="473"/>
      <c r="D1052" s="259"/>
      <c r="E1052" s="475"/>
      <c r="F1052" s="475"/>
      <c r="G1052" s="476">
        <v>0</v>
      </c>
      <c r="H1052" s="269"/>
      <c r="I1052" s="270"/>
      <c r="J1052" s="475"/>
      <c r="K1052" s="7"/>
      <c r="N1052" s="227"/>
      <c r="O1052" s="488"/>
      <c r="P1052" s="488"/>
      <c r="AM1052">
        <v>0</v>
      </c>
      <c r="AN1052">
        <v>0</v>
      </c>
    </row>
    <row r="1053" spans="1:40" hidden="1" outlineLevel="1" x14ac:dyDescent="0.35">
      <c r="A1053" s="12" t="s">
        <v>253</v>
      </c>
      <c r="B1053" s="35">
        <v>33</v>
      </c>
      <c r="C1053" s="473"/>
      <c r="D1053" s="259"/>
      <c r="E1053" s="475"/>
      <c r="F1053" s="475"/>
      <c r="G1053" s="476">
        <v>0</v>
      </c>
      <c r="H1053" s="269"/>
      <c r="I1053" s="270"/>
      <c r="J1053" s="475"/>
      <c r="K1053" s="7"/>
      <c r="N1053" s="227"/>
      <c r="O1053" s="488"/>
      <c r="P1053" s="488"/>
      <c r="AM1053">
        <v>0</v>
      </c>
      <c r="AN1053">
        <v>0</v>
      </c>
    </row>
    <row r="1054" spans="1:40" hidden="1" outlineLevel="1" x14ac:dyDescent="0.35">
      <c r="A1054" s="12" t="s">
        <v>253</v>
      </c>
      <c r="B1054" s="35">
        <v>34</v>
      </c>
      <c r="C1054" s="473"/>
      <c r="D1054" s="259"/>
      <c r="E1054" s="475"/>
      <c r="F1054" s="475"/>
      <c r="G1054" s="476">
        <v>0</v>
      </c>
      <c r="H1054" s="269"/>
      <c r="I1054" s="270"/>
      <c r="J1054" s="475"/>
      <c r="K1054" s="7"/>
      <c r="N1054" s="227"/>
      <c r="O1054" s="488"/>
      <c r="P1054" s="488"/>
      <c r="AM1054">
        <v>0</v>
      </c>
      <c r="AN1054">
        <v>0</v>
      </c>
    </row>
    <row r="1055" spans="1:40" hidden="1" outlineLevel="1" x14ac:dyDescent="0.35">
      <c r="A1055" s="12" t="s">
        <v>253</v>
      </c>
      <c r="B1055" s="35">
        <v>35</v>
      </c>
      <c r="C1055" s="473"/>
      <c r="D1055" s="259"/>
      <c r="E1055" s="475"/>
      <c r="F1055" s="475"/>
      <c r="G1055" s="476">
        <v>0</v>
      </c>
      <c r="H1055" s="269"/>
      <c r="I1055" s="270"/>
      <c r="J1055" s="475"/>
      <c r="K1055" s="7"/>
      <c r="N1055" s="227"/>
      <c r="O1055" s="488"/>
      <c r="P1055" s="488"/>
      <c r="AM1055">
        <v>0</v>
      </c>
      <c r="AN1055">
        <v>0</v>
      </c>
    </row>
    <row r="1056" spans="1:40" hidden="1" outlineLevel="1" x14ac:dyDescent="0.35">
      <c r="A1056" s="12" t="s">
        <v>253</v>
      </c>
      <c r="B1056" s="35">
        <v>36</v>
      </c>
      <c r="C1056" s="473"/>
      <c r="D1056" s="259"/>
      <c r="E1056" s="475"/>
      <c r="F1056" s="475"/>
      <c r="G1056" s="476">
        <v>0</v>
      </c>
      <c r="H1056" s="269"/>
      <c r="I1056" s="270"/>
      <c r="J1056" s="475"/>
      <c r="K1056" s="7"/>
      <c r="N1056" s="227"/>
      <c r="O1056" s="488"/>
      <c r="P1056" s="488"/>
      <c r="AM1056">
        <v>0</v>
      </c>
      <c r="AN1056">
        <v>0</v>
      </c>
    </row>
    <row r="1057" spans="1:40" hidden="1" outlineLevel="1" x14ac:dyDescent="0.35">
      <c r="A1057" s="12" t="s">
        <v>253</v>
      </c>
      <c r="B1057" s="35">
        <v>37</v>
      </c>
      <c r="C1057" s="473"/>
      <c r="D1057" s="259"/>
      <c r="E1057" s="475"/>
      <c r="F1057" s="475"/>
      <c r="G1057" s="476">
        <v>0</v>
      </c>
      <c r="H1057" s="269"/>
      <c r="I1057" s="270"/>
      <c r="J1057" s="475"/>
      <c r="K1057" s="7"/>
      <c r="N1057" s="227"/>
      <c r="O1057" s="488"/>
      <c r="P1057" s="488"/>
      <c r="AM1057">
        <v>0</v>
      </c>
      <c r="AN1057">
        <v>0</v>
      </c>
    </row>
    <row r="1058" spans="1:40" hidden="1" outlineLevel="1" x14ac:dyDescent="0.35">
      <c r="A1058" s="12" t="s">
        <v>253</v>
      </c>
      <c r="B1058" s="35">
        <v>38</v>
      </c>
      <c r="C1058" s="473"/>
      <c r="D1058" s="259"/>
      <c r="E1058" s="475"/>
      <c r="F1058" s="475"/>
      <c r="G1058" s="476">
        <v>0</v>
      </c>
      <c r="H1058" s="269"/>
      <c r="I1058" s="270"/>
      <c r="J1058" s="475"/>
      <c r="K1058" s="7"/>
      <c r="N1058" s="227"/>
      <c r="O1058" s="488"/>
      <c r="P1058" s="488"/>
      <c r="AM1058">
        <v>0</v>
      </c>
      <c r="AN1058">
        <v>0</v>
      </c>
    </row>
    <row r="1059" spans="1:40" hidden="1" outlineLevel="1" x14ac:dyDescent="0.35">
      <c r="A1059" s="12" t="s">
        <v>253</v>
      </c>
      <c r="B1059" s="35">
        <v>39</v>
      </c>
      <c r="C1059" s="473"/>
      <c r="D1059" s="259"/>
      <c r="E1059" s="475"/>
      <c r="F1059" s="475"/>
      <c r="G1059" s="476">
        <v>0</v>
      </c>
      <c r="H1059" s="269"/>
      <c r="I1059" s="270"/>
      <c r="J1059" s="475"/>
      <c r="K1059" s="7"/>
      <c r="N1059" s="227"/>
      <c r="O1059" s="488"/>
      <c r="P1059" s="488"/>
      <c r="AM1059">
        <v>0</v>
      </c>
      <c r="AN1059">
        <v>0</v>
      </c>
    </row>
    <row r="1060" spans="1:40" hidden="1" outlineLevel="1" x14ac:dyDescent="0.35">
      <c r="A1060" s="12" t="s">
        <v>253</v>
      </c>
      <c r="B1060" s="35">
        <v>40</v>
      </c>
      <c r="C1060" s="473"/>
      <c r="D1060" s="259"/>
      <c r="E1060" s="475"/>
      <c r="F1060" s="475"/>
      <c r="G1060" s="476">
        <v>0</v>
      </c>
      <c r="H1060" s="269"/>
      <c r="I1060" s="270"/>
      <c r="J1060" s="475"/>
      <c r="K1060" s="7"/>
      <c r="N1060" s="227"/>
      <c r="O1060" s="488"/>
      <c r="P1060" s="488"/>
      <c r="AM1060">
        <v>0</v>
      </c>
      <c r="AN1060">
        <v>0</v>
      </c>
    </row>
    <row r="1061" spans="1:40" hidden="1" outlineLevel="1" x14ac:dyDescent="0.35">
      <c r="A1061" s="12" t="s">
        <v>253</v>
      </c>
      <c r="B1061" s="35">
        <v>41</v>
      </c>
      <c r="C1061" s="473"/>
      <c r="D1061" s="259"/>
      <c r="E1061" s="475"/>
      <c r="F1061" s="475"/>
      <c r="G1061" s="476">
        <v>0</v>
      </c>
      <c r="H1061" s="269"/>
      <c r="I1061" s="270"/>
      <c r="J1061" s="475"/>
      <c r="K1061" s="7"/>
      <c r="N1061" s="227"/>
      <c r="O1061" s="488"/>
      <c r="P1061" s="488"/>
      <c r="AM1061">
        <v>0</v>
      </c>
      <c r="AN1061">
        <v>0</v>
      </c>
    </row>
    <row r="1062" spans="1:40" hidden="1" outlineLevel="1" x14ac:dyDescent="0.35">
      <c r="A1062" s="12" t="s">
        <v>253</v>
      </c>
      <c r="B1062" s="35">
        <v>42</v>
      </c>
      <c r="C1062" s="473"/>
      <c r="D1062" s="259"/>
      <c r="E1062" s="475"/>
      <c r="F1062" s="475"/>
      <c r="G1062" s="476">
        <v>0</v>
      </c>
      <c r="H1062" s="269"/>
      <c r="I1062" s="270"/>
      <c r="J1062" s="475"/>
      <c r="K1062" s="7"/>
      <c r="N1062" s="227"/>
      <c r="O1062" s="488"/>
      <c r="P1062" s="488"/>
      <c r="AM1062">
        <v>0</v>
      </c>
      <c r="AN1062">
        <v>0</v>
      </c>
    </row>
    <row r="1063" spans="1:40" hidden="1" outlineLevel="1" x14ac:dyDescent="0.35">
      <c r="A1063" s="12" t="s">
        <v>253</v>
      </c>
      <c r="B1063" s="35">
        <v>43</v>
      </c>
      <c r="C1063" s="473"/>
      <c r="D1063" s="259"/>
      <c r="E1063" s="475"/>
      <c r="F1063" s="475"/>
      <c r="G1063" s="476">
        <v>0</v>
      </c>
      <c r="H1063" s="269"/>
      <c r="I1063" s="270"/>
      <c r="J1063" s="475"/>
      <c r="K1063" s="7"/>
      <c r="N1063" s="227"/>
      <c r="O1063" s="488"/>
      <c r="P1063" s="488"/>
      <c r="AM1063">
        <v>0</v>
      </c>
      <c r="AN1063">
        <v>0</v>
      </c>
    </row>
    <row r="1064" spans="1:40" hidden="1" outlineLevel="1" x14ac:dyDescent="0.35">
      <c r="A1064" s="12" t="s">
        <v>253</v>
      </c>
      <c r="B1064" s="35">
        <v>44</v>
      </c>
      <c r="C1064" s="473"/>
      <c r="D1064" s="259"/>
      <c r="E1064" s="475"/>
      <c r="F1064" s="475"/>
      <c r="G1064" s="476">
        <v>0</v>
      </c>
      <c r="H1064" s="269"/>
      <c r="I1064" s="270"/>
      <c r="J1064" s="475"/>
      <c r="K1064" s="7"/>
      <c r="N1064" s="227"/>
      <c r="O1064" s="488"/>
      <c r="P1064" s="488"/>
      <c r="AM1064">
        <v>0</v>
      </c>
      <c r="AN1064">
        <v>0</v>
      </c>
    </row>
    <row r="1065" spans="1:40" hidden="1" outlineLevel="1" x14ac:dyDescent="0.35">
      <c r="A1065" s="12" t="s">
        <v>253</v>
      </c>
      <c r="B1065" s="35">
        <v>45</v>
      </c>
      <c r="C1065" s="473"/>
      <c r="D1065" s="259"/>
      <c r="E1065" s="475"/>
      <c r="F1065" s="475"/>
      <c r="G1065" s="476">
        <v>0</v>
      </c>
      <c r="H1065" s="269"/>
      <c r="I1065" s="270"/>
      <c r="J1065" s="475"/>
      <c r="K1065" s="7"/>
      <c r="N1065" s="227"/>
      <c r="O1065" s="488"/>
      <c r="P1065" s="488"/>
      <c r="AM1065">
        <v>0</v>
      </c>
      <c r="AN1065">
        <v>0</v>
      </c>
    </row>
    <row r="1066" spans="1:40" hidden="1" outlineLevel="1" x14ac:dyDescent="0.35">
      <c r="A1066" s="12" t="s">
        <v>253</v>
      </c>
      <c r="B1066" s="35">
        <v>46</v>
      </c>
      <c r="C1066" s="473"/>
      <c r="D1066" s="259"/>
      <c r="E1066" s="475"/>
      <c r="F1066" s="475"/>
      <c r="G1066" s="476">
        <v>0</v>
      </c>
      <c r="H1066" s="269"/>
      <c r="I1066" s="270"/>
      <c r="J1066" s="475"/>
      <c r="K1066" s="7"/>
      <c r="N1066" s="227"/>
      <c r="O1066" s="488"/>
      <c r="P1066" s="488"/>
      <c r="AM1066">
        <v>0</v>
      </c>
      <c r="AN1066">
        <v>0</v>
      </c>
    </row>
    <row r="1067" spans="1:40" hidden="1" outlineLevel="1" x14ac:dyDescent="0.35">
      <c r="A1067" s="12" t="s">
        <v>253</v>
      </c>
      <c r="B1067" s="35">
        <v>47</v>
      </c>
      <c r="C1067" s="473"/>
      <c r="D1067" s="259"/>
      <c r="E1067" s="475"/>
      <c r="F1067" s="475"/>
      <c r="G1067" s="476">
        <v>0</v>
      </c>
      <c r="H1067" s="269"/>
      <c r="I1067" s="270"/>
      <c r="J1067" s="475"/>
      <c r="K1067" s="7"/>
      <c r="N1067" s="227"/>
      <c r="O1067" s="488"/>
      <c r="P1067" s="488"/>
      <c r="AM1067">
        <v>0</v>
      </c>
      <c r="AN1067">
        <v>0</v>
      </c>
    </row>
    <row r="1068" spans="1:40" hidden="1" outlineLevel="1" x14ac:dyDescent="0.35">
      <c r="A1068" s="12" t="s">
        <v>253</v>
      </c>
      <c r="B1068" s="35">
        <v>48</v>
      </c>
      <c r="C1068" s="473"/>
      <c r="D1068" s="259"/>
      <c r="E1068" s="475"/>
      <c r="F1068" s="475"/>
      <c r="G1068" s="476">
        <v>0</v>
      </c>
      <c r="H1068" s="269"/>
      <c r="I1068" s="270"/>
      <c r="J1068" s="475"/>
      <c r="K1068" s="7"/>
      <c r="N1068" s="227"/>
      <c r="O1068" s="488"/>
      <c r="P1068" s="488"/>
      <c r="AM1068">
        <v>0</v>
      </c>
      <c r="AN1068">
        <v>0</v>
      </c>
    </row>
    <row r="1069" spans="1:40" hidden="1" outlineLevel="1" x14ac:dyDescent="0.35">
      <c r="A1069" s="12" t="s">
        <v>253</v>
      </c>
      <c r="B1069" s="35">
        <v>49</v>
      </c>
      <c r="C1069" s="473"/>
      <c r="D1069" s="259"/>
      <c r="E1069" s="475"/>
      <c r="F1069" s="475"/>
      <c r="G1069" s="476">
        <v>0</v>
      </c>
      <c r="H1069" s="269"/>
      <c r="I1069" s="270"/>
      <c r="J1069" s="475"/>
      <c r="K1069" s="7"/>
      <c r="N1069" s="227"/>
      <c r="O1069" s="488"/>
      <c r="P1069" s="488"/>
      <c r="AM1069">
        <v>0</v>
      </c>
      <c r="AN1069">
        <v>0</v>
      </c>
    </row>
    <row r="1070" spans="1:40" hidden="1" outlineLevel="1" x14ac:dyDescent="0.35">
      <c r="A1070" s="12" t="s">
        <v>253</v>
      </c>
      <c r="B1070" s="35">
        <v>50</v>
      </c>
      <c r="C1070" s="473"/>
      <c r="D1070" s="259"/>
      <c r="E1070" s="475"/>
      <c r="F1070" s="475"/>
      <c r="G1070" s="476">
        <v>0</v>
      </c>
      <c r="H1070" s="269"/>
      <c r="I1070" s="270"/>
      <c r="J1070" s="475"/>
      <c r="K1070" s="7"/>
      <c r="N1070" s="227"/>
      <c r="O1070" s="488"/>
      <c r="P1070" s="488"/>
      <c r="AM1070">
        <v>0</v>
      </c>
      <c r="AN1070">
        <v>0</v>
      </c>
    </row>
    <row r="1071" spans="1:40" ht="15" customHeight="1" collapsed="1" x14ac:dyDescent="0.35">
      <c r="A1071" s="103"/>
      <c r="B1071" s="104" t="s">
        <v>254</v>
      </c>
      <c r="C1071" s="275"/>
      <c r="D1071" s="259"/>
      <c r="E1071" s="259"/>
      <c r="F1071" s="259"/>
      <c r="G1071" s="271"/>
      <c r="H1071" s="271"/>
      <c r="I1071" s="271"/>
      <c r="J1071" s="259"/>
      <c r="K1071" s="105"/>
      <c r="N1071" s="227"/>
      <c r="O1071" s="488"/>
      <c r="P1071" s="488"/>
      <c r="AM1071">
        <v>0</v>
      </c>
      <c r="AN1071">
        <v>0</v>
      </c>
    </row>
    <row r="1072" spans="1:40" hidden="1" outlineLevel="1" x14ac:dyDescent="0.35">
      <c r="A1072" s="12" t="s">
        <v>253</v>
      </c>
      <c r="B1072" s="35">
        <v>51</v>
      </c>
      <c r="C1072" s="473"/>
      <c r="D1072" s="259"/>
      <c r="E1072" s="475"/>
      <c r="F1072" s="475"/>
      <c r="G1072" s="476">
        <v>0</v>
      </c>
      <c r="H1072" s="269"/>
      <c r="I1072" s="270"/>
      <c r="J1072" s="475"/>
      <c r="K1072" s="7"/>
      <c r="N1072" s="227"/>
      <c r="O1072" s="488"/>
      <c r="P1072" s="488"/>
      <c r="AM1072">
        <v>0</v>
      </c>
      <c r="AN1072">
        <v>0</v>
      </c>
    </row>
    <row r="1073" spans="1:40" hidden="1" outlineLevel="1" x14ac:dyDescent="0.35">
      <c r="A1073" s="12" t="s">
        <v>253</v>
      </c>
      <c r="B1073" s="35">
        <v>52</v>
      </c>
      <c r="C1073" s="473"/>
      <c r="D1073" s="259"/>
      <c r="E1073" s="475"/>
      <c r="F1073" s="475"/>
      <c r="G1073" s="476">
        <v>0</v>
      </c>
      <c r="H1073" s="269"/>
      <c r="I1073" s="270"/>
      <c r="J1073" s="475"/>
      <c r="K1073" s="7"/>
      <c r="N1073" s="227"/>
      <c r="O1073" s="488"/>
      <c r="P1073" s="488"/>
      <c r="AM1073">
        <v>0</v>
      </c>
      <c r="AN1073">
        <v>0</v>
      </c>
    </row>
    <row r="1074" spans="1:40" hidden="1" outlineLevel="1" x14ac:dyDescent="0.35">
      <c r="A1074" s="12" t="s">
        <v>253</v>
      </c>
      <c r="B1074" s="35">
        <v>53</v>
      </c>
      <c r="C1074" s="473"/>
      <c r="D1074" s="259"/>
      <c r="E1074" s="475"/>
      <c r="F1074" s="475"/>
      <c r="G1074" s="476">
        <v>0</v>
      </c>
      <c r="H1074" s="269"/>
      <c r="I1074" s="270"/>
      <c r="J1074" s="475"/>
      <c r="K1074" s="7"/>
      <c r="N1074" s="227"/>
      <c r="O1074" s="488"/>
      <c r="P1074" s="488"/>
      <c r="AM1074">
        <v>0</v>
      </c>
      <c r="AN1074">
        <v>0</v>
      </c>
    </row>
    <row r="1075" spans="1:40" hidden="1" outlineLevel="1" x14ac:dyDescent="0.35">
      <c r="A1075" s="12" t="s">
        <v>253</v>
      </c>
      <c r="B1075" s="35">
        <v>54</v>
      </c>
      <c r="C1075" s="473"/>
      <c r="D1075" s="259"/>
      <c r="E1075" s="475"/>
      <c r="F1075" s="475"/>
      <c r="G1075" s="476">
        <v>0</v>
      </c>
      <c r="H1075" s="269"/>
      <c r="I1075" s="270"/>
      <c r="J1075" s="475"/>
      <c r="K1075" s="7"/>
      <c r="N1075" s="227"/>
      <c r="O1075" s="488"/>
      <c r="P1075" s="488"/>
      <c r="AM1075">
        <v>0</v>
      </c>
      <c r="AN1075">
        <v>0</v>
      </c>
    </row>
    <row r="1076" spans="1:40" hidden="1" outlineLevel="1" x14ac:dyDescent="0.35">
      <c r="A1076" s="12" t="s">
        <v>253</v>
      </c>
      <c r="B1076" s="35">
        <v>55</v>
      </c>
      <c r="C1076" s="473"/>
      <c r="D1076" s="259"/>
      <c r="E1076" s="475"/>
      <c r="F1076" s="475"/>
      <c r="G1076" s="476">
        <v>0</v>
      </c>
      <c r="H1076" s="269"/>
      <c r="I1076" s="270"/>
      <c r="J1076" s="475"/>
      <c r="K1076" s="7"/>
      <c r="N1076" s="227"/>
      <c r="O1076" s="488"/>
      <c r="P1076" s="488"/>
      <c r="AM1076">
        <v>0</v>
      </c>
      <c r="AN1076">
        <v>0</v>
      </c>
    </row>
    <row r="1077" spans="1:40" hidden="1" outlineLevel="1" x14ac:dyDescent="0.35">
      <c r="A1077" s="12" t="s">
        <v>253</v>
      </c>
      <c r="B1077" s="35">
        <v>56</v>
      </c>
      <c r="C1077" s="473"/>
      <c r="D1077" s="259"/>
      <c r="E1077" s="475"/>
      <c r="F1077" s="475"/>
      <c r="G1077" s="476">
        <v>0</v>
      </c>
      <c r="H1077" s="269"/>
      <c r="I1077" s="270"/>
      <c r="J1077" s="475"/>
      <c r="K1077" s="7"/>
      <c r="N1077" s="227"/>
      <c r="O1077" s="488"/>
      <c r="P1077" s="488"/>
      <c r="AM1077">
        <v>0</v>
      </c>
      <c r="AN1077">
        <v>0</v>
      </c>
    </row>
    <row r="1078" spans="1:40" hidden="1" outlineLevel="1" x14ac:dyDescent="0.35">
      <c r="A1078" s="12" t="s">
        <v>253</v>
      </c>
      <c r="B1078" s="35">
        <v>57</v>
      </c>
      <c r="C1078" s="473"/>
      <c r="D1078" s="259"/>
      <c r="E1078" s="475"/>
      <c r="F1078" s="475"/>
      <c r="G1078" s="476">
        <v>0</v>
      </c>
      <c r="H1078" s="269"/>
      <c r="I1078" s="270"/>
      <c r="J1078" s="475"/>
      <c r="K1078" s="7"/>
      <c r="N1078" s="227"/>
      <c r="O1078" s="488"/>
      <c r="P1078" s="488"/>
      <c r="AM1078">
        <v>0</v>
      </c>
      <c r="AN1078">
        <v>0</v>
      </c>
    </row>
    <row r="1079" spans="1:40" hidden="1" outlineLevel="1" x14ac:dyDescent="0.35">
      <c r="A1079" s="12" t="s">
        <v>253</v>
      </c>
      <c r="B1079" s="35">
        <v>58</v>
      </c>
      <c r="C1079" s="473"/>
      <c r="D1079" s="259"/>
      <c r="E1079" s="475"/>
      <c r="F1079" s="475"/>
      <c r="G1079" s="476">
        <v>0</v>
      </c>
      <c r="H1079" s="269"/>
      <c r="I1079" s="270"/>
      <c r="J1079" s="475"/>
      <c r="K1079" s="7"/>
      <c r="N1079" s="227"/>
      <c r="O1079" s="488"/>
      <c r="P1079" s="488"/>
      <c r="AM1079">
        <v>0</v>
      </c>
      <c r="AN1079">
        <v>0</v>
      </c>
    </row>
    <row r="1080" spans="1:40" hidden="1" outlineLevel="1" x14ac:dyDescent="0.35">
      <c r="A1080" s="12" t="s">
        <v>253</v>
      </c>
      <c r="B1080" s="35">
        <v>59</v>
      </c>
      <c r="C1080" s="473"/>
      <c r="D1080" s="259"/>
      <c r="E1080" s="475"/>
      <c r="F1080" s="475"/>
      <c r="G1080" s="476">
        <v>0</v>
      </c>
      <c r="H1080" s="269"/>
      <c r="I1080" s="270"/>
      <c r="J1080" s="475"/>
      <c r="K1080" s="7"/>
      <c r="N1080" s="227"/>
      <c r="O1080" s="488"/>
      <c r="P1080" s="488"/>
      <c r="AM1080">
        <v>0</v>
      </c>
      <c r="AN1080">
        <v>0</v>
      </c>
    </row>
    <row r="1081" spans="1:40" hidden="1" outlineLevel="1" x14ac:dyDescent="0.35">
      <c r="A1081" s="12" t="s">
        <v>253</v>
      </c>
      <c r="B1081" s="35">
        <v>60</v>
      </c>
      <c r="C1081" s="473"/>
      <c r="D1081" s="259"/>
      <c r="E1081" s="475"/>
      <c r="F1081" s="475"/>
      <c r="G1081" s="476">
        <v>0</v>
      </c>
      <c r="H1081" s="269"/>
      <c r="I1081" s="270"/>
      <c r="J1081" s="475"/>
      <c r="K1081" s="7"/>
      <c r="N1081" s="227"/>
      <c r="O1081" s="488"/>
      <c r="P1081" s="488"/>
      <c r="AM1081">
        <v>0</v>
      </c>
      <c r="AN1081">
        <v>0</v>
      </c>
    </row>
    <row r="1082" spans="1:40" hidden="1" outlineLevel="1" x14ac:dyDescent="0.35">
      <c r="A1082" s="12" t="s">
        <v>253</v>
      </c>
      <c r="B1082" s="35">
        <v>61</v>
      </c>
      <c r="C1082" s="473"/>
      <c r="D1082" s="259"/>
      <c r="E1082" s="475"/>
      <c r="F1082" s="475"/>
      <c r="G1082" s="476">
        <v>0</v>
      </c>
      <c r="H1082" s="269"/>
      <c r="I1082" s="270"/>
      <c r="J1082" s="475"/>
      <c r="K1082" s="7"/>
      <c r="N1082" s="227"/>
      <c r="O1082" s="488"/>
      <c r="P1082" s="488"/>
      <c r="AM1082">
        <v>0</v>
      </c>
      <c r="AN1082">
        <v>0</v>
      </c>
    </row>
    <row r="1083" spans="1:40" hidden="1" outlineLevel="1" x14ac:dyDescent="0.35">
      <c r="A1083" s="12" t="s">
        <v>253</v>
      </c>
      <c r="B1083" s="35">
        <v>62</v>
      </c>
      <c r="C1083" s="473"/>
      <c r="D1083" s="259"/>
      <c r="E1083" s="475"/>
      <c r="F1083" s="475"/>
      <c r="G1083" s="476">
        <v>0</v>
      </c>
      <c r="H1083" s="269"/>
      <c r="I1083" s="270"/>
      <c r="J1083" s="475"/>
      <c r="K1083" s="7"/>
      <c r="N1083" s="227"/>
      <c r="O1083" s="488"/>
      <c r="P1083" s="488"/>
      <c r="AM1083">
        <v>0</v>
      </c>
      <c r="AN1083">
        <v>0</v>
      </c>
    </row>
    <row r="1084" spans="1:40" hidden="1" outlineLevel="1" x14ac:dyDescent="0.35">
      <c r="A1084" s="12" t="s">
        <v>253</v>
      </c>
      <c r="B1084" s="35">
        <v>63</v>
      </c>
      <c r="C1084" s="473"/>
      <c r="D1084" s="259"/>
      <c r="E1084" s="475"/>
      <c r="F1084" s="475"/>
      <c r="G1084" s="476">
        <v>0</v>
      </c>
      <c r="H1084" s="269"/>
      <c r="I1084" s="270"/>
      <c r="J1084" s="475"/>
      <c r="K1084" s="7"/>
      <c r="N1084" s="227"/>
      <c r="O1084" s="488"/>
      <c r="P1084" s="488"/>
      <c r="AM1084">
        <v>0</v>
      </c>
      <c r="AN1084">
        <v>0</v>
      </c>
    </row>
    <row r="1085" spans="1:40" hidden="1" outlineLevel="1" x14ac:dyDescent="0.35">
      <c r="A1085" s="12" t="s">
        <v>253</v>
      </c>
      <c r="B1085" s="35">
        <v>64</v>
      </c>
      <c r="C1085" s="473"/>
      <c r="D1085" s="259"/>
      <c r="E1085" s="475"/>
      <c r="F1085" s="475"/>
      <c r="G1085" s="476">
        <v>0</v>
      </c>
      <c r="H1085" s="269"/>
      <c r="I1085" s="270"/>
      <c r="J1085" s="475"/>
      <c r="K1085" s="7"/>
      <c r="N1085" s="227"/>
      <c r="O1085" s="488"/>
      <c r="P1085" s="488"/>
      <c r="AM1085">
        <v>0</v>
      </c>
      <c r="AN1085">
        <v>0</v>
      </c>
    </row>
    <row r="1086" spans="1:40" hidden="1" outlineLevel="1" x14ac:dyDescent="0.35">
      <c r="A1086" s="12" t="s">
        <v>253</v>
      </c>
      <c r="B1086" s="35">
        <v>65</v>
      </c>
      <c r="C1086" s="473"/>
      <c r="D1086" s="259"/>
      <c r="E1086" s="475"/>
      <c r="F1086" s="475"/>
      <c r="G1086" s="476">
        <v>0</v>
      </c>
      <c r="H1086" s="269"/>
      <c r="I1086" s="270"/>
      <c r="J1086" s="475"/>
      <c r="K1086" s="7"/>
      <c r="N1086" s="227"/>
      <c r="O1086" s="488"/>
      <c r="P1086" s="488"/>
      <c r="AM1086">
        <v>0</v>
      </c>
      <c r="AN1086">
        <v>0</v>
      </c>
    </row>
    <row r="1087" spans="1:40" hidden="1" outlineLevel="1" x14ac:dyDescent="0.35">
      <c r="A1087" s="12" t="s">
        <v>253</v>
      </c>
      <c r="B1087" s="35">
        <v>66</v>
      </c>
      <c r="C1087" s="473"/>
      <c r="D1087" s="259"/>
      <c r="E1087" s="475"/>
      <c r="F1087" s="475"/>
      <c r="G1087" s="476">
        <v>0</v>
      </c>
      <c r="H1087" s="269"/>
      <c r="I1087" s="270"/>
      <c r="J1087" s="475"/>
      <c r="K1087" s="7"/>
      <c r="N1087" s="227"/>
      <c r="O1087" s="488"/>
      <c r="P1087" s="488"/>
      <c r="AM1087">
        <v>0</v>
      </c>
      <c r="AN1087">
        <v>0</v>
      </c>
    </row>
    <row r="1088" spans="1:40" hidden="1" outlineLevel="1" x14ac:dyDescent="0.35">
      <c r="A1088" s="12" t="s">
        <v>253</v>
      </c>
      <c r="B1088" s="35">
        <v>67</v>
      </c>
      <c r="C1088" s="473"/>
      <c r="D1088" s="259"/>
      <c r="E1088" s="475"/>
      <c r="F1088" s="475"/>
      <c r="G1088" s="476">
        <v>0</v>
      </c>
      <c r="H1088" s="269"/>
      <c r="I1088" s="270"/>
      <c r="J1088" s="475"/>
      <c r="K1088" s="7"/>
      <c r="N1088" s="227"/>
      <c r="O1088" s="488"/>
      <c r="P1088" s="488"/>
      <c r="AM1088">
        <v>0</v>
      </c>
      <c r="AN1088">
        <v>0</v>
      </c>
    </row>
    <row r="1089" spans="1:40" hidden="1" outlineLevel="1" x14ac:dyDescent="0.35">
      <c r="A1089" s="12" t="s">
        <v>253</v>
      </c>
      <c r="B1089" s="35">
        <v>68</v>
      </c>
      <c r="C1089" s="473"/>
      <c r="D1089" s="259"/>
      <c r="E1089" s="475"/>
      <c r="F1089" s="475"/>
      <c r="G1089" s="476">
        <v>0</v>
      </c>
      <c r="H1089" s="269"/>
      <c r="I1089" s="270"/>
      <c r="J1089" s="475"/>
      <c r="K1089" s="7"/>
      <c r="N1089" s="227"/>
      <c r="O1089" s="488"/>
      <c r="P1089" s="488"/>
      <c r="AM1089">
        <v>0</v>
      </c>
      <c r="AN1089">
        <v>0</v>
      </c>
    </row>
    <row r="1090" spans="1:40" hidden="1" outlineLevel="1" x14ac:dyDescent="0.35">
      <c r="A1090" s="12" t="s">
        <v>253</v>
      </c>
      <c r="B1090" s="35">
        <v>69</v>
      </c>
      <c r="C1090" s="473"/>
      <c r="D1090" s="259"/>
      <c r="E1090" s="475"/>
      <c r="F1090" s="475"/>
      <c r="G1090" s="476">
        <v>0</v>
      </c>
      <c r="H1090" s="269"/>
      <c r="I1090" s="270"/>
      <c r="J1090" s="475"/>
      <c r="K1090" s="7"/>
      <c r="N1090" s="227"/>
      <c r="O1090" s="488"/>
      <c r="P1090" s="488"/>
      <c r="AM1090">
        <v>0</v>
      </c>
      <c r="AN1090">
        <v>0</v>
      </c>
    </row>
    <row r="1091" spans="1:40" hidden="1" outlineLevel="1" x14ac:dyDescent="0.35">
      <c r="A1091" s="12" t="s">
        <v>253</v>
      </c>
      <c r="B1091" s="35">
        <v>70</v>
      </c>
      <c r="C1091" s="473"/>
      <c r="D1091" s="259"/>
      <c r="E1091" s="475"/>
      <c r="F1091" s="475"/>
      <c r="G1091" s="476">
        <v>0</v>
      </c>
      <c r="H1091" s="269"/>
      <c r="I1091" s="270"/>
      <c r="J1091" s="475"/>
      <c r="K1091" s="7"/>
      <c r="N1091" s="227"/>
      <c r="O1091" s="488"/>
      <c r="P1091" s="488"/>
      <c r="AM1091">
        <v>0</v>
      </c>
      <c r="AN1091">
        <v>0</v>
      </c>
    </row>
    <row r="1092" spans="1:40" hidden="1" outlineLevel="1" x14ac:dyDescent="0.35">
      <c r="A1092" s="12" t="s">
        <v>253</v>
      </c>
      <c r="B1092" s="35">
        <v>71</v>
      </c>
      <c r="C1092" s="473"/>
      <c r="D1092" s="259"/>
      <c r="E1092" s="475"/>
      <c r="F1092" s="475"/>
      <c r="G1092" s="476">
        <v>0</v>
      </c>
      <c r="H1092" s="269"/>
      <c r="I1092" s="270"/>
      <c r="J1092" s="475"/>
      <c r="K1092" s="7"/>
      <c r="N1092" s="227"/>
      <c r="O1092" s="488"/>
      <c r="P1092" s="488"/>
      <c r="AM1092">
        <v>0</v>
      </c>
      <c r="AN1092">
        <v>0</v>
      </c>
    </row>
    <row r="1093" spans="1:40" hidden="1" outlineLevel="1" x14ac:dyDescent="0.35">
      <c r="A1093" s="12" t="s">
        <v>253</v>
      </c>
      <c r="B1093" s="35">
        <v>72</v>
      </c>
      <c r="C1093" s="473"/>
      <c r="D1093" s="259"/>
      <c r="E1093" s="475"/>
      <c r="F1093" s="475"/>
      <c r="G1093" s="476">
        <v>0</v>
      </c>
      <c r="H1093" s="269"/>
      <c r="I1093" s="270"/>
      <c r="J1093" s="475"/>
      <c r="K1093" s="7"/>
      <c r="N1093" s="227"/>
      <c r="O1093" s="488"/>
      <c r="P1093" s="488"/>
      <c r="AM1093">
        <v>0</v>
      </c>
      <c r="AN1093">
        <v>0</v>
      </c>
    </row>
    <row r="1094" spans="1:40" hidden="1" outlineLevel="1" x14ac:dyDescent="0.35">
      <c r="A1094" s="12" t="s">
        <v>253</v>
      </c>
      <c r="B1094" s="35">
        <v>73</v>
      </c>
      <c r="C1094" s="473"/>
      <c r="D1094" s="259"/>
      <c r="E1094" s="475"/>
      <c r="F1094" s="475"/>
      <c r="G1094" s="476">
        <v>0</v>
      </c>
      <c r="H1094" s="269"/>
      <c r="I1094" s="270"/>
      <c r="J1094" s="475"/>
      <c r="K1094" s="7"/>
      <c r="N1094" s="227"/>
      <c r="O1094" s="488"/>
      <c r="P1094" s="488"/>
      <c r="AM1094">
        <v>0</v>
      </c>
      <c r="AN1094">
        <v>0</v>
      </c>
    </row>
    <row r="1095" spans="1:40" hidden="1" outlineLevel="1" x14ac:dyDescent="0.35">
      <c r="A1095" s="12" t="s">
        <v>253</v>
      </c>
      <c r="B1095" s="35">
        <v>74</v>
      </c>
      <c r="C1095" s="473"/>
      <c r="D1095" s="259"/>
      <c r="E1095" s="475"/>
      <c r="F1095" s="475"/>
      <c r="G1095" s="476">
        <v>0</v>
      </c>
      <c r="H1095" s="269"/>
      <c r="I1095" s="270"/>
      <c r="J1095" s="475"/>
      <c r="K1095" s="7"/>
      <c r="N1095" s="227"/>
      <c r="O1095" s="488"/>
      <c r="P1095" s="488"/>
      <c r="AM1095">
        <v>0</v>
      </c>
      <c r="AN1095">
        <v>0</v>
      </c>
    </row>
    <row r="1096" spans="1:40" hidden="1" outlineLevel="1" x14ac:dyDescent="0.35">
      <c r="A1096" s="12" t="s">
        <v>253</v>
      </c>
      <c r="B1096" s="35">
        <v>75</v>
      </c>
      <c r="C1096" s="473"/>
      <c r="D1096" s="259"/>
      <c r="E1096" s="475"/>
      <c r="F1096" s="475"/>
      <c r="G1096" s="476">
        <v>0</v>
      </c>
      <c r="H1096" s="269"/>
      <c r="I1096" s="270"/>
      <c r="J1096" s="475"/>
      <c r="K1096" s="7"/>
      <c r="N1096" s="227"/>
      <c r="O1096" s="488"/>
      <c r="P1096" s="488"/>
      <c r="AM1096">
        <v>0</v>
      </c>
      <c r="AN1096">
        <v>0</v>
      </c>
    </row>
    <row r="1097" spans="1:40" hidden="1" outlineLevel="1" x14ac:dyDescent="0.35">
      <c r="A1097" s="12" t="s">
        <v>253</v>
      </c>
      <c r="B1097" s="35">
        <v>76</v>
      </c>
      <c r="C1097" s="473"/>
      <c r="D1097" s="259"/>
      <c r="E1097" s="475"/>
      <c r="F1097" s="475"/>
      <c r="G1097" s="476">
        <v>0</v>
      </c>
      <c r="H1097" s="269"/>
      <c r="I1097" s="270"/>
      <c r="J1097" s="475"/>
      <c r="K1097" s="7"/>
      <c r="N1097" s="227"/>
      <c r="O1097" s="488"/>
      <c r="P1097" s="488"/>
      <c r="AM1097">
        <v>0</v>
      </c>
      <c r="AN1097">
        <v>0</v>
      </c>
    </row>
    <row r="1098" spans="1:40" hidden="1" outlineLevel="1" x14ac:dyDescent="0.35">
      <c r="A1098" s="12" t="s">
        <v>253</v>
      </c>
      <c r="B1098" s="35">
        <v>77</v>
      </c>
      <c r="C1098" s="473"/>
      <c r="D1098" s="259"/>
      <c r="E1098" s="475"/>
      <c r="F1098" s="475"/>
      <c r="G1098" s="476">
        <v>0</v>
      </c>
      <c r="H1098" s="269"/>
      <c r="I1098" s="270"/>
      <c r="J1098" s="475"/>
      <c r="K1098" s="7"/>
      <c r="N1098" s="227"/>
      <c r="O1098" s="488"/>
      <c r="P1098" s="488"/>
      <c r="AM1098">
        <v>0</v>
      </c>
      <c r="AN1098">
        <v>0</v>
      </c>
    </row>
    <row r="1099" spans="1:40" hidden="1" outlineLevel="1" x14ac:dyDescent="0.35">
      <c r="A1099" s="12" t="s">
        <v>253</v>
      </c>
      <c r="B1099" s="35">
        <v>78</v>
      </c>
      <c r="C1099" s="473"/>
      <c r="D1099" s="259"/>
      <c r="E1099" s="475"/>
      <c r="F1099" s="475"/>
      <c r="G1099" s="476">
        <v>0</v>
      </c>
      <c r="H1099" s="269"/>
      <c r="I1099" s="270"/>
      <c r="J1099" s="475"/>
      <c r="K1099" s="7"/>
      <c r="N1099" s="227"/>
      <c r="O1099" s="488"/>
      <c r="P1099" s="488"/>
      <c r="AM1099">
        <v>0</v>
      </c>
      <c r="AN1099">
        <v>0</v>
      </c>
    </row>
    <row r="1100" spans="1:40" hidden="1" outlineLevel="1" x14ac:dyDescent="0.35">
      <c r="A1100" s="12" t="s">
        <v>253</v>
      </c>
      <c r="B1100" s="35">
        <v>79</v>
      </c>
      <c r="C1100" s="473"/>
      <c r="D1100" s="259"/>
      <c r="E1100" s="475"/>
      <c r="F1100" s="475"/>
      <c r="G1100" s="476">
        <v>0</v>
      </c>
      <c r="H1100" s="269"/>
      <c r="I1100" s="270"/>
      <c r="J1100" s="475"/>
      <c r="K1100" s="7"/>
      <c r="N1100" s="227"/>
      <c r="O1100" s="488"/>
      <c r="P1100" s="488"/>
      <c r="AM1100">
        <v>0</v>
      </c>
      <c r="AN1100">
        <v>0</v>
      </c>
    </row>
    <row r="1101" spans="1:40" hidden="1" outlineLevel="1" x14ac:dyDescent="0.35">
      <c r="A1101" s="12" t="s">
        <v>253</v>
      </c>
      <c r="B1101" s="35">
        <v>80</v>
      </c>
      <c r="C1101" s="473"/>
      <c r="D1101" s="259"/>
      <c r="E1101" s="475"/>
      <c r="F1101" s="475"/>
      <c r="G1101" s="476">
        <v>0</v>
      </c>
      <c r="H1101" s="269"/>
      <c r="I1101" s="270"/>
      <c r="J1101" s="475"/>
      <c r="K1101" s="7"/>
      <c r="N1101" s="227"/>
      <c r="O1101" s="488"/>
      <c r="P1101" s="488"/>
      <c r="AM1101">
        <v>0</v>
      </c>
      <c r="AN1101">
        <v>0</v>
      </c>
    </row>
    <row r="1102" spans="1:40" hidden="1" outlineLevel="1" x14ac:dyDescent="0.35">
      <c r="A1102" s="12" t="s">
        <v>253</v>
      </c>
      <c r="B1102" s="35">
        <v>81</v>
      </c>
      <c r="C1102" s="473"/>
      <c r="D1102" s="259"/>
      <c r="E1102" s="475"/>
      <c r="F1102" s="475"/>
      <c r="G1102" s="476">
        <v>0</v>
      </c>
      <c r="H1102" s="269"/>
      <c r="I1102" s="270"/>
      <c r="J1102" s="475"/>
      <c r="K1102" s="7"/>
      <c r="N1102" s="227"/>
      <c r="O1102" s="488"/>
      <c r="P1102" s="488"/>
      <c r="AM1102">
        <v>0</v>
      </c>
      <c r="AN1102">
        <v>0</v>
      </c>
    </row>
    <row r="1103" spans="1:40" hidden="1" outlineLevel="1" x14ac:dyDescent="0.35">
      <c r="A1103" s="12" t="s">
        <v>253</v>
      </c>
      <c r="B1103" s="35">
        <v>82</v>
      </c>
      <c r="C1103" s="473"/>
      <c r="D1103" s="259"/>
      <c r="E1103" s="475"/>
      <c r="F1103" s="475"/>
      <c r="G1103" s="476">
        <v>0</v>
      </c>
      <c r="H1103" s="269"/>
      <c r="I1103" s="270"/>
      <c r="J1103" s="475"/>
      <c r="K1103" s="7"/>
      <c r="N1103" s="227"/>
      <c r="O1103" s="488"/>
      <c r="P1103" s="488"/>
      <c r="AM1103">
        <v>0</v>
      </c>
      <c r="AN1103">
        <v>0</v>
      </c>
    </row>
    <row r="1104" spans="1:40" hidden="1" outlineLevel="1" x14ac:dyDescent="0.35">
      <c r="A1104" s="12" t="s">
        <v>253</v>
      </c>
      <c r="B1104" s="35">
        <v>83</v>
      </c>
      <c r="C1104" s="473"/>
      <c r="D1104" s="259"/>
      <c r="E1104" s="475"/>
      <c r="F1104" s="475"/>
      <c r="G1104" s="476">
        <v>0</v>
      </c>
      <c r="H1104" s="269"/>
      <c r="I1104" s="270"/>
      <c r="J1104" s="475"/>
      <c r="K1104" s="7"/>
      <c r="N1104" s="227"/>
      <c r="O1104" s="488"/>
      <c r="P1104" s="488"/>
      <c r="AM1104">
        <v>0</v>
      </c>
      <c r="AN1104">
        <v>0</v>
      </c>
    </row>
    <row r="1105" spans="1:40" hidden="1" outlineLevel="1" x14ac:dyDescent="0.35">
      <c r="A1105" s="12" t="s">
        <v>253</v>
      </c>
      <c r="B1105" s="35">
        <v>84</v>
      </c>
      <c r="C1105" s="473"/>
      <c r="D1105" s="259"/>
      <c r="E1105" s="475"/>
      <c r="F1105" s="475"/>
      <c r="G1105" s="476">
        <v>0</v>
      </c>
      <c r="H1105" s="269"/>
      <c r="I1105" s="270"/>
      <c r="J1105" s="475"/>
      <c r="K1105" s="7"/>
      <c r="N1105" s="227"/>
      <c r="O1105" s="488"/>
      <c r="P1105" s="488"/>
      <c r="AM1105">
        <v>0</v>
      </c>
      <c r="AN1105">
        <v>0</v>
      </c>
    </row>
    <row r="1106" spans="1:40" hidden="1" outlineLevel="1" x14ac:dyDescent="0.35">
      <c r="A1106" s="12" t="s">
        <v>253</v>
      </c>
      <c r="B1106" s="35">
        <v>85</v>
      </c>
      <c r="C1106" s="473"/>
      <c r="D1106" s="259"/>
      <c r="E1106" s="475"/>
      <c r="F1106" s="475"/>
      <c r="G1106" s="476">
        <v>0</v>
      </c>
      <c r="H1106" s="269"/>
      <c r="I1106" s="270"/>
      <c r="J1106" s="475"/>
      <c r="K1106" s="7"/>
      <c r="N1106" s="227"/>
      <c r="O1106" s="488"/>
      <c r="P1106" s="488"/>
      <c r="AM1106">
        <v>0</v>
      </c>
      <c r="AN1106">
        <v>0</v>
      </c>
    </row>
    <row r="1107" spans="1:40" hidden="1" outlineLevel="1" x14ac:dyDescent="0.35">
      <c r="A1107" s="12" t="s">
        <v>253</v>
      </c>
      <c r="B1107" s="35">
        <v>86</v>
      </c>
      <c r="C1107" s="473"/>
      <c r="D1107" s="259"/>
      <c r="E1107" s="475"/>
      <c r="F1107" s="475"/>
      <c r="G1107" s="476">
        <v>0</v>
      </c>
      <c r="H1107" s="269"/>
      <c r="I1107" s="270"/>
      <c r="J1107" s="475"/>
      <c r="K1107" s="7"/>
      <c r="N1107" s="227"/>
      <c r="O1107" s="488"/>
      <c r="P1107" s="488"/>
      <c r="AM1107">
        <v>0</v>
      </c>
      <c r="AN1107">
        <v>0</v>
      </c>
    </row>
    <row r="1108" spans="1:40" hidden="1" outlineLevel="1" x14ac:dyDescent="0.35">
      <c r="A1108" s="12" t="s">
        <v>253</v>
      </c>
      <c r="B1108" s="35">
        <v>87</v>
      </c>
      <c r="C1108" s="473"/>
      <c r="D1108" s="259"/>
      <c r="E1108" s="475"/>
      <c r="F1108" s="475"/>
      <c r="G1108" s="476">
        <v>0</v>
      </c>
      <c r="H1108" s="269"/>
      <c r="I1108" s="270"/>
      <c r="J1108" s="475"/>
      <c r="K1108" s="7"/>
      <c r="N1108" s="227"/>
      <c r="O1108" s="488"/>
      <c r="P1108" s="488"/>
      <c r="AM1108">
        <v>0</v>
      </c>
      <c r="AN1108">
        <v>0</v>
      </c>
    </row>
    <row r="1109" spans="1:40" hidden="1" outlineLevel="1" x14ac:dyDescent="0.35">
      <c r="A1109" s="12" t="s">
        <v>253</v>
      </c>
      <c r="B1109" s="35">
        <v>88</v>
      </c>
      <c r="C1109" s="473"/>
      <c r="D1109" s="259"/>
      <c r="E1109" s="475"/>
      <c r="F1109" s="475"/>
      <c r="G1109" s="476">
        <v>0</v>
      </c>
      <c r="H1109" s="269"/>
      <c r="I1109" s="270"/>
      <c r="J1109" s="475"/>
      <c r="K1109" s="7"/>
      <c r="N1109" s="227"/>
      <c r="O1109" s="488"/>
      <c r="P1109" s="488"/>
      <c r="AM1109">
        <v>0</v>
      </c>
      <c r="AN1109">
        <v>0</v>
      </c>
    </row>
    <row r="1110" spans="1:40" hidden="1" outlineLevel="1" x14ac:dyDescent="0.35">
      <c r="A1110" s="12" t="s">
        <v>253</v>
      </c>
      <c r="B1110" s="35">
        <v>89</v>
      </c>
      <c r="C1110" s="473"/>
      <c r="D1110" s="259"/>
      <c r="E1110" s="475"/>
      <c r="F1110" s="475"/>
      <c r="G1110" s="476">
        <v>0</v>
      </c>
      <c r="H1110" s="269"/>
      <c r="I1110" s="270"/>
      <c r="J1110" s="475"/>
      <c r="K1110" s="7"/>
      <c r="N1110" s="227"/>
      <c r="O1110" s="488"/>
      <c r="P1110" s="488"/>
      <c r="AM1110">
        <v>0</v>
      </c>
      <c r="AN1110">
        <v>0</v>
      </c>
    </row>
    <row r="1111" spans="1:40" hidden="1" outlineLevel="1" x14ac:dyDescent="0.35">
      <c r="A1111" s="12" t="s">
        <v>253</v>
      </c>
      <c r="B1111" s="35">
        <v>90</v>
      </c>
      <c r="C1111" s="473"/>
      <c r="D1111" s="259"/>
      <c r="E1111" s="475"/>
      <c r="F1111" s="475"/>
      <c r="G1111" s="476">
        <v>0</v>
      </c>
      <c r="H1111" s="269"/>
      <c r="I1111" s="270"/>
      <c r="J1111" s="475"/>
      <c r="K1111" s="7"/>
      <c r="N1111" s="227"/>
      <c r="O1111" s="488"/>
      <c r="P1111" s="488"/>
      <c r="AM1111">
        <v>0</v>
      </c>
      <c r="AN1111">
        <v>0</v>
      </c>
    </row>
    <row r="1112" spans="1:40" hidden="1" outlineLevel="1" x14ac:dyDescent="0.35">
      <c r="A1112" s="12" t="s">
        <v>253</v>
      </c>
      <c r="B1112" s="35">
        <v>91</v>
      </c>
      <c r="C1112" s="473"/>
      <c r="D1112" s="259"/>
      <c r="E1112" s="475"/>
      <c r="F1112" s="475"/>
      <c r="G1112" s="476">
        <v>0</v>
      </c>
      <c r="H1112" s="269"/>
      <c r="I1112" s="270"/>
      <c r="J1112" s="475"/>
      <c r="K1112" s="7"/>
      <c r="N1112" s="227"/>
      <c r="O1112" s="488"/>
      <c r="P1112" s="488"/>
      <c r="AM1112">
        <v>0</v>
      </c>
      <c r="AN1112">
        <v>0</v>
      </c>
    </row>
    <row r="1113" spans="1:40" hidden="1" outlineLevel="1" x14ac:dyDescent="0.35">
      <c r="A1113" s="12" t="s">
        <v>253</v>
      </c>
      <c r="B1113" s="35">
        <v>92</v>
      </c>
      <c r="C1113" s="473"/>
      <c r="D1113" s="259"/>
      <c r="E1113" s="475"/>
      <c r="F1113" s="475"/>
      <c r="G1113" s="476">
        <v>0</v>
      </c>
      <c r="H1113" s="269"/>
      <c r="I1113" s="270"/>
      <c r="J1113" s="475"/>
      <c r="K1113" s="7"/>
      <c r="N1113" s="227"/>
      <c r="O1113" s="488"/>
      <c r="P1113" s="488"/>
      <c r="AM1113">
        <v>0</v>
      </c>
      <c r="AN1113">
        <v>0</v>
      </c>
    </row>
    <row r="1114" spans="1:40" hidden="1" outlineLevel="1" x14ac:dyDescent="0.35">
      <c r="A1114" s="12" t="s">
        <v>253</v>
      </c>
      <c r="B1114" s="35">
        <v>93</v>
      </c>
      <c r="C1114" s="473"/>
      <c r="D1114" s="259"/>
      <c r="E1114" s="475"/>
      <c r="F1114" s="475"/>
      <c r="G1114" s="476">
        <v>0</v>
      </c>
      <c r="H1114" s="269"/>
      <c r="I1114" s="270"/>
      <c r="J1114" s="475"/>
      <c r="K1114" s="7"/>
      <c r="N1114" s="227"/>
      <c r="O1114" s="488"/>
      <c r="P1114" s="488"/>
      <c r="AM1114">
        <v>0</v>
      </c>
      <c r="AN1114">
        <v>0</v>
      </c>
    </row>
    <row r="1115" spans="1:40" hidden="1" outlineLevel="1" x14ac:dyDescent="0.35">
      <c r="A1115" s="12" t="s">
        <v>253</v>
      </c>
      <c r="B1115" s="35">
        <v>94</v>
      </c>
      <c r="C1115" s="473"/>
      <c r="D1115" s="259"/>
      <c r="E1115" s="475"/>
      <c r="F1115" s="475"/>
      <c r="G1115" s="476">
        <v>0</v>
      </c>
      <c r="H1115" s="269"/>
      <c r="I1115" s="270"/>
      <c r="J1115" s="475"/>
      <c r="K1115" s="7"/>
      <c r="N1115" s="227"/>
      <c r="O1115" s="488"/>
      <c r="P1115" s="488"/>
      <c r="AM1115">
        <v>0</v>
      </c>
      <c r="AN1115">
        <v>0</v>
      </c>
    </row>
    <row r="1116" spans="1:40" hidden="1" outlineLevel="1" x14ac:dyDescent="0.35">
      <c r="A1116" s="12" t="s">
        <v>253</v>
      </c>
      <c r="B1116" s="35">
        <v>95</v>
      </c>
      <c r="C1116" s="473"/>
      <c r="D1116" s="259"/>
      <c r="E1116" s="475"/>
      <c r="F1116" s="475"/>
      <c r="G1116" s="476">
        <v>0</v>
      </c>
      <c r="H1116" s="269"/>
      <c r="I1116" s="270"/>
      <c r="J1116" s="475"/>
      <c r="K1116" s="7"/>
      <c r="N1116" s="227"/>
      <c r="O1116" s="488"/>
      <c r="P1116" s="488"/>
      <c r="AM1116">
        <v>0</v>
      </c>
      <c r="AN1116">
        <v>0</v>
      </c>
    </row>
    <row r="1117" spans="1:40" hidden="1" outlineLevel="1" x14ac:dyDescent="0.35">
      <c r="A1117" s="12" t="s">
        <v>253</v>
      </c>
      <c r="B1117" s="35">
        <v>96</v>
      </c>
      <c r="C1117" s="473"/>
      <c r="D1117" s="259"/>
      <c r="E1117" s="475"/>
      <c r="F1117" s="475"/>
      <c r="G1117" s="476">
        <v>0</v>
      </c>
      <c r="H1117" s="269"/>
      <c r="I1117" s="270"/>
      <c r="J1117" s="475"/>
      <c r="K1117" s="7"/>
      <c r="N1117" s="227"/>
      <c r="O1117" s="488"/>
      <c r="P1117" s="488"/>
      <c r="AM1117">
        <v>0</v>
      </c>
      <c r="AN1117">
        <v>0</v>
      </c>
    </row>
    <row r="1118" spans="1:40" hidden="1" outlineLevel="1" x14ac:dyDescent="0.35">
      <c r="A1118" s="12" t="s">
        <v>253</v>
      </c>
      <c r="B1118" s="35">
        <v>97</v>
      </c>
      <c r="C1118" s="473"/>
      <c r="D1118" s="259"/>
      <c r="E1118" s="475"/>
      <c r="F1118" s="475"/>
      <c r="G1118" s="476">
        <v>0</v>
      </c>
      <c r="H1118" s="269"/>
      <c r="I1118" s="270"/>
      <c r="J1118" s="475"/>
      <c r="K1118" s="7"/>
      <c r="N1118" s="227"/>
      <c r="O1118" s="488"/>
      <c r="P1118" s="488"/>
      <c r="AM1118">
        <v>0</v>
      </c>
      <c r="AN1118">
        <v>0</v>
      </c>
    </row>
    <row r="1119" spans="1:40" hidden="1" outlineLevel="1" x14ac:dyDescent="0.35">
      <c r="A1119" s="12" t="s">
        <v>253</v>
      </c>
      <c r="B1119" s="35">
        <v>98</v>
      </c>
      <c r="C1119" s="473"/>
      <c r="D1119" s="259"/>
      <c r="E1119" s="475"/>
      <c r="F1119" s="475"/>
      <c r="G1119" s="476">
        <v>0</v>
      </c>
      <c r="H1119" s="269"/>
      <c r="I1119" s="270"/>
      <c r="J1119" s="475"/>
      <c r="K1119" s="7"/>
      <c r="N1119" s="227"/>
      <c r="O1119" s="488"/>
      <c r="P1119" s="488"/>
      <c r="AM1119">
        <v>0</v>
      </c>
      <c r="AN1119">
        <v>0</v>
      </c>
    </row>
    <row r="1120" spans="1:40" hidden="1" outlineLevel="1" x14ac:dyDescent="0.35">
      <c r="A1120" s="12" t="s">
        <v>253</v>
      </c>
      <c r="B1120" s="35">
        <v>99</v>
      </c>
      <c r="C1120" s="473"/>
      <c r="D1120" s="259"/>
      <c r="E1120" s="475"/>
      <c r="F1120" s="475"/>
      <c r="G1120" s="476">
        <v>0</v>
      </c>
      <c r="H1120" s="269"/>
      <c r="I1120" s="270"/>
      <c r="J1120" s="475"/>
      <c r="K1120" s="7"/>
      <c r="N1120" s="227"/>
      <c r="O1120" s="488"/>
      <c r="P1120" s="488"/>
      <c r="AM1120">
        <v>0</v>
      </c>
      <c r="AN1120">
        <v>0</v>
      </c>
    </row>
    <row r="1121" spans="1:40" hidden="1" outlineLevel="1" x14ac:dyDescent="0.35">
      <c r="A1121" s="12" t="s">
        <v>253</v>
      </c>
      <c r="B1121" s="35">
        <v>100</v>
      </c>
      <c r="C1121" s="473"/>
      <c r="D1121" s="259"/>
      <c r="E1121" s="475"/>
      <c r="F1121" s="475"/>
      <c r="G1121" s="476">
        <v>0</v>
      </c>
      <c r="H1121" s="269"/>
      <c r="I1121" s="270"/>
      <c r="J1121" s="475"/>
      <c r="K1121" s="7"/>
      <c r="N1121" s="227"/>
      <c r="O1121" s="488"/>
      <c r="P1121" s="488"/>
      <c r="AM1121">
        <v>0</v>
      </c>
      <c r="AN1121">
        <v>0</v>
      </c>
    </row>
    <row r="1122" spans="1:40" ht="15" customHeight="1" collapsed="1" x14ac:dyDescent="0.35">
      <c r="A1122" s="103"/>
      <c r="B1122" s="104" t="s">
        <v>241</v>
      </c>
      <c r="C1122" s="275"/>
      <c r="D1122" s="259"/>
      <c r="E1122" s="259"/>
      <c r="F1122" s="259"/>
      <c r="G1122" s="271"/>
      <c r="H1122" s="271"/>
      <c r="I1122" s="271"/>
      <c r="J1122" s="259"/>
      <c r="K1122" s="105"/>
      <c r="N1122" s="227"/>
      <c r="O1122" s="488"/>
      <c r="P1122" s="488"/>
      <c r="AM1122">
        <v>0</v>
      </c>
      <c r="AN1122">
        <v>0</v>
      </c>
    </row>
    <row r="1123" spans="1:40" hidden="1" outlineLevel="1" x14ac:dyDescent="0.35">
      <c r="A1123" s="12" t="s">
        <v>253</v>
      </c>
      <c r="B1123" s="35">
        <v>101</v>
      </c>
      <c r="C1123" s="473"/>
      <c r="D1123" s="259"/>
      <c r="E1123" s="475"/>
      <c r="F1123" s="475"/>
      <c r="G1123" s="476">
        <v>0</v>
      </c>
      <c r="H1123" s="269"/>
      <c r="I1123" s="270"/>
      <c r="J1123" s="475"/>
      <c r="K1123" s="7"/>
      <c r="N1123" s="227"/>
      <c r="O1123" s="488"/>
      <c r="P1123" s="488"/>
      <c r="AM1123">
        <v>0</v>
      </c>
      <c r="AN1123">
        <v>0</v>
      </c>
    </row>
    <row r="1124" spans="1:40" hidden="1" outlineLevel="1" x14ac:dyDescent="0.35">
      <c r="A1124" s="12" t="s">
        <v>253</v>
      </c>
      <c r="B1124" s="35">
        <v>102</v>
      </c>
      <c r="C1124" s="473"/>
      <c r="D1124" s="259"/>
      <c r="E1124" s="475"/>
      <c r="F1124" s="475"/>
      <c r="G1124" s="476">
        <v>0</v>
      </c>
      <c r="H1124" s="269"/>
      <c r="I1124" s="270"/>
      <c r="J1124" s="475"/>
      <c r="K1124" s="7"/>
      <c r="N1124" s="227"/>
      <c r="O1124" s="488"/>
      <c r="P1124" s="488"/>
      <c r="AM1124">
        <v>0</v>
      </c>
      <c r="AN1124">
        <v>0</v>
      </c>
    </row>
    <row r="1125" spans="1:40" hidden="1" outlineLevel="1" x14ac:dyDescent="0.35">
      <c r="A1125" s="12" t="s">
        <v>253</v>
      </c>
      <c r="B1125" s="35">
        <v>103</v>
      </c>
      <c r="C1125" s="473"/>
      <c r="D1125" s="259"/>
      <c r="E1125" s="475"/>
      <c r="F1125" s="475"/>
      <c r="G1125" s="476">
        <v>0</v>
      </c>
      <c r="H1125" s="269"/>
      <c r="I1125" s="270"/>
      <c r="J1125" s="475"/>
      <c r="K1125" s="7"/>
      <c r="N1125" s="227"/>
      <c r="O1125" s="488"/>
      <c r="P1125" s="488"/>
      <c r="AM1125">
        <v>0</v>
      </c>
      <c r="AN1125">
        <v>0</v>
      </c>
    </row>
    <row r="1126" spans="1:40" hidden="1" outlineLevel="1" x14ac:dyDescent="0.35">
      <c r="A1126" s="12" t="s">
        <v>253</v>
      </c>
      <c r="B1126" s="35">
        <v>104</v>
      </c>
      <c r="C1126" s="473"/>
      <c r="D1126" s="259"/>
      <c r="E1126" s="475"/>
      <c r="F1126" s="475"/>
      <c r="G1126" s="476">
        <v>0</v>
      </c>
      <c r="H1126" s="269"/>
      <c r="I1126" s="270"/>
      <c r="J1126" s="475"/>
      <c r="K1126" s="7"/>
      <c r="N1126" s="227"/>
      <c r="O1126" s="488"/>
      <c r="P1126" s="488"/>
      <c r="AM1126">
        <v>0</v>
      </c>
      <c r="AN1126">
        <v>0</v>
      </c>
    </row>
    <row r="1127" spans="1:40" hidden="1" outlineLevel="1" x14ac:dyDescent="0.35">
      <c r="A1127" s="12" t="s">
        <v>253</v>
      </c>
      <c r="B1127" s="35">
        <v>105</v>
      </c>
      <c r="C1127" s="473"/>
      <c r="D1127" s="259"/>
      <c r="E1127" s="475"/>
      <c r="F1127" s="475"/>
      <c r="G1127" s="476">
        <v>0</v>
      </c>
      <c r="H1127" s="269"/>
      <c r="I1127" s="270"/>
      <c r="J1127" s="475"/>
      <c r="K1127" s="7"/>
      <c r="N1127" s="227"/>
      <c r="O1127" s="488"/>
      <c r="P1127" s="488"/>
      <c r="AM1127">
        <v>0</v>
      </c>
      <c r="AN1127">
        <v>0</v>
      </c>
    </row>
    <row r="1128" spans="1:40" hidden="1" outlineLevel="1" x14ac:dyDescent="0.35">
      <c r="A1128" s="12" t="s">
        <v>253</v>
      </c>
      <c r="B1128" s="35">
        <v>106</v>
      </c>
      <c r="C1128" s="473"/>
      <c r="D1128" s="259"/>
      <c r="E1128" s="475"/>
      <c r="F1128" s="475"/>
      <c r="G1128" s="476">
        <v>0</v>
      </c>
      <c r="H1128" s="269"/>
      <c r="I1128" s="270"/>
      <c r="J1128" s="475"/>
      <c r="K1128" s="7"/>
      <c r="N1128" s="227"/>
      <c r="O1128" s="488"/>
      <c r="P1128" s="488"/>
      <c r="AM1128">
        <v>0</v>
      </c>
      <c r="AN1128">
        <v>0</v>
      </c>
    </row>
    <row r="1129" spans="1:40" hidden="1" outlineLevel="1" x14ac:dyDescent="0.35">
      <c r="A1129" s="12" t="s">
        <v>253</v>
      </c>
      <c r="B1129" s="35">
        <v>107</v>
      </c>
      <c r="C1129" s="473"/>
      <c r="D1129" s="259"/>
      <c r="E1129" s="475"/>
      <c r="F1129" s="475"/>
      <c r="G1129" s="476">
        <v>0</v>
      </c>
      <c r="H1129" s="269"/>
      <c r="I1129" s="270"/>
      <c r="J1129" s="475"/>
      <c r="K1129" s="7"/>
      <c r="N1129" s="227"/>
      <c r="O1129" s="488"/>
      <c r="P1129" s="488"/>
      <c r="AM1129">
        <v>0</v>
      </c>
      <c r="AN1129">
        <v>0</v>
      </c>
    </row>
    <row r="1130" spans="1:40" hidden="1" outlineLevel="1" x14ac:dyDescent="0.35">
      <c r="A1130" s="12" t="s">
        <v>253</v>
      </c>
      <c r="B1130" s="35">
        <v>108</v>
      </c>
      <c r="C1130" s="473"/>
      <c r="D1130" s="259"/>
      <c r="E1130" s="475"/>
      <c r="F1130" s="475"/>
      <c r="G1130" s="476">
        <v>0</v>
      </c>
      <c r="H1130" s="269"/>
      <c r="I1130" s="270"/>
      <c r="J1130" s="475"/>
      <c r="K1130" s="7"/>
      <c r="N1130" s="227"/>
      <c r="O1130" s="488"/>
      <c r="P1130" s="488"/>
      <c r="AM1130">
        <v>0</v>
      </c>
      <c r="AN1130">
        <v>0</v>
      </c>
    </row>
    <row r="1131" spans="1:40" hidden="1" outlineLevel="1" x14ac:dyDescent="0.35">
      <c r="A1131" s="12" t="s">
        <v>253</v>
      </c>
      <c r="B1131" s="35">
        <v>109</v>
      </c>
      <c r="C1131" s="473"/>
      <c r="D1131" s="259"/>
      <c r="E1131" s="475"/>
      <c r="F1131" s="475"/>
      <c r="G1131" s="476">
        <v>0</v>
      </c>
      <c r="H1131" s="269"/>
      <c r="I1131" s="270"/>
      <c r="J1131" s="475"/>
      <c r="K1131" s="7"/>
      <c r="N1131" s="227"/>
      <c r="O1131" s="488"/>
      <c r="P1131" s="488"/>
      <c r="AM1131">
        <v>0</v>
      </c>
      <c r="AN1131">
        <v>0</v>
      </c>
    </row>
    <row r="1132" spans="1:40" hidden="1" outlineLevel="1" x14ac:dyDescent="0.35">
      <c r="A1132" s="12" t="s">
        <v>253</v>
      </c>
      <c r="B1132" s="35">
        <v>110</v>
      </c>
      <c r="C1132" s="473"/>
      <c r="D1132" s="259"/>
      <c r="E1132" s="475"/>
      <c r="F1132" s="475"/>
      <c r="G1132" s="476">
        <v>0</v>
      </c>
      <c r="H1132" s="269"/>
      <c r="I1132" s="270"/>
      <c r="J1132" s="475"/>
      <c r="K1132" s="7"/>
      <c r="N1132" s="227"/>
      <c r="O1132" s="488"/>
      <c r="P1132" s="488"/>
      <c r="AM1132">
        <v>0</v>
      </c>
      <c r="AN1132">
        <v>0</v>
      </c>
    </row>
    <row r="1133" spans="1:40" hidden="1" outlineLevel="1" x14ac:dyDescent="0.35">
      <c r="A1133" s="12" t="s">
        <v>253</v>
      </c>
      <c r="B1133" s="35">
        <v>111</v>
      </c>
      <c r="C1133" s="473"/>
      <c r="D1133" s="259"/>
      <c r="E1133" s="475"/>
      <c r="F1133" s="475"/>
      <c r="G1133" s="476">
        <v>0</v>
      </c>
      <c r="H1133" s="269"/>
      <c r="I1133" s="270"/>
      <c r="J1133" s="475"/>
      <c r="K1133" s="7"/>
      <c r="N1133" s="227"/>
      <c r="O1133" s="488"/>
      <c r="P1133" s="488"/>
      <c r="AM1133">
        <v>0</v>
      </c>
      <c r="AN1133">
        <v>0</v>
      </c>
    </row>
    <row r="1134" spans="1:40" hidden="1" outlineLevel="1" x14ac:dyDescent="0.35">
      <c r="A1134" s="12" t="s">
        <v>253</v>
      </c>
      <c r="B1134" s="35">
        <v>112</v>
      </c>
      <c r="C1134" s="473"/>
      <c r="D1134" s="259"/>
      <c r="E1134" s="475"/>
      <c r="F1134" s="475"/>
      <c r="G1134" s="476">
        <v>0</v>
      </c>
      <c r="H1134" s="269"/>
      <c r="I1134" s="270"/>
      <c r="J1134" s="475"/>
      <c r="K1134" s="7"/>
      <c r="N1134" s="227"/>
      <c r="O1134" s="488"/>
      <c r="P1134" s="488"/>
      <c r="AM1134">
        <v>0</v>
      </c>
      <c r="AN1134">
        <v>0</v>
      </c>
    </row>
    <row r="1135" spans="1:40" hidden="1" outlineLevel="1" x14ac:dyDescent="0.35">
      <c r="A1135" s="12" t="s">
        <v>253</v>
      </c>
      <c r="B1135" s="35">
        <v>113</v>
      </c>
      <c r="C1135" s="473"/>
      <c r="D1135" s="259"/>
      <c r="E1135" s="475"/>
      <c r="F1135" s="475"/>
      <c r="G1135" s="476">
        <v>0</v>
      </c>
      <c r="H1135" s="269"/>
      <c r="I1135" s="270"/>
      <c r="J1135" s="475"/>
      <c r="K1135" s="7"/>
      <c r="N1135" s="227"/>
      <c r="O1135" s="488"/>
      <c r="P1135" s="488"/>
      <c r="AM1135">
        <v>0</v>
      </c>
      <c r="AN1135">
        <v>0</v>
      </c>
    </row>
    <row r="1136" spans="1:40" hidden="1" outlineLevel="1" x14ac:dyDescent="0.35">
      <c r="A1136" s="12" t="s">
        <v>253</v>
      </c>
      <c r="B1136" s="35">
        <v>114</v>
      </c>
      <c r="C1136" s="473"/>
      <c r="D1136" s="259"/>
      <c r="E1136" s="475"/>
      <c r="F1136" s="475"/>
      <c r="G1136" s="476">
        <v>0</v>
      </c>
      <c r="H1136" s="269"/>
      <c r="I1136" s="270"/>
      <c r="J1136" s="475"/>
      <c r="K1136" s="7"/>
      <c r="N1136" s="227"/>
      <c r="O1136" s="488"/>
      <c r="P1136" s="488"/>
      <c r="AM1136">
        <v>0</v>
      </c>
      <c r="AN1136">
        <v>0</v>
      </c>
    </row>
    <row r="1137" spans="1:40" hidden="1" outlineLevel="1" x14ac:dyDescent="0.35">
      <c r="A1137" s="12" t="s">
        <v>253</v>
      </c>
      <c r="B1137" s="35">
        <v>115</v>
      </c>
      <c r="C1137" s="473"/>
      <c r="D1137" s="259"/>
      <c r="E1137" s="475"/>
      <c r="F1137" s="475"/>
      <c r="G1137" s="476">
        <v>0</v>
      </c>
      <c r="H1137" s="269"/>
      <c r="I1137" s="270"/>
      <c r="J1137" s="475"/>
      <c r="K1137" s="7"/>
      <c r="N1137" s="227"/>
      <c r="O1137" s="488"/>
      <c r="P1137" s="488"/>
      <c r="AM1137">
        <v>0</v>
      </c>
      <c r="AN1137">
        <v>0</v>
      </c>
    </row>
    <row r="1138" spans="1:40" hidden="1" outlineLevel="1" x14ac:dyDescent="0.35">
      <c r="A1138" s="12" t="s">
        <v>253</v>
      </c>
      <c r="B1138" s="35">
        <v>116</v>
      </c>
      <c r="C1138" s="473"/>
      <c r="D1138" s="259"/>
      <c r="E1138" s="475"/>
      <c r="F1138" s="475"/>
      <c r="G1138" s="476">
        <v>0</v>
      </c>
      <c r="H1138" s="269"/>
      <c r="I1138" s="270"/>
      <c r="J1138" s="475"/>
      <c r="K1138" s="7"/>
      <c r="N1138" s="227"/>
      <c r="O1138" s="488"/>
      <c r="P1138" s="488"/>
      <c r="AM1138">
        <v>0</v>
      </c>
      <c r="AN1138">
        <v>0</v>
      </c>
    </row>
    <row r="1139" spans="1:40" hidden="1" outlineLevel="1" x14ac:dyDescent="0.35">
      <c r="A1139" s="12" t="s">
        <v>253</v>
      </c>
      <c r="B1139" s="35">
        <v>117</v>
      </c>
      <c r="C1139" s="473"/>
      <c r="D1139" s="259"/>
      <c r="E1139" s="475"/>
      <c r="F1139" s="475"/>
      <c r="G1139" s="476">
        <v>0</v>
      </c>
      <c r="H1139" s="269"/>
      <c r="I1139" s="270"/>
      <c r="J1139" s="475"/>
      <c r="K1139" s="7"/>
      <c r="N1139" s="227"/>
      <c r="O1139" s="488"/>
      <c r="P1139" s="488"/>
      <c r="AM1139">
        <v>0</v>
      </c>
      <c r="AN1139">
        <v>0</v>
      </c>
    </row>
    <row r="1140" spans="1:40" hidden="1" outlineLevel="1" x14ac:dyDescent="0.35">
      <c r="A1140" s="12" t="s">
        <v>253</v>
      </c>
      <c r="B1140" s="35">
        <v>118</v>
      </c>
      <c r="C1140" s="473"/>
      <c r="D1140" s="259"/>
      <c r="E1140" s="475"/>
      <c r="F1140" s="475"/>
      <c r="G1140" s="476">
        <v>0</v>
      </c>
      <c r="H1140" s="269"/>
      <c r="I1140" s="270"/>
      <c r="J1140" s="475"/>
      <c r="K1140" s="7"/>
      <c r="N1140" s="227"/>
      <c r="O1140" s="488"/>
      <c r="P1140" s="488"/>
      <c r="AM1140">
        <v>0</v>
      </c>
      <c r="AN1140">
        <v>0</v>
      </c>
    </row>
    <row r="1141" spans="1:40" hidden="1" outlineLevel="1" x14ac:dyDescent="0.35">
      <c r="A1141" s="12" t="s">
        <v>253</v>
      </c>
      <c r="B1141" s="35">
        <v>119</v>
      </c>
      <c r="C1141" s="473"/>
      <c r="D1141" s="259"/>
      <c r="E1141" s="475"/>
      <c r="F1141" s="475"/>
      <c r="G1141" s="476">
        <v>0</v>
      </c>
      <c r="H1141" s="269"/>
      <c r="I1141" s="270"/>
      <c r="J1141" s="475"/>
      <c r="K1141" s="7"/>
      <c r="N1141" s="227"/>
      <c r="O1141" s="488"/>
      <c r="P1141" s="488"/>
      <c r="AM1141">
        <v>0</v>
      </c>
      <c r="AN1141">
        <v>0</v>
      </c>
    </row>
    <row r="1142" spans="1:40" hidden="1" outlineLevel="1" x14ac:dyDescent="0.35">
      <c r="A1142" s="12" t="s">
        <v>253</v>
      </c>
      <c r="B1142" s="35">
        <v>120</v>
      </c>
      <c r="C1142" s="473"/>
      <c r="D1142" s="259"/>
      <c r="E1142" s="475"/>
      <c r="F1142" s="475"/>
      <c r="G1142" s="476">
        <v>0</v>
      </c>
      <c r="H1142" s="269"/>
      <c r="I1142" s="270"/>
      <c r="J1142" s="475"/>
      <c r="K1142" s="7"/>
      <c r="N1142" s="227"/>
      <c r="O1142" s="488"/>
      <c r="P1142" s="488"/>
      <c r="AM1142">
        <v>0</v>
      </c>
      <c r="AN1142">
        <v>0</v>
      </c>
    </row>
    <row r="1143" spans="1:40" hidden="1" outlineLevel="1" x14ac:dyDescent="0.35">
      <c r="A1143" s="12" t="s">
        <v>253</v>
      </c>
      <c r="B1143" s="35">
        <v>121</v>
      </c>
      <c r="C1143" s="473"/>
      <c r="D1143" s="259"/>
      <c r="E1143" s="475"/>
      <c r="F1143" s="475"/>
      <c r="G1143" s="476">
        <v>0</v>
      </c>
      <c r="H1143" s="269"/>
      <c r="I1143" s="270"/>
      <c r="J1143" s="475"/>
      <c r="K1143" s="7"/>
      <c r="N1143" s="227"/>
      <c r="O1143" s="488"/>
      <c r="P1143" s="488"/>
      <c r="AM1143">
        <v>0</v>
      </c>
      <c r="AN1143">
        <v>0</v>
      </c>
    </row>
    <row r="1144" spans="1:40" hidden="1" outlineLevel="1" x14ac:dyDescent="0.35">
      <c r="A1144" s="12" t="s">
        <v>253</v>
      </c>
      <c r="B1144" s="35">
        <v>122</v>
      </c>
      <c r="C1144" s="473"/>
      <c r="D1144" s="259"/>
      <c r="E1144" s="475"/>
      <c r="F1144" s="475"/>
      <c r="G1144" s="476">
        <v>0</v>
      </c>
      <c r="H1144" s="269"/>
      <c r="I1144" s="270"/>
      <c r="J1144" s="475"/>
      <c r="K1144" s="7"/>
      <c r="N1144" s="227"/>
      <c r="O1144" s="488"/>
      <c r="P1144" s="488"/>
      <c r="AM1144">
        <v>0</v>
      </c>
      <c r="AN1144">
        <v>0</v>
      </c>
    </row>
    <row r="1145" spans="1:40" hidden="1" outlineLevel="1" x14ac:dyDescent="0.35">
      <c r="A1145" s="12" t="s">
        <v>253</v>
      </c>
      <c r="B1145" s="35">
        <v>123</v>
      </c>
      <c r="C1145" s="473"/>
      <c r="D1145" s="259"/>
      <c r="E1145" s="475"/>
      <c r="F1145" s="475"/>
      <c r="G1145" s="476">
        <v>0</v>
      </c>
      <c r="H1145" s="269"/>
      <c r="I1145" s="270"/>
      <c r="J1145" s="475"/>
      <c r="K1145" s="7"/>
      <c r="N1145" s="227"/>
      <c r="O1145" s="488"/>
      <c r="P1145" s="488"/>
      <c r="AM1145">
        <v>0</v>
      </c>
      <c r="AN1145">
        <v>0</v>
      </c>
    </row>
    <row r="1146" spans="1:40" hidden="1" outlineLevel="1" x14ac:dyDescent="0.35">
      <c r="A1146" s="12" t="s">
        <v>253</v>
      </c>
      <c r="B1146" s="35">
        <v>124</v>
      </c>
      <c r="C1146" s="473"/>
      <c r="D1146" s="259"/>
      <c r="E1146" s="475"/>
      <c r="F1146" s="475"/>
      <c r="G1146" s="476">
        <v>0</v>
      </c>
      <c r="H1146" s="269"/>
      <c r="I1146" s="270"/>
      <c r="J1146" s="475"/>
      <c r="K1146" s="7"/>
      <c r="N1146" s="227"/>
      <c r="O1146" s="488"/>
      <c r="P1146" s="488"/>
      <c r="AM1146">
        <v>0</v>
      </c>
      <c r="AN1146">
        <v>0</v>
      </c>
    </row>
    <row r="1147" spans="1:40" hidden="1" outlineLevel="1" x14ac:dyDescent="0.35">
      <c r="A1147" s="12" t="s">
        <v>253</v>
      </c>
      <c r="B1147" s="35">
        <v>125</v>
      </c>
      <c r="C1147" s="473"/>
      <c r="D1147" s="259"/>
      <c r="E1147" s="475"/>
      <c r="F1147" s="475"/>
      <c r="G1147" s="476">
        <v>0</v>
      </c>
      <c r="H1147" s="269"/>
      <c r="I1147" s="270"/>
      <c r="J1147" s="475"/>
      <c r="K1147" s="7"/>
      <c r="N1147" s="227"/>
      <c r="O1147" s="488"/>
      <c r="P1147" s="488"/>
      <c r="AM1147">
        <v>0</v>
      </c>
      <c r="AN1147">
        <v>0</v>
      </c>
    </row>
    <row r="1148" spans="1:40" hidden="1" outlineLevel="1" x14ac:dyDescent="0.35">
      <c r="A1148" s="12" t="s">
        <v>253</v>
      </c>
      <c r="B1148" s="35">
        <v>126</v>
      </c>
      <c r="C1148" s="473"/>
      <c r="D1148" s="259"/>
      <c r="E1148" s="475"/>
      <c r="F1148" s="475"/>
      <c r="G1148" s="476">
        <v>0</v>
      </c>
      <c r="H1148" s="269"/>
      <c r="I1148" s="270"/>
      <c r="J1148" s="475"/>
      <c r="K1148" s="7"/>
      <c r="N1148" s="227"/>
      <c r="O1148" s="488"/>
      <c r="P1148" s="488"/>
      <c r="AM1148">
        <v>0</v>
      </c>
      <c r="AN1148">
        <v>0</v>
      </c>
    </row>
    <row r="1149" spans="1:40" hidden="1" outlineLevel="1" x14ac:dyDescent="0.35">
      <c r="A1149" s="12" t="s">
        <v>253</v>
      </c>
      <c r="B1149" s="35">
        <v>127</v>
      </c>
      <c r="C1149" s="473"/>
      <c r="D1149" s="259"/>
      <c r="E1149" s="475"/>
      <c r="F1149" s="475"/>
      <c r="G1149" s="476">
        <v>0</v>
      </c>
      <c r="H1149" s="269"/>
      <c r="I1149" s="270"/>
      <c r="J1149" s="475"/>
      <c r="K1149" s="7"/>
      <c r="N1149" s="227"/>
      <c r="O1149" s="488"/>
      <c r="P1149" s="488"/>
      <c r="AM1149">
        <v>0</v>
      </c>
      <c r="AN1149">
        <v>0</v>
      </c>
    </row>
    <row r="1150" spans="1:40" hidden="1" outlineLevel="1" x14ac:dyDescent="0.35">
      <c r="A1150" s="12" t="s">
        <v>253</v>
      </c>
      <c r="B1150" s="35">
        <v>128</v>
      </c>
      <c r="C1150" s="473"/>
      <c r="D1150" s="259"/>
      <c r="E1150" s="475"/>
      <c r="F1150" s="475"/>
      <c r="G1150" s="476">
        <v>0</v>
      </c>
      <c r="H1150" s="269"/>
      <c r="I1150" s="270"/>
      <c r="J1150" s="475"/>
      <c r="K1150" s="7"/>
      <c r="N1150" s="227"/>
      <c r="O1150" s="488"/>
      <c r="P1150" s="488"/>
      <c r="AM1150">
        <v>0</v>
      </c>
      <c r="AN1150">
        <v>0</v>
      </c>
    </row>
    <row r="1151" spans="1:40" hidden="1" outlineLevel="1" x14ac:dyDescent="0.35">
      <c r="A1151" s="12" t="s">
        <v>253</v>
      </c>
      <c r="B1151" s="35">
        <v>129</v>
      </c>
      <c r="C1151" s="473"/>
      <c r="D1151" s="259"/>
      <c r="E1151" s="475"/>
      <c r="F1151" s="475"/>
      <c r="G1151" s="476">
        <v>0</v>
      </c>
      <c r="H1151" s="269"/>
      <c r="I1151" s="270"/>
      <c r="J1151" s="475"/>
      <c r="K1151" s="7"/>
      <c r="N1151" s="227"/>
      <c r="O1151" s="488"/>
      <c r="P1151" s="488"/>
      <c r="AM1151">
        <v>0</v>
      </c>
      <c r="AN1151">
        <v>0</v>
      </c>
    </row>
    <row r="1152" spans="1:40" hidden="1" outlineLevel="1" x14ac:dyDescent="0.35">
      <c r="A1152" s="12" t="s">
        <v>253</v>
      </c>
      <c r="B1152" s="35">
        <v>130</v>
      </c>
      <c r="C1152" s="473"/>
      <c r="D1152" s="259"/>
      <c r="E1152" s="475"/>
      <c r="F1152" s="475"/>
      <c r="G1152" s="476">
        <v>0</v>
      </c>
      <c r="H1152" s="269"/>
      <c r="I1152" s="270"/>
      <c r="J1152" s="475"/>
      <c r="K1152" s="7"/>
      <c r="N1152" s="227"/>
      <c r="O1152" s="488"/>
      <c r="P1152" s="488"/>
      <c r="AM1152">
        <v>0</v>
      </c>
      <c r="AN1152">
        <v>0</v>
      </c>
    </row>
    <row r="1153" spans="1:40" hidden="1" outlineLevel="1" x14ac:dyDescent="0.35">
      <c r="A1153" s="12" t="s">
        <v>253</v>
      </c>
      <c r="B1153" s="35">
        <v>131</v>
      </c>
      <c r="C1153" s="473"/>
      <c r="D1153" s="259"/>
      <c r="E1153" s="475"/>
      <c r="F1153" s="475"/>
      <c r="G1153" s="476">
        <v>0</v>
      </c>
      <c r="H1153" s="269"/>
      <c r="I1153" s="270"/>
      <c r="J1153" s="475"/>
      <c r="K1153" s="7"/>
      <c r="N1153" s="227"/>
      <c r="O1153" s="488"/>
      <c r="P1153" s="488"/>
      <c r="AM1153">
        <v>0</v>
      </c>
      <c r="AN1153">
        <v>0</v>
      </c>
    </row>
    <row r="1154" spans="1:40" hidden="1" outlineLevel="1" x14ac:dyDescent="0.35">
      <c r="A1154" s="12" t="s">
        <v>253</v>
      </c>
      <c r="B1154" s="35">
        <v>132</v>
      </c>
      <c r="C1154" s="473"/>
      <c r="D1154" s="259"/>
      <c r="E1154" s="475"/>
      <c r="F1154" s="475"/>
      <c r="G1154" s="476">
        <v>0</v>
      </c>
      <c r="H1154" s="269"/>
      <c r="I1154" s="270"/>
      <c r="J1154" s="475"/>
      <c r="K1154" s="7"/>
      <c r="N1154" s="227"/>
      <c r="O1154" s="488"/>
      <c r="P1154" s="488"/>
      <c r="AM1154">
        <v>0</v>
      </c>
      <c r="AN1154">
        <v>0</v>
      </c>
    </row>
    <row r="1155" spans="1:40" hidden="1" outlineLevel="1" x14ac:dyDescent="0.35">
      <c r="A1155" s="12" t="s">
        <v>253</v>
      </c>
      <c r="B1155" s="35">
        <v>133</v>
      </c>
      <c r="C1155" s="473"/>
      <c r="D1155" s="259"/>
      <c r="E1155" s="475"/>
      <c r="F1155" s="475"/>
      <c r="G1155" s="476">
        <v>0</v>
      </c>
      <c r="H1155" s="269"/>
      <c r="I1155" s="270"/>
      <c r="J1155" s="475"/>
      <c r="K1155" s="7"/>
      <c r="N1155" s="227"/>
      <c r="O1155" s="488"/>
      <c r="P1155" s="488"/>
      <c r="AM1155">
        <v>0</v>
      </c>
      <c r="AN1155">
        <v>0</v>
      </c>
    </row>
    <row r="1156" spans="1:40" hidden="1" outlineLevel="1" x14ac:dyDescent="0.35">
      <c r="A1156" s="12" t="s">
        <v>253</v>
      </c>
      <c r="B1156" s="35">
        <v>134</v>
      </c>
      <c r="C1156" s="473"/>
      <c r="D1156" s="259"/>
      <c r="E1156" s="475"/>
      <c r="F1156" s="475"/>
      <c r="G1156" s="476">
        <v>0</v>
      </c>
      <c r="H1156" s="269"/>
      <c r="I1156" s="270"/>
      <c r="J1156" s="475"/>
      <c r="K1156" s="7"/>
      <c r="N1156" s="227"/>
      <c r="O1156" s="488"/>
      <c r="P1156" s="488"/>
      <c r="AM1156">
        <v>0</v>
      </c>
      <c r="AN1156">
        <v>0</v>
      </c>
    </row>
    <row r="1157" spans="1:40" hidden="1" outlineLevel="1" x14ac:dyDescent="0.35">
      <c r="A1157" s="12" t="s">
        <v>253</v>
      </c>
      <c r="B1157" s="35">
        <v>135</v>
      </c>
      <c r="C1157" s="473"/>
      <c r="D1157" s="259"/>
      <c r="E1157" s="475"/>
      <c r="F1157" s="475"/>
      <c r="G1157" s="476">
        <v>0</v>
      </c>
      <c r="H1157" s="269"/>
      <c r="I1157" s="270"/>
      <c r="J1157" s="475"/>
      <c r="K1157" s="7"/>
      <c r="N1157" s="227"/>
      <c r="O1157" s="488"/>
      <c r="P1157" s="488"/>
      <c r="AM1157">
        <v>0</v>
      </c>
      <c r="AN1157">
        <v>0</v>
      </c>
    </row>
    <row r="1158" spans="1:40" hidden="1" outlineLevel="1" x14ac:dyDescent="0.35">
      <c r="A1158" s="12" t="s">
        <v>253</v>
      </c>
      <c r="B1158" s="35">
        <v>136</v>
      </c>
      <c r="C1158" s="473"/>
      <c r="D1158" s="259"/>
      <c r="E1158" s="475"/>
      <c r="F1158" s="475"/>
      <c r="G1158" s="476">
        <v>0</v>
      </c>
      <c r="H1158" s="269"/>
      <c r="I1158" s="270"/>
      <c r="J1158" s="475"/>
      <c r="K1158" s="7"/>
      <c r="N1158" s="227"/>
      <c r="O1158" s="488"/>
      <c r="P1158" s="488"/>
      <c r="AM1158">
        <v>0</v>
      </c>
      <c r="AN1158">
        <v>0</v>
      </c>
    </row>
    <row r="1159" spans="1:40" hidden="1" outlineLevel="1" x14ac:dyDescent="0.35">
      <c r="A1159" s="12" t="s">
        <v>253</v>
      </c>
      <c r="B1159" s="35">
        <v>137</v>
      </c>
      <c r="C1159" s="473"/>
      <c r="D1159" s="259"/>
      <c r="E1159" s="475"/>
      <c r="F1159" s="475"/>
      <c r="G1159" s="476">
        <v>0</v>
      </c>
      <c r="H1159" s="269"/>
      <c r="I1159" s="270"/>
      <c r="J1159" s="475"/>
      <c r="K1159" s="7"/>
      <c r="N1159" s="227"/>
      <c r="O1159" s="488"/>
      <c r="P1159" s="488"/>
      <c r="AM1159">
        <v>0</v>
      </c>
      <c r="AN1159">
        <v>0</v>
      </c>
    </row>
    <row r="1160" spans="1:40" hidden="1" outlineLevel="1" x14ac:dyDescent="0.35">
      <c r="A1160" s="12" t="s">
        <v>253</v>
      </c>
      <c r="B1160" s="35">
        <v>138</v>
      </c>
      <c r="C1160" s="473"/>
      <c r="D1160" s="259"/>
      <c r="E1160" s="475"/>
      <c r="F1160" s="475"/>
      <c r="G1160" s="476">
        <v>0</v>
      </c>
      <c r="H1160" s="269"/>
      <c r="I1160" s="270"/>
      <c r="J1160" s="475"/>
      <c r="K1160" s="7"/>
      <c r="N1160" s="227"/>
      <c r="O1160" s="488"/>
      <c r="P1160" s="488"/>
      <c r="AM1160">
        <v>0</v>
      </c>
      <c r="AN1160">
        <v>0</v>
      </c>
    </row>
    <row r="1161" spans="1:40" hidden="1" outlineLevel="1" x14ac:dyDescent="0.35">
      <c r="A1161" s="12" t="s">
        <v>253</v>
      </c>
      <c r="B1161" s="35">
        <v>139</v>
      </c>
      <c r="C1161" s="473"/>
      <c r="D1161" s="259"/>
      <c r="E1161" s="475"/>
      <c r="F1161" s="475"/>
      <c r="G1161" s="476">
        <v>0</v>
      </c>
      <c r="H1161" s="269"/>
      <c r="I1161" s="270"/>
      <c r="J1161" s="475"/>
      <c r="K1161" s="7"/>
      <c r="N1161" s="227"/>
      <c r="O1161" s="488"/>
      <c r="P1161" s="488"/>
      <c r="AM1161">
        <v>0</v>
      </c>
      <c r="AN1161">
        <v>0</v>
      </c>
    </row>
    <row r="1162" spans="1:40" hidden="1" outlineLevel="1" x14ac:dyDescent="0.35">
      <c r="A1162" s="12" t="s">
        <v>253</v>
      </c>
      <c r="B1162" s="35">
        <v>140</v>
      </c>
      <c r="C1162" s="473"/>
      <c r="D1162" s="259"/>
      <c r="E1162" s="475"/>
      <c r="F1162" s="475"/>
      <c r="G1162" s="476">
        <v>0</v>
      </c>
      <c r="H1162" s="269"/>
      <c r="I1162" s="270"/>
      <c r="J1162" s="475"/>
      <c r="K1162" s="7"/>
      <c r="N1162" s="227"/>
      <c r="O1162" s="488"/>
      <c r="P1162" s="488"/>
      <c r="AM1162">
        <v>0</v>
      </c>
      <c r="AN1162">
        <v>0</v>
      </c>
    </row>
    <row r="1163" spans="1:40" hidden="1" outlineLevel="1" x14ac:dyDescent="0.35">
      <c r="A1163" s="12" t="s">
        <v>253</v>
      </c>
      <c r="B1163" s="35">
        <v>141</v>
      </c>
      <c r="C1163" s="473"/>
      <c r="D1163" s="259"/>
      <c r="E1163" s="475"/>
      <c r="F1163" s="475"/>
      <c r="G1163" s="476">
        <v>0</v>
      </c>
      <c r="H1163" s="269"/>
      <c r="I1163" s="270"/>
      <c r="J1163" s="475"/>
      <c r="K1163" s="7"/>
      <c r="N1163" s="227"/>
      <c r="O1163" s="488"/>
      <c r="P1163" s="488"/>
      <c r="AM1163">
        <v>0</v>
      </c>
      <c r="AN1163">
        <v>0</v>
      </c>
    </row>
    <row r="1164" spans="1:40" hidden="1" outlineLevel="1" x14ac:dyDescent="0.35">
      <c r="A1164" s="12" t="s">
        <v>253</v>
      </c>
      <c r="B1164" s="35">
        <v>142</v>
      </c>
      <c r="C1164" s="473"/>
      <c r="D1164" s="259"/>
      <c r="E1164" s="475"/>
      <c r="F1164" s="475"/>
      <c r="G1164" s="476">
        <v>0</v>
      </c>
      <c r="H1164" s="269"/>
      <c r="I1164" s="270"/>
      <c r="J1164" s="475"/>
      <c r="K1164" s="7"/>
      <c r="N1164" s="227"/>
      <c r="O1164" s="488"/>
      <c r="P1164" s="488"/>
      <c r="AM1164">
        <v>0</v>
      </c>
      <c r="AN1164">
        <v>0</v>
      </c>
    </row>
    <row r="1165" spans="1:40" hidden="1" outlineLevel="1" x14ac:dyDescent="0.35">
      <c r="A1165" s="12" t="s">
        <v>253</v>
      </c>
      <c r="B1165" s="35">
        <v>143</v>
      </c>
      <c r="C1165" s="473"/>
      <c r="D1165" s="259"/>
      <c r="E1165" s="475"/>
      <c r="F1165" s="475"/>
      <c r="G1165" s="476">
        <v>0</v>
      </c>
      <c r="H1165" s="269"/>
      <c r="I1165" s="270"/>
      <c r="J1165" s="475"/>
      <c r="K1165" s="7"/>
      <c r="N1165" s="227"/>
      <c r="O1165" s="488"/>
      <c r="P1165" s="488"/>
      <c r="AM1165">
        <v>0</v>
      </c>
      <c r="AN1165">
        <v>0</v>
      </c>
    </row>
    <row r="1166" spans="1:40" hidden="1" outlineLevel="1" x14ac:dyDescent="0.35">
      <c r="A1166" s="12" t="s">
        <v>253</v>
      </c>
      <c r="B1166" s="35">
        <v>144</v>
      </c>
      <c r="C1166" s="473"/>
      <c r="D1166" s="259"/>
      <c r="E1166" s="475"/>
      <c r="F1166" s="475"/>
      <c r="G1166" s="476">
        <v>0</v>
      </c>
      <c r="H1166" s="269"/>
      <c r="I1166" s="270"/>
      <c r="J1166" s="475"/>
      <c r="K1166" s="7"/>
      <c r="N1166" s="227"/>
      <c r="O1166" s="488"/>
      <c r="P1166" s="488"/>
      <c r="AM1166">
        <v>0</v>
      </c>
      <c r="AN1166">
        <v>0</v>
      </c>
    </row>
    <row r="1167" spans="1:40" hidden="1" outlineLevel="1" x14ac:dyDescent="0.35">
      <c r="A1167" s="12" t="s">
        <v>253</v>
      </c>
      <c r="B1167" s="35">
        <v>145</v>
      </c>
      <c r="C1167" s="473"/>
      <c r="D1167" s="259"/>
      <c r="E1167" s="475"/>
      <c r="F1167" s="475"/>
      <c r="G1167" s="476">
        <v>0</v>
      </c>
      <c r="H1167" s="269"/>
      <c r="I1167" s="270"/>
      <c r="J1167" s="475"/>
      <c r="K1167" s="7"/>
      <c r="N1167" s="227"/>
      <c r="O1167" s="488"/>
      <c r="P1167" s="488"/>
      <c r="AM1167">
        <v>0</v>
      </c>
      <c r="AN1167">
        <v>0</v>
      </c>
    </row>
    <row r="1168" spans="1:40" hidden="1" outlineLevel="1" x14ac:dyDescent="0.35">
      <c r="A1168" s="12" t="s">
        <v>253</v>
      </c>
      <c r="B1168" s="35">
        <v>146</v>
      </c>
      <c r="C1168" s="473"/>
      <c r="D1168" s="259"/>
      <c r="E1168" s="475"/>
      <c r="F1168" s="475"/>
      <c r="G1168" s="476">
        <v>0</v>
      </c>
      <c r="H1168" s="269"/>
      <c r="I1168" s="270"/>
      <c r="J1168" s="475"/>
      <c r="K1168" s="7"/>
      <c r="N1168" s="227"/>
      <c r="O1168" s="488"/>
      <c r="P1168" s="488"/>
      <c r="AM1168">
        <v>0</v>
      </c>
      <c r="AN1168">
        <v>0</v>
      </c>
    </row>
    <row r="1169" spans="1:40" hidden="1" outlineLevel="1" x14ac:dyDescent="0.35">
      <c r="A1169" s="12" t="s">
        <v>253</v>
      </c>
      <c r="B1169" s="35">
        <v>147</v>
      </c>
      <c r="C1169" s="473"/>
      <c r="D1169" s="259"/>
      <c r="E1169" s="475"/>
      <c r="F1169" s="475"/>
      <c r="G1169" s="476">
        <v>0</v>
      </c>
      <c r="H1169" s="269"/>
      <c r="I1169" s="270"/>
      <c r="J1169" s="475"/>
      <c r="K1169" s="7"/>
      <c r="N1169" s="227"/>
      <c r="O1169" s="488"/>
      <c r="P1169" s="488"/>
      <c r="AM1169">
        <v>0</v>
      </c>
      <c r="AN1169">
        <v>0</v>
      </c>
    </row>
    <row r="1170" spans="1:40" hidden="1" outlineLevel="1" x14ac:dyDescent="0.35">
      <c r="A1170" s="12" t="s">
        <v>253</v>
      </c>
      <c r="B1170" s="35">
        <v>148</v>
      </c>
      <c r="C1170" s="473"/>
      <c r="D1170" s="259"/>
      <c r="E1170" s="475"/>
      <c r="F1170" s="475"/>
      <c r="G1170" s="476">
        <v>0</v>
      </c>
      <c r="H1170" s="269"/>
      <c r="I1170" s="270"/>
      <c r="J1170" s="475"/>
      <c r="K1170" s="7"/>
      <c r="N1170" s="227"/>
      <c r="O1170" s="488"/>
      <c r="P1170" s="488"/>
      <c r="AM1170">
        <v>0</v>
      </c>
      <c r="AN1170">
        <v>0</v>
      </c>
    </row>
    <row r="1171" spans="1:40" hidden="1" outlineLevel="1" x14ac:dyDescent="0.35">
      <c r="A1171" s="12" t="s">
        <v>253</v>
      </c>
      <c r="B1171" s="35">
        <v>149</v>
      </c>
      <c r="C1171" s="473"/>
      <c r="D1171" s="259"/>
      <c r="E1171" s="475"/>
      <c r="F1171" s="475"/>
      <c r="G1171" s="476">
        <v>0</v>
      </c>
      <c r="H1171" s="269"/>
      <c r="I1171" s="270"/>
      <c r="J1171" s="475"/>
      <c r="K1171" s="7"/>
      <c r="N1171" s="227"/>
      <c r="O1171" s="488"/>
      <c r="P1171" s="488"/>
      <c r="AM1171">
        <v>0</v>
      </c>
      <c r="AN1171">
        <v>0</v>
      </c>
    </row>
    <row r="1172" spans="1:40" hidden="1" outlineLevel="1" x14ac:dyDescent="0.35">
      <c r="A1172" s="12" t="s">
        <v>253</v>
      </c>
      <c r="B1172" s="35">
        <v>150</v>
      </c>
      <c r="C1172" s="473"/>
      <c r="D1172" s="259"/>
      <c r="E1172" s="475"/>
      <c r="F1172" s="475"/>
      <c r="G1172" s="476">
        <v>0</v>
      </c>
      <c r="H1172" s="269"/>
      <c r="I1172" s="270"/>
      <c r="J1172" s="475"/>
      <c r="K1172" s="7"/>
      <c r="N1172" s="227"/>
      <c r="O1172" s="488"/>
      <c r="P1172" s="488"/>
      <c r="AM1172">
        <v>0</v>
      </c>
      <c r="AN1172">
        <v>0</v>
      </c>
    </row>
    <row r="1173" spans="1:40" hidden="1" outlineLevel="1" x14ac:dyDescent="0.35">
      <c r="A1173" s="12" t="s">
        <v>253</v>
      </c>
      <c r="B1173" s="35">
        <v>151</v>
      </c>
      <c r="C1173" s="473"/>
      <c r="D1173" s="259"/>
      <c r="E1173" s="475"/>
      <c r="F1173" s="475"/>
      <c r="G1173" s="476">
        <v>0</v>
      </c>
      <c r="H1173" s="269"/>
      <c r="I1173" s="270"/>
      <c r="J1173" s="475"/>
      <c r="K1173" s="7"/>
      <c r="N1173" s="227"/>
      <c r="O1173" s="488"/>
      <c r="P1173" s="488"/>
      <c r="AM1173">
        <v>0</v>
      </c>
      <c r="AN1173">
        <v>0</v>
      </c>
    </row>
    <row r="1174" spans="1:40" hidden="1" outlineLevel="1" x14ac:dyDescent="0.35">
      <c r="A1174" s="12" t="s">
        <v>253</v>
      </c>
      <c r="B1174" s="35">
        <v>152</v>
      </c>
      <c r="C1174" s="473"/>
      <c r="D1174" s="259"/>
      <c r="E1174" s="475"/>
      <c r="F1174" s="475"/>
      <c r="G1174" s="476">
        <v>0</v>
      </c>
      <c r="H1174" s="269"/>
      <c r="I1174" s="270"/>
      <c r="J1174" s="475"/>
      <c r="K1174" s="7"/>
      <c r="N1174" s="227"/>
      <c r="O1174" s="488"/>
      <c r="P1174" s="488"/>
      <c r="AM1174">
        <v>0</v>
      </c>
      <c r="AN1174">
        <v>0</v>
      </c>
    </row>
    <row r="1175" spans="1:40" hidden="1" outlineLevel="1" x14ac:dyDescent="0.35">
      <c r="A1175" s="12" t="s">
        <v>253</v>
      </c>
      <c r="B1175" s="35">
        <v>153</v>
      </c>
      <c r="C1175" s="473"/>
      <c r="D1175" s="259"/>
      <c r="E1175" s="475"/>
      <c r="F1175" s="475"/>
      <c r="G1175" s="476">
        <v>0</v>
      </c>
      <c r="H1175" s="269"/>
      <c r="I1175" s="270"/>
      <c r="J1175" s="475"/>
      <c r="K1175" s="7"/>
      <c r="N1175" s="227"/>
      <c r="O1175" s="488"/>
      <c r="P1175" s="488"/>
      <c r="AM1175">
        <v>0</v>
      </c>
      <c r="AN1175">
        <v>0</v>
      </c>
    </row>
    <row r="1176" spans="1:40" hidden="1" outlineLevel="1" x14ac:dyDescent="0.35">
      <c r="A1176" s="12" t="s">
        <v>253</v>
      </c>
      <c r="B1176" s="35">
        <v>154</v>
      </c>
      <c r="C1176" s="473"/>
      <c r="D1176" s="259"/>
      <c r="E1176" s="475"/>
      <c r="F1176" s="475"/>
      <c r="G1176" s="476">
        <v>0</v>
      </c>
      <c r="H1176" s="269"/>
      <c r="I1176" s="270"/>
      <c r="J1176" s="475"/>
      <c r="K1176" s="7"/>
      <c r="N1176" s="227"/>
      <c r="O1176" s="488"/>
      <c r="P1176" s="488"/>
      <c r="AM1176">
        <v>0</v>
      </c>
      <c r="AN1176">
        <v>0</v>
      </c>
    </row>
    <row r="1177" spans="1:40" hidden="1" outlineLevel="1" x14ac:dyDescent="0.35">
      <c r="A1177" s="12" t="s">
        <v>253</v>
      </c>
      <c r="B1177" s="35">
        <v>155</v>
      </c>
      <c r="C1177" s="473"/>
      <c r="D1177" s="259"/>
      <c r="E1177" s="475"/>
      <c r="F1177" s="475"/>
      <c r="G1177" s="476">
        <v>0</v>
      </c>
      <c r="H1177" s="269"/>
      <c r="I1177" s="270"/>
      <c r="J1177" s="475"/>
      <c r="K1177" s="7"/>
      <c r="N1177" s="227"/>
      <c r="O1177" s="488"/>
      <c r="P1177" s="488"/>
      <c r="AM1177">
        <v>0</v>
      </c>
      <c r="AN1177">
        <v>0</v>
      </c>
    </row>
    <row r="1178" spans="1:40" hidden="1" outlineLevel="1" x14ac:dyDescent="0.35">
      <c r="A1178" s="12" t="s">
        <v>253</v>
      </c>
      <c r="B1178" s="35">
        <v>156</v>
      </c>
      <c r="C1178" s="473"/>
      <c r="D1178" s="259"/>
      <c r="E1178" s="475"/>
      <c r="F1178" s="475"/>
      <c r="G1178" s="476">
        <v>0</v>
      </c>
      <c r="H1178" s="269"/>
      <c r="I1178" s="270"/>
      <c r="J1178" s="475"/>
      <c r="K1178" s="7"/>
      <c r="N1178" s="227"/>
      <c r="O1178" s="488"/>
      <c r="P1178" s="488"/>
      <c r="AM1178">
        <v>0</v>
      </c>
      <c r="AN1178">
        <v>0</v>
      </c>
    </row>
    <row r="1179" spans="1:40" hidden="1" outlineLevel="1" x14ac:dyDescent="0.35">
      <c r="A1179" s="12" t="s">
        <v>253</v>
      </c>
      <c r="B1179" s="35">
        <v>157</v>
      </c>
      <c r="C1179" s="473"/>
      <c r="D1179" s="259"/>
      <c r="E1179" s="475"/>
      <c r="F1179" s="475"/>
      <c r="G1179" s="476">
        <v>0</v>
      </c>
      <c r="H1179" s="269"/>
      <c r="I1179" s="270"/>
      <c r="J1179" s="475"/>
      <c r="K1179" s="7"/>
      <c r="N1179" s="227"/>
      <c r="O1179" s="488"/>
      <c r="P1179" s="488"/>
      <c r="AM1179">
        <v>0</v>
      </c>
      <c r="AN1179">
        <v>0</v>
      </c>
    </row>
    <row r="1180" spans="1:40" hidden="1" outlineLevel="1" x14ac:dyDescent="0.35">
      <c r="A1180" s="12" t="s">
        <v>253</v>
      </c>
      <c r="B1180" s="35">
        <v>158</v>
      </c>
      <c r="C1180" s="473"/>
      <c r="D1180" s="259"/>
      <c r="E1180" s="475"/>
      <c r="F1180" s="475"/>
      <c r="G1180" s="476">
        <v>0</v>
      </c>
      <c r="H1180" s="269"/>
      <c r="I1180" s="270"/>
      <c r="J1180" s="475"/>
      <c r="K1180" s="7"/>
      <c r="N1180" s="227"/>
      <c r="O1180" s="488"/>
      <c r="P1180" s="488"/>
      <c r="AM1180">
        <v>0</v>
      </c>
      <c r="AN1180">
        <v>0</v>
      </c>
    </row>
    <row r="1181" spans="1:40" hidden="1" outlineLevel="1" x14ac:dyDescent="0.35">
      <c r="A1181" s="12" t="s">
        <v>253</v>
      </c>
      <c r="B1181" s="35">
        <v>159</v>
      </c>
      <c r="C1181" s="473"/>
      <c r="D1181" s="259"/>
      <c r="E1181" s="475"/>
      <c r="F1181" s="475"/>
      <c r="G1181" s="476">
        <v>0</v>
      </c>
      <c r="H1181" s="269"/>
      <c r="I1181" s="270"/>
      <c r="J1181" s="475"/>
      <c r="K1181" s="7"/>
      <c r="N1181" s="227"/>
      <c r="O1181" s="488"/>
      <c r="P1181" s="488"/>
      <c r="AM1181">
        <v>0</v>
      </c>
      <c r="AN1181">
        <v>0</v>
      </c>
    </row>
    <row r="1182" spans="1:40" hidden="1" outlineLevel="1" x14ac:dyDescent="0.35">
      <c r="A1182" s="12" t="s">
        <v>253</v>
      </c>
      <c r="B1182" s="35">
        <v>160</v>
      </c>
      <c r="C1182" s="473"/>
      <c r="D1182" s="259"/>
      <c r="E1182" s="475"/>
      <c r="F1182" s="475"/>
      <c r="G1182" s="476">
        <v>0</v>
      </c>
      <c r="H1182" s="269"/>
      <c r="I1182" s="270"/>
      <c r="J1182" s="475"/>
      <c r="K1182" s="7"/>
      <c r="N1182" s="227"/>
      <c r="O1182" s="488"/>
      <c r="P1182" s="488"/>
      <c r="AM1182">
        <v>0</v>
      </c>
      <c r="AN1182">
        <v>0</v>
      </c>
    </row>
    <row r="1183" spans="1:40" hidden="1" outlineLevel="1" x14ac:dyDescent="0.35">
      <c r="A1183" s="12" t="s">
        <v>253</v>
      </c>
      <c r="B1183" s="35">
        <v>161</v>
      </c>
      <c r="C1183" s="473"/>
      <c r="D1183" s="259"/>
      <c r="E1183" s="475"/>
      <c r="F1183" s="475"/>
      <c r="G1183" s="476">
        <v>0</v>
      </c>
      <c r="H1183" s="269"/>
      <c r="I1183" s="270"/>
      <c r="J1183" s="475"/>
      <c r="K1183" s="7"/>
      <c r="N1183" s="227"/>
      <c r="O1183" s="488"/>
      <c r="P1183" s="488"/>
      <c r="AM1183">
        <v>0</v>
      </c>
      <c r="AN1183">
        <v>0</v>
      </c>
    </row>
    <row r="1184" spans="1:40" hidden="1" outlineLevel="1" x14ac:dyDescent="0.35">
      <c r="A1184" s="12" t="s">
        <v>253</v>
      </c>
      <c r="B1184" s="35">
        <v>162</v>
      </c>
      <c r="C1184" s="473"/>
      <c r="D1184" s="259"/>
      <c r="E1184" s="475"/>
      <c r="F1184" s="475"/>
      <c r="G1184" s="476">
        <v>0</v>
      </c>
      <c r="H1184" s="269"/>
      <c r="I1184" s="270"/>
      <c r="J1184" s="475"/>
      <c r="K1184" s="7"/>
      <c r="N1184" s="227"/>
      <c r="O1184" s="488"/>
      <c r="P1184" s="488"/>
      <c r="AM1184">
        <v>0</v>
      </c>
      <c r="AN1184">
        <v>0</v>
      </c>
    </row>
    <row r="1185" spans="1:40" hidden="1" outlineLevel="1" x14ac:dyDescent="0.35">
      <c r="A1185" s="12" t="s">
        <v>253</v>
      </c>
      <c r="B1185" s="35">
        <v>163</v>
      </c>
      <c r="C1185" s="473"/>
      <c r="D1185" s="259"/>
      <c r="E1185" s="475"/>
      <c r="F1185" s="475"/>
      <c r="G1185" s="476">
        <v>0</v>
      </c>
      <c r="H1185" s="269"/>
      <c r="I1185" s="270"/>
      <c r="J1185" s="475"/>
      <c r="K1185" s="7"/>
      <c r="N1185" s="227"/>
      <c r="O1185" s="488"/>
      <c r="P1185" s="488"/>
      <c r="AM1185">
        <v>0</v>
      </c>
      <c r="AN1185">
        <v>0</v>
      </c>
    </row>
    <row r="1186" spans="1:40" hidden="1" outlineLevel="1" x14ac:dyDescent="0.35">
      <c r="A1186" s="12" t="s">
        <v>253</v>
      </c>
      <c r="B1186" s="35">
        <v>164</v>
      </c>
      <c r="C1186" s="473"/>
      <c r="D1186" s="259"/>
      <c r="E1186" s="475"/>
      <c r="F1186" s="475"/>
      <c r="G1186" s="476">
        <v>0</v>
      </c>
      <c r="H1186" s="269"/>
      <c r="I1186" s="270"/>
      <c r="J1186" s="475"/>
      <c r="K1186" s="7"/>
      <c r="N1186" s="227"/>
      <c r="O1186" s="488"/>
      <c r="P1186" s="488"/>
      <c r="AM1186">
        <v>0</v>
      </c>
      <c r="AN1186">
        <v>0</v>
      </c>
    </row>
    <row r="1187" spans="1:40" hidden="1" outlineLevel="1" x14ac:dyDescent="0.35">
      <c r="A1187" s="12" t="s">
        <v>253</v>
      </c>
      <c r="B1187" s="35">
        <v>165</v>
      </c>
      <c r="C1187" s="473"/>
      <c r="D1187" s="259"/>
      <c r="E1187" s="475"/>
      <c r="F1187" s="475"/>
      <c r="G1187" s="476">
        <v>0</v>
      </c>
      <c r="H1187" s="269"/>
      <c r="I1187" s="270"/>
      <c r="J1187" s="475"/>
      <c r="K1187" s="7"/>
      <c r="N1187" s="227"/>
      <c r="O1187" s="488"/>
      <c r="P1187" s="488"/>
      <c r="AM1187">
        <v>0</v>
      </c>
      <c r="AN1187">
        <v>0</v>
      </c>
    </row>
    <row r="1188" spans="1:40" hidden="1" outlineLevel="1" x14ac:dyDescent="0.35">
      <c r="A1188" s="12" t="s">
        <v>253</v>
      </c>
      <c r="B1188" s="35">
        <v>166</v>
      </c>
      <c r="C1188" s="473"/>
      <c r="D1188" s="259"/>
      <c r="E1188" s="475"/>
      <c r="F1188" s="475"/>
      <c r="G1188" s="476">
        <v>0</v>
      </c>
      <c r="H1188" s="269"/>
      <c r="I1188" s="270"/>
      <c r="J1188" s="475"/>
      <c r="K1188" s="7"/>
      <c r="N1188" s="227"/>
      <c r="O1188" s="488"/>
      <c r="P1188" s="488"/>
      <c r="AM1188">
        <v>0</v>
      </c>
      <c r="AN1188">
        <v>0</v>
      </c>
    </row>
    <row r="1189" spans="1:40" hidden="1" outlineLevel="1" x14ac:dyDescent="0.35">
      <c r="A1189" s="12" t="s">
        <v>253</v>
      </c>
      <c r="B1189" s="35">
        <v>167</v>
      </c>
      <c r="C1189" s="473"/>
      <c r="D1189" s="259"/>
      <c r="E1189" s="475"/>
      <c r="F1189" s="475"/>
      <c r="G1189" s="476">
        <v>0</v>
      </c>
      <c r="H1189" s="269"/>
      <c r="I1189" s="270"/>
      <c r="J1189" s="475"/>
      <c r="K1189" s="7"/>
      <c r="N1189" s="227"/>
      <c r="O1189" s="488"/>
      <c r="P1189" s="488"/>
      <c r="AM1189">
        <v>0</v>
      </c>
      <c r="AN1189">
        <v>0</v>
      </c>
    </row>
    <row r="1190" spans="1:40" hidden="1" outlineLevel="1" x14ac:dyDescent="0.35">
      <c r="A1190" s="12" t="s">
        <v>253</v>
      </c>
      <c r="B1190" s="35">
        <v>168</v>
      </c>
      <c r="C1190" s="473"/>
      <c r="D1190" s="259"/>
      <c r="E1190" s="475"/>
      <c r="F1190" s="475"/>
      <c r="G1190" s="476">
        <v>0</v>
      </c>
      <c r="H1190" s="269"/>
      <c r="I1190" s="270"/>
      <c r="J1190" s="475"/>
      <c r="K1190" s="7"/>
      <c r="N1190" s="227"/>
      <c r="O1190" s="488"/>
      <c r="P1190" s="488"/>
      <c r="AM1190">
        <v>0</v>
      </c>
      <c r="AN1190">
        <v>0</v>
      </c>
    </row>
    <row r="1191" spans="1:40" hidden="1" outlineLevel="1" x14ac:dyDescent="0.35">
      <c r="A1191" s="12" t="s">
        <v>253</v>
      </c>
      <c r="B1191" s="35">
        <v>169</v>
      </c>
      <c r="C1191" s="473"/>
      <c r="D1191" s="259"/>
      <c r="E1191" s="475"/>
      <c r="F1191" s="475"/>
      <c r="G1191" s="476">
        <v>0</v>
      </c>
      <c r="H1191" s="269"/>
      <c r="I1191" s="270"/>
      <c r="J1191" s="475"/>
      <c r="K1191" s="7"/>
      <c r="N1191" s="227"/>
      <c r="O1191" s="488"/>
      <c r="P1191" s="488"/>
      <c r="AM1191">
        <v>0</v>
      </c>
      <c r="AN1191">
        <v>0</v>
      </c>
    </row>
    <row r="1192" spans="1:40" hidden="1" outlineLevel="1" x14ac:dyDescent="0.35">
      <c r="A1192" s="12" t="s">
        <v>253</v>
      </c>
      <c r="B1192" s="35">
        <v>170</v>
      </c>
      <c r="C1192" s="473"/>
      <c r="D1192" s="259"/>
      <c r="E1192" s="475"/>
      <c r="F1192" s="475"/>
      <c r="G1192" s="476">
        <v>0</v>
      </c>
      <c r="H1192" s="269"/>
      <c r="I1192" s="270"/>
      <c r="J1192" s="475"/>
      <c r="K1192" s="7"/>
      <c r="N1192" s="227"/>
      <c r="O1192" s="488"/>
      <c r="P1192" s="488"/>
      <c r="AM1192">
        <v>0</v>
      </c>
      <c r="AN1192">
        <v>0</v>
      </c>
    </row>
    <row r="1193" spans="1:40" hidden="1" outlineLevel="1" x14ac:dyDescent="0.35">
      <c r="A1193" s="12" t="s">
        <v>253</v>
      </c>
      <c r="B1193" s="35">
        <v>171</v>
      </c>
      <c r="C1193" s="473"/>
      <c r="D1193" s="259"/>
      <c r="E1193" s="475"/>
      <c r="F1193" s="475"/>
      <c r="G1193" s="476">
        <v>0</v>
      </c>
      <c r="H1193" s="269"/>
      <c r="I1193" s="270"/>
      <c r="J1193" s="475"/>
      <c r="K1193" s="7"/>
      <c r="N1193" s="227"/>
      <c r="O1193" s="488"/>
      <c r="P1193" s="488"/>
      <c r="AM1193">
        <v>0</v>
      </c>
      <c r="AN1193">
        <v>0</v>
      </c>
    </row>
    <row r="1194" spans="1:40" hidden="1" outlineLevel="1" x14ac:dyDescent="0.35">
      <c r="A1194" s="12" t="s">
        <v>253</v>
      </c>
      <c r="B1194" s="35">
        <v>172</v>
      </c>
      <c r="C1194" s="473"/>
      <c r="D1194" s="259"/>
      <c r="E1194" s="475"/>
      <c r="F1194" s="475"/>
      <c r="G1194" s="476">
        <v>0</v>
      </c>
      <c r="H1194" s="269"/>
      <c r="I1194" s="270"/>
      <c r="J1194" s="475"/>
      <c r="K1194" s="7"/>
      <c r="N1194" s="227"/>
      <c r="O1194" s="488"/>
      <c r="P1194" s="488"/>
      <c r="AM1194">
        <v>0</v>
      </c>
      <c r="AN1194">
        <v>0</v>
      </c>
    </row>
    <row r="1195" spans="1:40" hidden="1" outlineLevel="1" x14ac:dyDescent="0.35">
      <c r="A1195" s="12" t="s">
        <v>253</v>
      </c>
      <c r="B1195" s="35">
        <v>173</v>
      </c>
      <c r="C1195" s="473"/>
      <c r="D1195" s="259"/>
      <c r="E1195" s="475"/>
      <c r="F1195" s="475"/>
      <c r="G1195" s="476">
        <v>0</v>
      </c>
      <c r="H1195" s="269"/>
      <c r="I1195" s="270"/>
      <c r="J1195" s="475"/>
      <c r="K1195" s="7"/>
      <c r="N1195" s="227"/>
      <c r="O1195" s="488"/>
      <c r="P1195" s="488"/>
      <c r="AM1195">
        <v>0</v>
      </c>
      <c r="AN1195">
        <v>0</v>
      </c>
    </row>
    <row r="1196" spans="1:40" hidden="1" outlineLevel="1" x14ac:dyDescent="0.35">
      <c r="A1196" s="12" t="s">
        <v>253</v>
      </c>
      <c r="B1196" s="35">
        <v>174</v>
      </c>
      <c r="C1196" s="473"/>
      <c r="D1196" s="259"/>
      <c r="E1196" s="475"/>
      <c r="F1196" s="475"/>
      <c r="G1196" s="476">
        <v>0</v>
      </c>
      <c r="H1196" s="269"/>
      <c r="I1196" s="270"/>
      <c r="J1196" s="475"/>
      <c r="K1196" s="7"/>
      <c r="N1196" s="227"/>
      <c r="O1196" s="488"/>
      <c r="P1196" s="488"/>
      <c r="AM1196">
        <v>0</v>
      </c>
      <c r="AN1196">
        <v>0</v>
      </c>
    </row>
    <row r="1197" spans="1:40" hidden="1" outlineLevel="1" x14ac:dyDescent="0.35">
      <c r="A1197" s="12" t="s">
        <v>253</v>
      </c>
      <c r="B1197" s="35">
        <v>175</v>
      </c>
      <c r="C1197" s="473"/>
      <c r="D1197" s="259"/>
      <c r="E1197" s="475"/>
      <c r="F1197" s="475"/>
      <c r="G1197" s="476">
        <v>0</v>
      </c>
      <c r="H1197" s="269"/>
      <c r="I1197" s="270"/>
      <c r="J1197" s="475"/>
      <c r="K1197" s="7"/>
      <c r="N1197" s="227"/>
      <c r="O1197" s="488"/>
      <c r="P1197" s="488"/>
      <c r="AM1197">
        <v>0</v>
      </c>
      <c r="AN1197">
        <v>0</v>
      </c>
    </row>
    <row r="1198" spans="1:40" hidden="1" outlineLevel="1" x14ac:dyDescent="0.35">
      <c r="A1198" s="12" t="s">
        <v>253</v>
      </c>
      <c r="B1198" s="35">
        <v>176</v>
      </c>
      <c r="C1198" s="473"/>
      <c r="D1198" s="259"/>
      <c r="E1198" s="475"/>
      <c r="F1198" s="475"/>
      <c r="G1198" s="476">
        <v>0</v>
      </c>
      <c r="H1198" s="269"/>
      <c r="I1198" s="270"/>
      <c r="J1198" s="475"/>
      <c r="K1198" s="7"/>
      <c r="N1198" s="227"/>
      <c r="O1198" s="488"/>
      <c r="P1198" s="488"/>
      <c r="AM1198">
        <v>0</v>
      </c>
      <c r="AN1198">
        <v>0</v>
      </c>
    </row>
    <row r="1199" spans="1:40" hidden="1" outlineLevel="1" x14ac:dyDescent="0.35">
      <c r="A1199" s="12" t="s">
        <v>253</v>
      </c>
      <c r="B1199" s="35">
        <v>177</v>
      </c>
      <c r="C1199" s="473"/>
      <c r="D1199" s="259"/>
      <c r="E1199" s="475"/>
      <c r="F1199" s="475"/>
      <c r="G1199" s="476">
        <v>0</v>
      </c>
      <c r="H1199" s="269"/>
      <c r="I1199" s="270"/>
      <c r="J1199" s="475"/>
      <c r="K1199" s="7"/>
      <c r="N1199" s="227"/>
      <c r="O1199" s="488"/>
      <c r="P1199" s="488"/>
      <c r="AM1199">
        <v>0</v>
      </c>
      <c r="AN1199">
        <v>0</v>
      </c>
    </row>
    <row r="1200" spans="1:40" hidden="1" outlineLevel="1" x14ac:dyDescent="0.35">
      <c r="A1200" s="12" t="s">
        <v>253</v>
      </c>
      <c r="B1200" s="35">
        <v>178</v>
      </c>
      <c r="C1200" s="473"/>
      <c r="D1200" s="259"/>
      <c r="E1200" s="475"/>
      <c r="F1200" s="475"/>
      <c r="G1200" s="476">
        <v>0</v>
      </c>
      <c r="H1200" s="269"/>
      <c r="I1200" s="270"/>
      <c r="J1200" s="475"/>
      <c r="K1200" s="7"/>
      <c r="N1200" s="227"/>
      <c r="O1200" s="488"/>
      <c r="P1200" s="488"/>
      <c r="AM1200">
        <v>0</v>
      </c>
      <c r="AN1200">
        <v>0</v>
      </c>
    </row>
    <row r="1201" spans="1:40" hidden="1" outlineLevel="1" x14ac:dyDescent="0.35">
      <c r="A1201" s="12" t="s">
        <v>253</v>
      </c>
      <c r="B1201" s="35">
        <v>179</v>
      </c>
      <c r="C1201" s="473"/>
      <c r="D1201" s="259"/>
      <c r="E1201" s="475"/>
      <c r="F1201" s="475"/>
      <c r="G1201" s="476">
        <v>0</v>
      </c>
      <c r="H1201" s="269"/>
      <c r="I1201" s="270"/>
      <c r="J1201" s="475"/>
      <c r="K1201" s="7"/>
      <c r="N1201" s="227"/>
      <c r="O1201" s="488"/>
      <c r="P1201" s="488"/>
      <c r="AM1201">
        <v>0</v>
      </c>
      <c r="AN1201">
        <v>0</v>
      </c>
    </row>
    <row r="1202" spans="1:40" hidden="1" outlineLevel="1" x14ac:dyDescent="0.35">
      <c r="A1202" s="12" t="s">
        <v>253</v>
      </c>
      <c r="B1202" s="35">
        <v>180</v>
      </c>
      <c r="C1202" s="473"/>
      <c r="D1202" s="259"/>
      <c r="E1202" s="475"/>
      <c r="F1202" s="475"/>
      <c r="G1202" s="476">
        <v>0</v>
      </c>
      <c r="H1202" s="269"/>
      <c r="I1202" s="270"/>
      <c r="J1202" s="475"/>
      <c r="K1202" s="7"/>
      <c r="N1202" s="227"/>
      <c r="O1202" s="488"/>
      <c r="P1202" s="488"/>
      <c r="AM1202">
        <v>0</v>
      </c>
      <c r="AN1202">
        <v>0</v>
      </c>
    </row>
    <row r="1203" spans="1:40" hidden="1" outlineLevel="1" x14ac:dyDescent="0.35">
      <c r="A1203" s="12" t="s">
        <v>253</v>
      </c>
      <c r="B1203" s="35">
        <v>181</v>
      </c>
      <c r="C1203" s="473"/>
      <c r="D1203" s="259"/>
      <c r="E1203" s="475"/>
      <c r="F1203" s="475"/>
      <c r="G1203" s="476">
        <v>0</v>
      </c>
      <c r="H1203" s="269"/>
      <c r="I1203" s="270"/>
      <c r="J1203" s="475"/>
      <c r="K1203" s="7"/>
      <c r="N1203" s="227"/>
      <c r="O1203" s="488"/>
      <c r="P1203" s="488"/>
      <c r="AM1203">
        <v>0</v>
      </c>
      <c r="AN1203">
        <v>0</v>
      </c>
    </row>
    <row r="1204" spans="1:40" hidden="1" outlineLevel="1" x14ac:dyDescent="0.35">
      <c r="A1204" s="12" t="s">
        <v>253</v>
      </c>
      <c r="B1204" s="35">
        <v>182</v>
      </c>
      <c r="C1204" s="473"/>
      <c r="D1204" s="259"/>
      <c r="E1204" s="475"/>
      <c r="F1204" s="475"/>
      <c r="G1204" s="476">
        <v>0</v>
      </c>
      <c r="H1204" s="269"/>
      <c r="I1204" s="270"/>
      <c r="J1204" s="475"/>
      <c r="K1204" s="7"/>
      <c r="N1204" s="227"/>
      <c r="O1204" s="488"/>
      <c r="P1204" s="488"/>
      <c r="AM1204">
        <v>0</v>
      </c>
      <c r="AN1204">
        <v>0</v>
      </c>
    </row>
    <row r="1205" spans="1:40" hidden="1" outlineLevel="1" x14ac:dyDescent="0.35">
      <c r="A1205" s="12" t="s">
        <v>253</v>
      </c>
      <c r="B1205" s="35">
        <v>183</v>
      </c>
      <c r="C1205" s="473"/>
      <c r="D1205" s="259"/>
      <c r="E1205" s="475"/>
      <c r="F1205" s="475"/>
      <c r="G1205" s="476">
        <v>0</v>
      </c>
      <c r="H1205" s="269"/>
      <c r="I1205" s="270"/>
      <c r="J1205" s="475"/>
      <c r="K1205" s="7"/>
      <c r="N1205" s="227"/>
      <c r="O1205" s="488"/>
      <c r="P1205" s="488"/>
      <c r="AM1205">
        <v>0</v>
      </c>
      <c r="AN1205">
        <v>0</v>
      </c>
    </row>
    <row r="1206" spans="1:40" hidden="1" outlineLevel="1" x14ac:dyDescent="0.35">
      <c r="A1206" s="12" t="s">
        <v>253</v>
      </c>
      <c r="B1206" s="35">
        <v>184</v>
      </c>
      <c r="C1206" s="473"/>
      <c r="D1206" s="259"/>
      <c r="E1206" s="475"/>
      <c r="F1206" s="475"/>
      <c r="G1206" s="476">
        <v>0</v>
      </c>
      <c r="H1206" s="269"/>
      <c r="I1206" s="270"/>
      <c r="J1206" s="475"/>
      <c r="K1206" s="7"/>
      <c r="N1206" s="227"/>
      <c r="O1206" s="488"/>
      <c r="P1206" s="488"/>
      <c r="AM1206">
        <v>0</v>
      </c>
      <c r="AN1206">
        <v>0</v>
      </c>
    </row>
    <row r="1207" spans="1:40" hidden="1" outlineLevel="1" x14ac:dyDescent="0.35">
      <c r="A1207" s="12" t="s">
        <v>253</v>
      </c>
      <c r="B1207" s="35">
        <v>185</v>
      </c>
      <c r="C1207" s="473"/>
      <c r="D1207" s="259"/>
      <c r="E1207" s="475"/>
      <c r="F1207" s="475"/>
      <c r="G1207" s="476">
        <v>0</v>
      </c>
      <c r="H1207" s="269"/>
      <c r="I1207" s="270"/>
      <c r="J1207" s="475"/>
      <c r="K1207" s="7"/>
      <c r="N1207" s="227"/>
      <c r="O1207" s="488"/>
      <c r="P1207" s="488"/>
      <c r="AM1207">
        <v>0</v>
      </c>
      <c r="AN1207">
        <v>0</v>
      </c>
    </row>
    <row r="1208" spans="1:40" hidden="1" outlineLevel="1" x14ac:dyDescent="0.35">
      <c r="A1208" s="12" t="s">
        <v>253</v>
      </c>
      <c r="B1208" s="35">
        <v>186</v>
      </c>
      <c r="C1208" s="473"/>
      <c r="D1208" s="259"/>
      <c r="E1208" s="475"/>
      <c r="F1208" s="475"/>
      <c r="G1208" s="476">
        <v>0</v>
      </c>
      <c r="H1208" s="269"/>
      <c r="I1208" s="270"/>
      <c r="J1208" s="475"/>
      <c r="K1208" s="7"/>
      <c r="N1208" s="227"/>
      <c r="O1208" s="488"/>
      <c r="P1208" s="488"/>
      <c r="AM1208">
        <v>0</v>
      </c>
      <c r="AN1208">
        <v>0</v>
      </c>
    </row>
    <row r="1209" spans="1:40" hidden="1" outlineLevel="1" x14ac:dyDescent="0.35">
      <c r="A1209" s="12" t="s">
        <v>253</v>
      </c>
      <c r="B1209" s="35">
        <v>187</v>
      </c>
      <c r="C1209" s="473"/>
      <c r="D1209" s="259"/>
      <c r="E1209" s="475"/>
      <c r="F1209" s="475"/>
      <c r="G1209" s="476">
        <v>0</v>
      </c>
      <c r="H1209" s="269"/>
      <c r="I1209" s="270"/>
      <c r="J1209" s="475"/>
      <c r="K1209" s="7"/>
      <c r="N1209" s="227"/>
      <c r="O1209" s="488"/>
      <c r="P1209" s="488"/>
      <c r="AM1209">
        <v>0</v>
      </c>
      <c r="AN1209">
        <v>0</v>
      </c>
    </row>
    <row r="1210" spans="1:40" hidden="1" outlineLevel="1" x14ac:dyDescent="0.35">
      <c r="A1210" s="12" t="s">
        <v>253</v>
      </c>
      <c r="B1210" s="35">
        <v>188</v>
      </c>
      <c r="C1210" s="473"/>
      <c r="D1210" s="259"/>
      <c r="E1210" s="475"/>
      <c r="F1210" s="475"/>
      <c r="G1210" s="476">
        <v>0</v>
      </c>
      <c r="H1210" s="269"/>
      <c r="I1210" s="270"/>
      <c r="J1210" s="475"/>
      <c r="K1210" s="7"/>
      <c r="N1210" s="227"/>
      <c r="O1210" s="488"/>
      <c r="P1210" s="488"/>
      <c r="AM1210">
        <v>0</v>
      </c>
      <c r="AN1210">
        <v>0</v>
      </c>
    </row>
    <row r="1211" spans="1:40" hidden="1" outlineLevel="1" x14ac:dyDescent="0.35">
      <c r="A1211" s="12" t="s">
        <v>253</v>
      </c>
      <c r="B1211" s="35">
        <v>189</v>
      </c>
      <c r="C1211" s="473"/>
      <c r="D1211" s="259"/>
      <c r="E1211" s="475"/>
      <c r="F1211" s="475"/>
      <c r="G1211" s="476">
        <v>0</v>
      </c>
      <c r="H1211" s="269"/>
      <c r="I1211" s="270"/>
      <c r="J1211" s="475"/>
      <c r="K1211" s="7"/>
      <c r="N1211" s="227"/>
      <c r="O1211" s="488"/>
      <c r="P1211" s="488"/>
      <c r="AM1211">
        <v>0</v>
      </c>
      <c r="AN1211">
        <v>0</v>
      </c>
    </row>
    <row r="1212" spans="1:40" hidden="1" outlineLevel="1" x14ac:dyDescent="0.35">
      <c r="A1212" s="12" t="s">
        <v>253</v>
      </c>
      <c r="B1212" s="35">
        <v>190</v>
      </c>
      <c r="C1212" s="473"/>
      <c r="D1212" s="259"/>
      <c r="E1212" s="475"/>
      <c r="F1212" s="475"/>
      <c r="G1212" s="476">
        <v>0</v>
      </c>
      <c r="H1212" s="269"/>
      <c r="I1212" s="270"/>
      <c r="J1212" s="475"/>
      <c r="K1212" s="7"/>
      <c r="N1212" s="227"/>
      <c r="O1212" s="488"/>
      <c r="P1212" s="488"/>
      <c r="AM1212">
        <v>0</v>
      </c>
      <c r="AN1212">
        <v>0</v>
      </c>
    </row>
    <row r="1213" spans="1:40" hidden="1" outlineLevel="1" x14ac:dyDescent="0.35">
      <c r="A1213" s="12" t="s">
        <v>253</v>
      </c>
      <c r="B1213" s="35">
        <v>191</v>
      </c>
      <c r="C1213" s="473"/>
      <c r="D1213" s="259"/>
      <c r="E1213" s="475"/>
      <c r="F1213" s="475"/>
      <c r="G1213" s="476">
        <v>0</v>
      </c>
      <c r="H1213" s="269"/>
      <c r="I1213" s="270"/>
      <c r="J1213" s="475"/>
      <c r="K1213" s="7"/>
      <c r="N1213" s="227"/>
      <c r="O1213" s="488"/>
      <c r="P1213" s="488"/>
      <c r="AM1213">
        <v>0</v>
      </c>
      <c r="AN1213">
        <v>0</v>
      </c>
    </row>
    <row r="1214" spans="1:40" hidden="1" outlineLevel="1" x14ac:dyDescent="0.35">
      <c r="A1214" s="12" t="s">
        <v>253</v>
      </c>
      <c r="B1214" s="35">
        <v>192</v>
      </c>
      <c r="C1214" s="473"/>
      <c r="D1214" s="259"/>
      <c r="E1214" s="475"/>
      <c r="F1214" s="475"/>
      <c r="G1214" s="476">
        <v>0</v>
      </c>
      <c r="H1214" s="269"/>
      <c r="I1214" s="270"/>
      <c r="J1214" s="475"/>
      <c r="K1214" s="7"/>
      <c r="N1214" s="227"/>
      <c r="O1214" s="488"/>
      <c r="P1214" s="488"/>
      <c r="AM1214">
        <v>0</v>
      </c>
      <c r="AN1214">
        <v>0</v>
      </c>
    </row>
    <row r="1215" spans="1:40" hidden="1" outlineLevel="1" x14ac:dyDescent="0.35">
      <c r="A1215" s="12" t="s">
        <v>253</v>
      </c>
      <c r="B1215" s="35">
        <v>193</v>
      </c>
      <c r="C1215" s="473"/>
      <c r="D1215" s="259"/>
      <c r="E1215" s="475"/>
      <c r="F1215" s="475"/>
      <c r="G1215" s="476">
        <v>0</v>
      </c>
      <c r="H1215" s="269"/>
      <c r="I1215" s="270"/>
      <c r="J1215" s="475"/>
      <c r="K1215" s="7"/>
      <c r="N1215" s="227"/>
      <c r="O1215" s="488"/>
      <c r="P1215" s="488"/>
      <c r="AM1215">
        <v>0</v>
      </c>
      <c r="AN1215">
        <v>0</v>
      </c>
    </row>
    <row r="1216" spans="1:40" hidden="1" outlineLevel="1" x14ac:dyDescent="0.35">
      <c r="A1216" s="12" t="s">
        <v>253</v>
      </c>
      <c r="B1216" s="35">
        <v>194</v>
      </c>
      <c r="C1216" s="473"/>
      <c r="D1216" s="259"/>
      <c r="E1216" s="475"/>
      <c r="F1216" s="475"/>
      <c r="G1216" s="476">
        <v>0</v>
      </c>
      <c r="H1216" s="269"/>
      <c r="I1216" s="270"/>
      <c r="J1216" s="475"/>
      <c r="K1216" s="7"/>
      <c r="N1216" s="227"/>
      <c r="O1216" s="488"/>
      <c r="P1216" s="488"/>
      <c r="AM1216">
        <v>0</v>
      </c>
      <c r="AN1216">
        <v>0</v>
      </c>
    </row>
    <row r="1217" spans="1:40" hidden="1" outlineLevel="1" x14ac:dyDescent="0.35">
      <c r="A1217" s="12" t="s">
        <v>253</v>
      </c>
      <c r="B1217" s="35">
        <v>195</v>
      </c>
      <c r="C1217" s="473"/>
      <c r="D1217" s="259"/>
      <c r="E1217" s="475"/>
      <c r="F1217" s="475"/>
      <c r="G1217" s="476">
        <v>0</v>
      </c>
      <c r="H1217" s="269"/>
      <c r="I1217" s="270"/>
      <c r="J1217" s="475"/>
      <c r="K1217" s="7"/>
      <c r="N1217" s="227"/>
      <c r="O1217" s="488"/>
      <c r="P1217" s="488"/>
      <c r="AM1217">
        <v>0</v>
      </c>
      <c r="AN1217">
        <v>0</v>
      </c>
    </row>
    <row r="1218" spans="1:40" hidden="1" outlineLevel="1" x14ac:dyDescent="0.35">
      <c r="A1218" s="12" t="s">
        <v>253</v>
      </c>
      <c r="B1218" s="35">
        <v>196</v>
      </c>
      <c r="C1218" s="473"/>
      <c r="D1218" s="259"/>
      <c r="E1218" s="475"/>
      <c r="F1218" s="475"/>
      <c r="G1218" s="476">
        <v>0</v>
      </c>
      <c r="H1218" s="269"/>
      <c r="I1218" s="270"/>
      <c r="J1218" s="475"/>
      <c r="K1218" s="7"/>
      <c r="N1218" s="227"/>
      <c r="O1218" s="488"/>
      <c r="P1218" s="488"/>
      <c r="AM1218">
        <v>0</v>
      </c>
      <c r="AN1218">
        <v>0</v>
      </c>
    </row>
    <row r="1219" spans="1:40" hidden="1" outlineLevel="1" x14ac:dyDescent="0.35">
      <c r="A1219" s="12" t="s">
        <v>253</v>
      </c>
      <c r="B1219" s="35">
        <v>197</v>
      </c>
      <c r="C1219" s="473"/>
      <c r="D1219" s="259"/>
      <c r="E1219" s="475"/>
      <c r="F1219" s="475"/>
      <c r="G1219" s="476">
        <v>0</v>
      </c>
      <c r="H1219" s="269"/>
      <c r="I1219" s="270"/>
      <c r="J1219" s="475"/>
      <c r="K1219" s="7"/>
      <c r="N1219" s="227"/>
      <c r="O1219" s="488"/>
      <c r="P1219" s="488"/>
      <c r="AM1219">
        <v>0</v>
      </c>
      <c r="AN1219">
        <v>0</v>
      </c>
    </row>
    <row r="1220" spans="1:40" hidden="1" outlineLevel="1" x14ac:dyDescent="0.35">
      <c r="A1220" s="12" t="s">
        <v>253</v>
      </c>
      <c r="B1220" s="35">
        <v>198</v>
      </c>
      <c r="C1220" s="473"/>
      <c r="D1220" s="259"/>
      <c r="E1220" s="475"/>
      <c r="F1220" s="475"/>
      <c r="G1220" s="476">
        <v>0</v>
      </c>
      <c r="H1220" s="269"/>
      <c r="I1220" s="270"/>
      <c r="J1220" s="475"/>
      <c r="K1220" s="7"/>
      <c r="N1220" s="227"/>
      <c r="O1220" s="488"/>
      <c r="P1220" s="488"/>
      <c r="AM1220">
        <v>0</v>
      </c>
      <c r="AN1220">
        <v>0</v>
      </c>
    </row>
    <row r="1221" spans="1:40" hidden="1" outlineLevel="1" x14ac:dyDescent="0.35">
      <c r="A1221" s="12" t="s">
        <v>253</v>
      </c>
      <c r="B1221" s="35">
        <v>199</v>
      </c>
      <c r="C1221" s="473"/>
      <c r="D1221" s="259"/>
      <c r="E1221" s="475"/>
      <c r="F1221" s="475"/>
      <c r="G1221" s="476">
        <v>0</v>
      </c>
      <c r="H1221" s="269"/>
      <c r="I1221" s="270"/>
      <c r="J1221" s="475"/>
      <c r="K1221" s="7"/>
      <c r="N1221" s="227"/>
      <c r="O1221" s="488"/>
      <c r="P1221" s="488"/>
      <c r="AM1221">
        <v>0</v>
      </c>
      <c r="AN1221">
        <v>0</v>
      </c>
    </row>
    <row r="1222" spans="1:40" hidden="1" outlineLevel="1" x14ac:dyDescent="0.35">
      <c r="A1222" s="12" t="s">
        <v>253</v>
      </c>
      <c r="B1222" s="35">
        <v>200</v>
      </c>
      <c r="C1222" s="473"/>
      <c r="D1222" s="259"/>
      <c r="E1222" s="475"/>
      <c r="F1222" s="475"/>
      <c r="G1222" s="476">
        <v>0</v>
      </c>
      <c r="H1222" s="269"/>
      <c r="I1222" s="270"/>
      <c r="J1222" s="475"/>
      <c r="K1222" s="7"/>
      <c r="N1222" s="227"/>
      <c r="O1222" s="488"/>
      <c r="P1222" s="488"/>
      <c r="AM1222">
        <v>0</v>
      </c>
      <c r="AN1222">
        <v>0</v>
      </c>
    </row>
    <row r="1223" spans="1:40" ht="15" customHeight="1" collapsed="1" thickBot="1" x14ac:dyDescent="0.4">
      <c r="A1223" s="103"/>
      <c r="B1223" s="104" t="s">
        <v>242</v>
      </c>
      <c r="C1223" s="275"/>
      <c r="D1223" s="259"/>
      <c r="E1223" s="259"/>
      <c r="F1223" s="259"/>
      <c r="G1223" s="271"/>
      <c r="H1223" s="271"/>
      <c r="I1223" s="271"/>
      <c r="J1223" s="259"/>
      <c r="K1223" s="105"/>
      <c r="N1223" s="227"/>
      <c r="O1223" s="488"/>
      <c r="P1223" s="488"/>
      <c r="AM1223">
        <v>0</v>
      </c>
      <c r="AN1223">
        <v>0</v>
      </c>
    </row>
    <row r="1224" spans="1:40" ht="15.5" thickBot="1" x14ac:dyDescent="0.4">
      <c r="A1224" s="6"/>
      <c r="E1224" s="108" t="s">
        <v>255</v>
      </c>
      <c r="G1224" s="40">
        <f>SUM(G1021:G1045)</f>
        <v>3230000</v>
      </c>
      <c r="H1224" s="256"/>
      <c r="I1224" s="272"/>
      <c r="J1224" s="32"/>
      <c r="K1224" s="7"/>
      <c r="N1224" s="227"/>
      <c r="O1224" s="488"/>
      <c r="P1224" s="488"/>
    </row>
    <row r="1225" spans="1:40" ht="10.5" customHeight="1" thickBot="1" x14ac:dyDescent="0.4">
      <c r="A1225" s="8"/>
      <c r="B1225" s="36"/>
      <c r="C1225" s="31"/>
      <c r="D1225" s="36"/>
      <c r="E1225" s="36"/>
      <c r="F1225" s="36"/>
      <c r="G1225" s="36"/>
      <c r="H1225" s="36"/>
      <c r="I1225" s="36"/>
      <c r="J1225" s="36"/>
      <c r="K1225" s="10"/>
      <c r="N1225" s="227"/>
      <c r="O1225" s="488"/>
      <c r="P1225" s="488"/>
    </row>
    <row r="1226" spans="1:40" ht="15.5" thickBot="1" x14ac:dyDescent="0.4">
      <c r="J1226" s="32"/>
      <c r="N1226" s="227"/>
      <c r="O1226" s="488"/>
      <c r="P1226" s="488"/>
    </row>
    <row r="1227" spans="1:40" ht="10.5" customHeight="1" x14ac:dyDescent="0.35">
      <c r="A1227" s="3"/>
      <c r="B1227" s="33"/>
      <c r="C1227" s="30"/>
      <c r="D1227" s="33"/>
      <c r="E1227" s="33"/>
      <c r="F1227" s="33"/>
      <c r="G1227" s="33"/>
      <c r="H1227" s="33"/>
      <c r="I1227" s="33"/>
      <c r="J1227" s="33"/>
      <c r="K1227" s="5"/>
      <c r="N1227" s="227"/>
      <c r="O1227" s="488"/>
      <c r="P1227" s="488"/>
    </row>
    <row r="1228" spans="1:40" ht="15.5" thickBot="1" x14ac:dyDescent="0.4">
      <c r="A1228" s="6"/>
      <c r="B1228" s="34" t="s">
        <v>159</v>
      </c>
      <c r="C1228" s="11" t="s">
        <v>160</v>
      </c>
      <c r="D1228" s="252" t="s">
        <v>161</v>
      </c>
      <c r="E1228" s="581" t="s">
        <v>162</v>
      </c>
      <c r="F1228" s="581"/>
      <c r="G1228" s="426" t="s">
        <v>256</v>
      </c>
      <c r="H1228" s="518" t="s">
        <v>165</v>
      </c>
      <c r="I1228" s="581" t="s">
        <v>249</v>
      </c>
      <c r="J1228" s="581"/>
      <c r="K1228" s="45"/>
      <c r="N1228" s="227"/>
      <c r="O1228" s="488"/>
      <c r="P1228" s="488"/>
    </row>
    <row r="1229" spans="1:40" x14ac:dyDescent="0.35">
      <c r="A1229" s="14" t="s">
        <v>586</v>
      </c>
      <c r="B1229" s="33"/>
      <c r="C1229" s="30"/>
      <c r="D1229" s="33"/>
      <c r="E1229" s="33"/>
      <c r="F1229" s="33"/>
      <c r="H1229" s="33"/>
      <c r="I1229" s="33"/>
      <c r="J1229" s="33"/>
      <c r="K1229" s="7"/>
      <c r="N1229" s="227"/>
      <c r="O1229" s="488"/>
      <c r="P1229" s="488"/>
      <c r="AM1229" t="s">
        <v>174</v>
      </c>
      <c r="AN1229" t="s">
        <v>178</v>
      </c>
    </row>
    <row r="1230" spans="1:40" x14ac:dyDescent="0.35">
      <c r="A1230" s="15" t="s">
        <v>258</v>
      </c>
      <c r="B1230" s="35">
        <v>1</v>
      </c>
      <c r="C1230" s="473" t="s">
        <v>210</v>
      </c>
      <c r="D1230" s="259"/>
      <c r="E1230" s="598" t="s">
        <v>783</v>
      </c>
      <c r="F1230" s="598"/>
      <c r="G1230" s="485">
        <v>37500000</v>
      </c>
      <c r="H1230" s="433"/>
      <c r="I1230" s="599" t="s">
        <v>784</v>
      </c>
      <c r="J1230" s="600"/>
      <c r="K1230" s="7"/>
      <c r="N1230" s="227"/>
      <c r="O1230" s="488"/>
      <c r="P1230" s="488"/>
      <c r="AM1230">
        <v>0</v>
      </c>
      <c r="AN1230">
        <v>0</v>
      </c>
    </row>
    <row r="1231" spans="1:40" x14ac:dyDescent="0.35">
      <c r="A1231" s="15" t="s">
        <v>258</v>
      </c>
      <c r="B1231" s="35">
        <v>2</v>
      </c>
      <c r="C1231" s="473" t="s">
        <v>210</v>
      </c>
      <c r="D1231" s="259"/>
      <c r="E1231" s="598" t="s">
        <v>785</v>
      </c>
      <c r="F1231" s="598"/>
      <c r="G1231" s="485">
        <v>5000000</v>
      </c>
      <c r="H1231" s="433"/>
      <c r="I1231" s="599" t="s">
        <v>786</v>
      </c>
      <c r="J1231" s="600"/>
      <c r="K1231" s="7"/>
      <c r="N1231" s="227"/>
      <c r="O1231" s="488"/>
      <c r="P1231" s="488"/>
      <c r="AM1231">
        <v>0</v>
      </c>
      <c r="AN1231">
        <v>0</v>
      </c>
    </row>
    <row r="1232" spans="1:40" x14ac:dyDescent="0.35">
      <c r="A1232" s="15" t="s">
        <v>258</v>
      </c>
      <c r="B1232" s="35">
        <v>3</v>
      </c>
      <c r="C1232" s="473" t="s">
        <v>210</v>
      </c>
      <c r="D1232" s="259"/>
      <c r="E1232" s="598" t="s">
        <v>787</v>
      </c>
      <c r="F1232" s="598"/>
      <c r="G1232" s="485">
        <v>2000000</v>
      </c>
      <c r="H1232" s="433"/>
      <c r="I1232" s="599"/>
      <c r="J1232" s="600"/>
      <c r="K1232" s="7"/>
      <c r="N1232" s="227"/>
      <c r="O1232" s="488"/>
      <c r="P1232" s="488"/>
      <c r="AM1232">
        <v>0</v>
      </c>
      <c r="AN1232">
        <v>0</v>
      </c>
    </row>
    <row r="1233" spans="1:40" x14ac:dyDescent="0.35">
      <c r="A1233" s="15" t="s">
        <v>258</v>
      </c>
      <c r="B1233" s="35">
        <v>4</v>
      </c>
      <c r="C1233" s="473" t="s">
        <v>210</v>
      </c>
      <c r="D1233" s="259"/>
      <c r="E1233" s="598" t="s">
        <v>788</v>
      </c>
      <c r="F1233" s="598"/>
      <c r="G1233" s="485">
        <v>1000000</v>
      </c>
      <c r="H1233" s="433"/>
      <c r="I1233" s="599"/>
      <c r="J1233" s="600"/>
      <c r="K1233" s="7"/>
      <c r="N1233" s="227"/>
      <c r="O1233" s="488"/>
      <c r="P1233" s="488"/>
      <c r="AM1233">
        <v>0</v>
      </c>
      <c r="AN1233">
        <v>0</v>
      </c>
    </row>
    <row r="1234" spans="1:40" x14ac:dyDescent="0.35">
      <c r="A1234" s="15" t="s">
        <v>258</v>
      </c>
      <c r="B1234" s="35">
        <v>5</v>
      </c>
      <c r="C1234" s="473"/>
      <c r="D1234" s="259"/>
      <c r="E1234" s="598"/>
      <c r="F1234" s="598"/>
      <c r="G1234" s="485">
        <v>0</v>
      </c>
      <c r="H1234" s="433"/>
      <c r="I1234" s="599"/>
      <c r="J1234" s="600"/>
      <c r="K1234" s="7"/>
      <c r="N1234" s="227"/>
      <c r="O1234" s="488"/>
      <c r="P1234" s="488"/>
      <c r="AM1234">
        <v>0</v>
      </c>
      <c r="AN1234">
        <v>0</v>
      </c>
    </row>
    <row r="1235" spans="1:40" x14ac:dyDescent="0.35">
      <c r="A1235" s="15" t="s">
        <v>258</v>
      </c>
      <c r="B1235" s="35">
        <v>6</v>
      </c>
      <c r="C1235" s="473"/>
      <c r="D1235" s="259"/>
      <c r="E1235" s="598"/>
      <c r="F1235" s="598"/>
      <c r="G1235" s="485">
        <v>0</v>
      </c>
      <c r="H1235" s="433"/>
      <c r="I1235" s="599"/>
      <c r="J1235" s="600"/>
      <c r="K1235" s="7"/>
      <c r="N1235" s="227"/>
      <c r="O1235" s="488"/>
      <c r="P1235" s="488"/>
      <c r="AM1235">
        <v>0</v>
      </c>
      <c r="AN1235">
        <v>0</v>
      </c>
    </row>
    <row r="1236" spans="1:40" x14ac:dyDescent="0.35">
      <c r="A1236" s="15" t="s">
        <v>258</v>
      </c>
      <c r="B1236" s="35">
        <v>7</v>
      </c>
      <c r="C1236" s="473"/>
      <c r="D1236" s="259"/>
      <c r="E1236" s="598"/>
      <c r="F1236" s="598"/>
      <c r="G1236" s="485">
        <v>0</v>
      </c>
      <c r="H1236" s="433"/>
      <c r="I1236" s="599"/>
      <c r="J1236" s="600"/>
      <c r="K1236" s="7"/>
      <c r="N1236" s="227"/>
      <c r="O1236" s="488"/>
      <c r="P1236" s="488"/>
      <c r="AM1236">
        <v>0</v>
      </c>
      <c r="AN1236">
        <v>0</v>
      </c>
    </row>
    <row r="1237" spans="1:40" x14ac:dyDescent="0.35">
      <c r="A1237" s="15" t="s">
        <v>258</v>
      </c>
      <c r="B1237" s="35">
        <v>8</v>
      </c>
      <c r="C1237" s="473"/>
      <c r="D1237" s="259"/>
      <c r="E1237" s="598"/>
      <c r="F1237" s="598"/>
      <c r="G1237" s="485">
        <v>0</v>
      </c>
      <c r="H1237" s="433"/>
      <c r="I1237" s="599"/>
      <c r="J1237" s="600"/>
      <c r="K1237" s="7"/>
      <c r="N1237" s="227"/>
      <c r="O1237" s="488"/>
      <c r="P1237" s="488"/>
      <c r="AM1237">
        <v>0</v>
      </c>
      <c r="AN1237">
        <v>0</v>
      </c>
    </row>
    <row r="1238" spans="1:40" x14ac:dyDescent="0.35">
      <c r="A1238" s="15" t="s">
        <v>258</v>
      </c>
      <c r="B1238" s="35">
        <v>9</v>
      </c>
      <c r="C1238" s="473"/>
      <c r="D1238" s="259"/>
      <c r="E1238" s="598"/>
      <c r="F1238" s="598"/>
      <c r="G1238" s="485">
        <v>0</v>
      </c>
      <c r="H1238" s="433"/>
      <c r="I1238" s="599"/>
      <c r="J1238" s="600"/>
      <c r="K1238" s="7"/>
      <c r="N1238" s="227"/>
      <c r="O1238" s="488"/>
      <c r="P1238" s="488"/>
      <c r="AM1238">
        <v>0</v>
      </c>
      <c r="AN1238">
        <v>0</v>
      </c>
    </row>
    <row r="1239" spans="1:40" x14ac:dyDescent="0.35">
      <c r="A1239" s="15" t="s">
        <v>258</v>
      </c>
      <c r="B1239" s="35">
        <v>10</v>
      </c>
      <c r="C1239" s="473"/>
      <c r="D1239" s="259"/>
      <c r="E1239" s="598"/>
      <c r="F1239" s="598"/>
      <c r="G1239" s="485">
        <v>0</v>
      </c>
      <c r="H1239" s="433"/>
      <c r="I1239" s="599"/>
      <c r="J1239" s="600"/>
      <c r="K1239" s="7"/>
      <c r="N1239" s="227"/>
      <c r="O1239" s="488"/>
      <c r="P1239" s="488"/>
      <c r="AM1239">
        <v>0</v>
      </c>
      <c r="AN1239">
        <v>0</v>
      </c>
    </row>
    <row r="1240" spans="1:40" x14ac:dyDescent="0.35">
      <c r="A1240" s="15" t="s">
        <v>258</v>
      </c>
      <c r="B1240" s="35">
        <v>11</v>
      </c>
      <c r="C1240" s="473"/>
      <c r="D1240" s="259"/>
      <c r="E1240" s="598"/>
      <c r="F1240" s="598"/>
      <c r="G1240" s="485">
        <v>0</v>
      </c>
      <c r="H1240" s="433"/>
      <c r="I1240" s="599"/>
      <c r="J1240" s="600"/>
      <c r="K1240" s="7"/>
      <c r="N1240" s="227"/>
      <c r="O1240" s="488"/>
      <c r="P1240" s="488"/>
      <c r="AM1240">
        <v>0</v>
      </c>
      <c r="AN1240">
        <v>0</v>
      </c>
    </row>
    <row r="1241" spans="1:40" x14ac:dyDescent="0.35">
      <c r="A1241" s="15" t="s">
        <v>258</v>
      </c>
      <c r="B1241" s="35">
        <v>12</v>
      </c>
      <c r="C1241" s="473"/>
      <c r="D1241" s="259"/>
      <c r="E1241" s="598"/>
      <c r="F1241" s="598"/>
      <c r="G1241" s="485">
        <v>0</v>
      </c>
      <c r="H1241" s="433"/>
      <c r="I1241" s="599"/>
      <c r="J1241" s="600"/>
      <c r="K1241" s="7"/>
      <c r="N1241" s="227"/>
      <c r="O1241" s="488"/>
      <c r="P1241" s="488"/>
      <c r="AM1241">
        <v>0</v>
      </c>
      <c r="AN1241">
        <v>0</v>
      </c>
    </row>
    <row r="1242" spans="1:40" x14ac:dyDescent="0.35">
      <c r="A1242" s="15" t="s">
        <v>258</v>
      </c>
      <c r="B1242" s="35">
        <v>13</v>
      </c>
      <c r="C1242" s="473"/>
      <c r="D1242" s="259"/>
      <c r="E1242" s="598"/>
      <c r="F1242" s="598"/>
      <c r="G1242" s="485">
        <v>0</v>
      </c>
      <c r="H1242" s="433"/>
      <c r="I1242" s="599"/>
      <c r="J1242" s="600"/>
      <c r="K1242" s="7"/>
      <c r="N1242" s="227"/>
      <c r="O1242" s="488"/>
      <c r="P1242" s="488"/>
      <c r="AM1242">
        <v>0</v>
      </c>
      <c r="AN1242">
        <v>0</v>
      </c>
    </row>
    <row r="1243" spans="1:40" x14ac:dyDescent="0.35">
      <c r="A1243" s="15" t="s">
        <v>258</v>
      </c>
      <c r="B1243" s="35">
        <v>14</v>
      </c>
      <c r="C1243" s="473"/>
      <c r="D1243" s="259"/>
      <c r="E1243" s="598"/>
      <c r="F1243" s="598"/>
      <c r="G1243" s="485">
        <v>0</v>
      </c>
      <c r="H1243" s="433"/>
      <c r="I1243" s="599"/>
      <c r="J1243" s="600"/>
      <c r="K1243" s="7"/>
      <c r="N1243" s="227"/>
      <c r="O1243" s="488"/>
      <c r="P1243" s="488"/>
      <c r="AM1243">
        <v>0</v>
      </c>
      <c r="AN1243">
        <v>0</v>
      </c>
    </row>
    <row r="1244" spans="1:40" x14ac:dyDescent="0.35">
      <c r="A1244" s="15" t="s">
        <v>258</v>
      </c>
      <c r="B1244" s="35">
        <v>15</v>
      </c>
      <c r="C1244" s="473"/>
      <c r="D1244" s="259"/>
      <c r="E1244" s="598"/>
      <c r="F1244" s="598"/>
      <c r="G1244" s="485">
        <v>0</v>
      </c>
      <c r="H1244" s="433"/>
      <c r="I1244" s="599"/>
      <c r="J1244" s="600"/>
      <c r="K1244" s="7"/>
      <c r="N1244" s="227"/>
      <c r="O1244" s="488"/>
      <c r="P1244" s="488"/>
      <c r="AM1244">
        <v>0</v>
      </c>
      <c r="AN1244">
        <v>0</v>
      </c>
    </row>
    <row r="1245" spans="1:40" x14ac:dyDescent="0.35">
      <c r="A1245" s="15" t="s">
        <v>258</v>
      </c>
      <c r="B1245" s="35">
        <v>16</v>
      </c>
      <c r="C1245" s="473"/>
      <c r="D1245" s="259"/>
      <c r="E1245" s="598"/>
      <c r="F1245" s="598"/>
      <c r="G1245" s="485">
        <v>0</v>
      </c>
      <c r="H1245" s="433"/>
      <c r="I1245" s="599"/>
      <c r="J1245" s="600"/>
      <c r="K1245" s="7"/>
      <c r="N1245" s="227"/>
      <c r="O1245" s="488"/>
      <c r="P1245" s="488"/>
      <c r="AM1245">
        <v>0</v>
      </c>
      <c r="AN1245">
        <v>0</v>
      </c>
    </row>
    <row r="1246" spans="1:40" x14ac:dyDescent="0.35">
      <c r="A1246" s="15" t="s">
        <v>258</v>
      </c>
      <c r="B1246" s="35">
        <v>17</v>
      </c>
      <c r="C1246" s="473"/>
      <c r="D1246" s="259"/>
      <c r="E1246" s="598"/>
      <c r="F1246" s="598"/>
      <c r="G1246" s="485">
        <v>0</v>
      </c>
      <c r="H1246" s="433"/>
      <c r="I1246" s="599"/>
      <c r="J1246" s="600"/>
      <c r="K1246" s="7"/>
      <c r="N1246" s="227"/>
      <c r="O1246" s="488"/>
      <c r="P1246" s="488"/>
      <c r="AM1246">
        <v>0</v>
      </c>
      <c r="AN1246">
        <v>0</v>
      </c>
    </row>
    <row r="1247" spans="1:40" x14ac:dyDescent="0.35">
      <c r="A1247" s="15" t="s">
        <v>258</v>
      </c>
      <c r="B1247" s="35">
        <v>18</v>
      </c>
      <c r="C1247" s="473"/>
      <c r="D1247" s="259"/>
      <c r="E1247" s="598"/>
      <c r="F1247" s="598"/>
      <c r="G1247" s="485">
        <v>0</v>
      </c>
      <c r="H1247" s="433"/>
      <c r="I1247" s="599"/>
      <c r="J1247" s="600"/>
      <c r="K1247" s="7"/>
      <c r="N1247" s="227"/>
      <c r="O1247" s="488"/>
      <c r="P1247" s="488"/>
      <c r="AM1247">
        <v>0</v>
      </c>
      <c r="AN1247">
        <v>0</v>
      </c>
    </row>
    <row r="1248" spans="1:40" x14ac:dyDescent="0.35">
      <c r="A1248" s="15" t="s">
        <v>258</v>
      </c>
      <c r="B1248" s="35">
        <v>19</v>
      </c>
      <c r="C1248" s="473"/>
      <c r="D1248" s="259"/>
      <c r="E1248" s="598"/>
      <c r="F1248" s="598"/>
      <c r="G1248" s="485">
        <v>0</v>
      </c>
      <c r="H1248" s="433"/>
      <c r="I1248" s="599"/>
      <c r="J1248" s="600"/>
      <c r="K1248" s="7"/>
      <c r="N1248" s="227"/>
      <c r="O1248" s="488"/>
      <c r="P1248" s="488"/>
      <c r="AM1248">
        <v>0</v>
      </c>
      <c r="AN1248">
        <v>0</v>
      </c>
    </row>
    <row r="1249" spans="1:40" x14ac:dyDescent="0.35">
      <c r="A1249" s="15" t="s">
        <v>258</v>
      </c>
      <c r="B1249" s="35">
        <v>20</v>
      </c>
      <c r="C1249" s="473"/>
      <c r="D1249" s="259"/>
      <c r="E1249" s="598"/>
      <c r="F1249" s="598"/>
      <c r="G1249" s="485">
        <v>0</v>
      </c>
      <c r="H1249" s="433"/>
      <c r="I1249" s="599"/>
      <c r="J1249" s="600"/>
      <c r="K1249" s="7"/>
      <c r="N1249" s="227"/>
      <c r="O1249" s="488"/>
      <c r="P1249" s="488"/>
      <c r="AM1249">
        <v>0</v>
      </c>
      <c r="AN1249">
        <v>0</v>
      </c>
    </row>
    <row r="1250" spans="1:40" x14ac:dyDescent="0.35">
      <c r="A1250" s="15" t="s">
        <v>258</v>
      </c>
      <c r="B1250" s="35">
        <v>21</v>
      </c>
      <c r="C1250" s="473"/>
      <c r="D1250" s="259"/>
      <c r="E1250" s="598"/>
      <c r="F1250" s="598"/>
      <c r="G1250" s="485">
        <v>0</v>
      </c>
      <c r="H1250" s="433"/>
      <c r="I1250" s="599"/>
      <c r="J1250" s="600"/>
      <c r="K1250" s="7"/>
      <c r="N1250" s="227"/>
      <c r="O1250" s="488"/>
      <c r="P1250" s="488"/>
      <c r="AM1250">
        <v>0</v>
      </c>
      <c r="AN1250">
        <v>0</v>
      </c>
    </row>
    <row r="1251" spans="1:40" x14ac:dyDescent="0.35">
      <c r="A1251" s="15" t="s">
        <v>258</v>
      </c>
      <c r="B1251" s="35">
        <v>22</v>
      </c>
      <c r="C1251" s="473"/>
      <c r="D1251" s="259"/>
      <c r="E1251" s="598"/>
      <c r="F1251" s="598"/>
      <c r="G1251" s="485">
        <v>0</v>
      </c>
      <c r="H1251" s="433"/>
      <c r="I1251" s="599"/>
      <c r="J1251" s="600"/>
      <c r="K1251" s="7"/>
      <c r="N1251" s="227"/>
      <c r="O1251" s="488"/>
      <c r="P1251" s="488"/>
      <c r="AM1251">
        <v>0</v>
      </c>
      <c r="AN1251">
        <v>0</v>
      </c>
    </row>
    <row r="1252" spans="1:40" x14ac:dyDescent="0.35">
      <c r="A1252" s="15" t="s">
        <v>258</v>
      </c>
      <c r="B1252" s="35">
        <v>23</v>
      </c>
      <c r="C1252" s="473"/>
      <c r="D1252" s="259"/>
      <c r="E1252" s="598"/>
      <c r="F1252" s="598"/>
      <c r="G1252" s="485">
        <v>0</v>
      </c>
      <c r="H1252" s="433"/>
      <c r="I1252" s="599"/>
      <c r="J1252" s="600"/>
      <c r="K1252" s="7"/>
      <c r="N1252" s="227"/>
      <c r="O1252" s="488"/>
      <c r="P1252" s="488"/>
      <c r="AM1252">
        <v>0</v>
      </c>
      <c r="AN1252">
        <v>0</v>
      </c>
    </row>
    <row r="1253" spans="1:40" x14ac:dyDescent="0.35">
      <c r="A1253" s="15" t="s">
        <v>258</v>
      </c>
      <c r="B1253" s="35">
        <v>24</v>
      </c>
      <c r="C1253" s="473"/>
      <c r="D1253" s="259"/>
      <c r="E1253" s="598"/>
      <c r="F1253" s="598"/>
      <c r="G1253" s="485">
        <v>0</v>
      </c>
      <c r="H1253" s="433"/>
      <c r="I1253" s="599"/>
      <c r="J1253" s="600"/>
      <c r="K1253" s="7"/>
      <c r="N1253" s="227"/>
      <c r="O1253" s="488"/>
      <c r="P1253" s="488"/>
      <c r="AM1253">
        <v>0</v>
      </c>
      <c r="AN1253">
        <v>0</v>
      </c>
    </row>
    <row r="1254" spans="1:40" x14ac:dyDescent="0.35">
      <c r="A1254" s="15" t="s">
        <v>258</v>
      </c>
      <c r="B1254" s="35">
        <v>25</v>
      </c>
      <c r="C1254" s="473"/>
      <c r="D1254" s="259"/>
      <c r="E1254" s="598"/>
      <c r="F1254" s="598"/>
      <c r="G1254" s="485">
        <v>0</v>
      </c>
      <c r="H1254" s="433"/>
      <c r="I1254" s="599"/>
      <c r="J1254" s="600"/>
      <c r="K1254" s="7"/>
      <c r="N1254" s="227"/>
      <c r="O1254" s="488"/>
      <c r="P1254" s="488"/>
      <c r="AM1254">
        <v>0</v>
      </c>
      <c r="AN1254">
        <v>0</v>
      </c>
    </row>
    <row r="1255" spans="1:40" ht="15" hidden="1" customHeight="1" outlineLevel="1" x14ac:dyDescent="0.35">
      <c r="A1255" s="15" t="s">
        <v>258</v>
      </c>
      <c r="B1255" s="35">
        <v>26</v>
      </c>
      <c r="C1255" s="473"/>
      <c r="D1255" s="259"/>
      <c r="E1255" s="598"/>
      <c r="F1255" s="598"/>
      <c r="G1255" s="485">
        <v>0</v>
      </c>
      <c r="H1255" s="433"/>
      <c r="I1255" s="599"/>
      <c r="J1255" s="600"/>
      <c r="K1255" s="7"/>
      <c r="N1255" s="227"/>
      <c r="O1255" s="488"/>
      <c r="P1255" s="488"/>
      <c r="AM1255">
        <v>0</v>
      </c>
      <c r="AN1255">
        <v>0</v>
      </c>
    </row>
    <row r="1256" spans="1:40" ht="15" hidden="1" customHeight="1" outlineLevel="1" x14ac:dyDescent="0.35">
      <c r="A1256" s="15" t="s">
        <v>258</v>
      </c>
      <c r="B1256" s="35">
        <v>27</v>
      </c>
      <c r="C1256" s="473"/>
      <c r="D1256" s="259"/>
      <c r="E1256" s="598"/>
      <c r="F1256" s="598"/>
      <c r="G1256" s="485">
        <v>0</v>
      </c>
      <c r="H1256" s="433"/>
      <c r="I1256" s="599"/>
      <c r="J1256" s="600"/>
      <c r="K1256" s="7"/>
      <c r="N1256" s="227"/>
      <c r="O1256" s="488"/>
      <c r="P1256" s="488"/>
      <c r="AM1256">
        <v>0</v>
      </c>
      <c r="AN1256">
        <v>0</v>
      </c>
    </row>
    <row r="1257" spans="1:40" ht="15" hidden="1" customHeight="1" outlineLevel="1" x14ac:dyDescent="0.35">
      <c r="A1257" s="15" t="s">
        <v>258</v>
      </c>
      <c r="B1257" s="35">
        <v>28</v>
      </c>
      <c r="C1257" s="473"/>
      <c r="D1257" s="259"/>
      <c r="E1257" s="598"/>
      <c r="F1257" s="598"/>
      <c r="G1257" s="485">
        <v>0</v>
      </c>
      <c r="H1257" s="433"/>
      <c r="I1257" s="599"/>
      <c r="J1257" s="600"/>
      <c r="K1257" s="7"/>
      <c r="N1257" s="227"/>
      <c r="O1257" s="488"/>
      <c r="P1257" s="488"/>
      <c r="AM1257">
        <v>0</v>
      </c>
      <c r="AN1257">
        <v>0</v>
      </c>
    </row>
    <row r="1258" spans="1:40" ht="15" hidden="1" customHeight="1" outlineLevel="1" x14ac:dyDescent="0.35">
      <c r="A1258" s="15" t="s">
        <v>258</v>
      </c>
      <c r="B1258" s="35">
        <v>29</v>
      </c>
      <c r="C1258" s="473"/>
      <c r="D1258" s="259"/>
      <c r="E1258" s="598"/>
      <c r="F1258" s="598"/>
      <c r="G1258" s="485">
        <v>0</v>
      </c>
      <c r="H1258" s="433"/>
      <c r="I1258" s="599"/>
      <c r="J1258" s="600"/>
      <c r="K1258" s="7"/>
      <c r="N1258" s="227"/>
      <c r="O1258" s="488"/>
      <c r="P1258" s="488"/>
      <c r="AM1258">
        <v>0</v>
      </c>
      <c r="AN1258">
        <v>0</v>
      </c>
    </row>
    <row r="1259" spans="1:40" ht="15" hidden="1" customHeight="1" outlineLevel="1" x14ac:dyDescent="0.35">
      <c r="A1259" s="15" t="s">
        <v>258</v>
      </c>
      <c r="B1259" s="35">
        <v>30</v>
      </c>
      <c r="C1259" s="473"/>
      <c r="D1259" s="259"/>
      <c r="E1259" s="598"/>
      <c r="F1259" s="598"/>
      <c r="G1259" s="485">
        <v>0</v>
      </c>
      <c r="H1259" s="433"/>
      <c r="I1259" s="599"/>
      <c r="J1259" s="600"/>
      <c r="K1259" s="7"/>
      <c r="N1259" s="227"/>
      <c r="O1259" s="488"/>
      <c r="P1259" s="488"/>
      <c r="AM1259">
        <v>0</v>
      </c>
      <c r="AN1259">
        <v>0</v>
      </c>
    </row>
    <row r="1260" spans="1:40" ht="15" hidden="1" customHeight="1" outlineLevel="1" x14ac:dyDescent="0.35">
      <c r="A1260" s="15" t="s">
        <v>258</v>
      </c>
      <c r="B1260" s="35">
        <v>31</v>
      </c>
      <c r="C1260" s="473"/>
      <c r="D1260" s="259"/>
      <c r="E1260" s="598"/>
      <c r="F1260" s="598"/>
      <c r="G1260" s="485">
        <v>0</v>
      </c>
      <c r="H1260" s="433"/>
      <c r="I1260" s="599"/>
      <c r="J1260" s="600"/>
      <c r="K1260" s="7"/>
      <c r="N1260" s="227"/>
      <c r="O1260" s="488"/>
      <c r="P1260" s="488"/>
      <c r="AM1260">
        <v>0</v>
      </c>
      <c r="AN1260">
        <v>0</v>
      </c>
    </row>
    <row r="1261" spans="1:40" ht="15" hidden="1" customHeight="1" outlineLevel="1" x14ac:dyDescent="0.35">
      <c r="A1261" s="15" t="s">
        <v>258</v>
      </c>
      <c r="B1261" s="35">
        <v>32</v>
      </c>
      <c r="C1261" s="473"/>
      <c r="D1261" s="259"/>
      <c r="E1261" s="598"/>
      <c r="F1261" s="598"/>
      <c r="G1261" s="485">
        <v>0</v>
      </c>
      <c r="H1261" s="433"/>
      <c r="I1261" s="599"/>
      <c r="J1261" s="600"/>
      <c r="K1261" s="7"/>
      <c r="N1261" s="227"/>
      <c r="O1261" s="488"/>
      <c r="P1261" s="488"/>
      <c r="AM1261">
        <v>0</v>
      </c>
      <c r="AN1261">
        <v>0</v>
      </c>
    </row>
    <row r="1262" spans="1:40" ht="15" hidden="1" customHeight="1" outlineLevel="1" x14ac:dyDescent="0.35">
      <c r="A1262" s="15" t="s">
        <v>258</v>
      </c>
      <c r="B1262" s="35">
        <v>33</v>
      </c>
      <c r="C1262" s="473"/>
      <c r="D1262" s="259"/>
      <c r="E1262" s="598"/>
      <c r="F1262" s="598"/>
      <c r="G1262" s="485">
        <v>0</v>
      </c>
      <c r="H1262" s="433"/>
      <c r="I1262" s="599"/>
      <c r="J1262" s="600"/>
      <c r="K1262" s="7"/>
      <c r="N1262" s="227"/>
      <c r="O1262" s="488"/>
      <c r="P1262" s="488"/>
      <c r="AM1262">
        <v>0</v>
      </c>
      <c r="AN1262">
        <v>0</v>
      </c>
    </row>
    <row r="1263" spans="1:40" ht="15" hidden="1" customHeight="1" outlineLevel="1" x14ac:dyDescent="0.35">
      <c r="A1263" s="15" t="s">
        <v>258</v>
      </c>
      <c r="B1263" s="35">
        <v>34</v>
      </c>
      <c r="C1263" s="473"/>
      <c r="D1263" s="259"/>
      <c r="E1263" s="598"/>
      <c r="F1263" s="598"/>
      <c r="G1263" s="485">
        <v>0</v>
      </c>
      <c r="H1263" s="433"/>
      <c r="I1263" s="599"/>
      <c r="J1263" s="600"/>
      <c r="K1263" s="7"/>
      <c r="N1263" s="227"/>
      <c r="O1263" s="488"/>
      <c r="P1263" s="488"/>
      <c r="AM1263">
        <v>0</v>
      </c>
      <c r="AN1263">
        <v>0</v>
      </c>
    </row>
    <row r="1264" spans="1:40" ht="15" hidden="1" customHeight="1" outlineLevel="1" x14ac:dyDescent="0.35">
      <c r="A1264" s="15" t="s">
        <v>258</v>
      </c>
      <c r="B1264" s="35">
        <v>35</v>
      </c>
      <c r="C1264" s="473"/>
      <c r="D1264" s="259"/>
      <c r="E1264" s="598"/>
      <c r="F1264" s="598"/>
      <c r="G1264" s="485">
        <v>0</v>
      </c>
      <c r="H1264" s="433"/>
      <c r="I1264" s="599"/>
      <c r="J1264" s="600"/>
      <c r="K1264" s="7"/>
      <c r="N1264" s="227"/>
      <c r="O1264" s="488"/>
      <c r="P1264" s="488"/>
      <c r="AM1264">
        <v>0</v>
      </c>
      <c r="AN1264">
        <v>0</v>
      </c>
    </row>
    <row r="1265" spans="1:40" ht="15" hidden="1" customHeight="1" outlineLevel="1" x14ac:dyDescent="0.35">
      <c r="A1265" s="15" t="s">
        <v>258</v>
      </c>
      <c r="B1265" s="35">
        <v>36</v>
      </c>
      <c r="C1265" s="473"/>
      <c r="D1265" s="259"/>
      <c r="E1265" s="598"/>
      <c r="F1265" s="598"/>
      <c r="G1265" s="485">
        <v>0</v>
      </c>
      <c r="H1265" s="433"/>
      <c r="I1265" s="599"/>
      <c r="J1265" s="600"/>
      <c r="K1265" s="7"/>
      <c r="N1265" s="227"/>
      <c r="O1265" s="488"/>
      <c r="P1265" s="488"/>
      <c r="AM1265">
        <v>0</v>
      </c>
      <c r="AN1265">
        <v>0</v>
      </c>
    </row>
    <row r="1266" spans="1:40" ht="15" hidden="1" customHeight="1" outlineLevel="1" x14ac:dyDescent="0.35">
      <c r="A1266" s="15" t="s">
        <v>258</v>
      </c>
      <c r="B1266" s="35">
        <v>37</v>
      </c>
      <c r="C1266" s="473"/>
      <c r="D1266" s="259"/>
      <c r="E1266" s="598"/>
      <c r="F1266" s="598"/>
      <c r="G1266" s="485">
        <v>0</v>
      </c>
      <c r="H1266" s="433"/>
      <c r="I1266" s="599"/>
      <c r="J1266" s="600"/>
      <c r="K1266" s="7"/>
      <c r="N1266" s="227"/>
      <c r="O1266" s="488"/>
      <c r="P1266" s="488"/>
      <c r="AM1266">
        <v>0</v>
      </c>
      <c r="AN1266">
        <v>0</v>
      </c>
    </row>
    <row r="1267" spans="1:40" ht="15" hidden="1" customHeight="1" outlineLevel="1" x14ac:dyDescent="0.35">
      <c r="A1267" s="15" t="s">
        <v>258</v>
      </c>
      <c r="B1267" s="35">
        <v>38</v>
      </c>
      <c r="C1267" s="473"/>
      <c r="D1267" s="259"/>
      <c r="E1267" s="598"/>
      <c r="F1267" s="598"/>
      <c r="G1267" s="485">
        <v>0</v>
      </c>
      <c r="H1267" s="433"/>
      <c r="I1267" s="599"/>
      <c r="J1267" s="600"/>
      <c r="K1267" s="7"/>
      <c r="N1267" s="227"/>
      <c r="O1267" s="488"/>
      <c r="P1267" s="488"/>
      <c r="AM1267">
        <v>0</v>
      </c>
      <c r="AN1267">
        <v>0</v>
      </c>
    </row>
    <row r="1268" spans="1:40" ht="15" hidden="1" customHeight="1" outlineLevel="1" x14ac:dyDescent="0.35">
      <c r="A1268" s="15" t="s">
        <v>258</v>
      </c>
      <c r="B1268" s="35">
        <v>39</v>
      </c>
      <c r="C1268" s="473"/>
      <c r="D1268" s="259"/>
      <c r="E1268" s="598"/>
      <c r="F1268" s="598"/>
      <c r="G1268" s="485">
        <v>0</v>
      </c>
      <c r="H1268" s="433"/>
      <c r="I1268" s="599"/>
      <c r="J1268" s="600"/>
      <c r="K1268" s="7"/>
      <c r="N1268" s="227"/>
      <c r="O1268" s="488"/>
      <c r="P1268" s="488"/>
      <c r="AM1268">
        <v>0</v>
      </c>
      <c r="AN1268">
        <v>0</v>
      </c>
    </row>
    <row r="1269" spans="1:40" ht="15" hidden="1" customHeight="1" outlineLevel="1" x14ac:dyDescent="0.35">
      <c r="A1269" s="15" t="s">
        <v>258</v>
      </c>
      <c r="B1269" s="35">
        <v>40</v>
      </c>
      <c r="C1269" s="473"/>
      <c r="D1269" s="259"/>
      <c r="E1269" s="598"/>
      <c r="F1269" s="598"/>
      <c r="G1269" s="485">
        <v>0</v>
      </c>
      <c r="H1269" s="433"/>
      <c r="I1269" s="599"/>
      <c r="J1269" s="600"/>
      <c r="K1269" s="7"/>
      <c r="N1269" s="227"/>
      <c r="O1269" s="488"/>
      <c r="P1269" s="488"/>
      <c r="AM1269">
        <v>0</v>
      </c>
      <c r="AN1269">
        <v>0</v>
      </c>
    </row>
    <row r="1270" spans="1:40" ht="15" hidden="1" customHeight="1" outlineLevel="1" x14ac:dyDescent="0.35">
      <c r="A1270" s="15" t="s">
        <v>258</v>
      </c>
      <c r="B1270" s="35">
        <v>41</v>
      </c>
      <c r="C1270" s="473"/>
      <c r="D1270" s="259"/>
      <c r="E1270" s="598"/>
      <c r="F1270" s="598"/>
      <c r="G1270" s="485">
        <v>0</v>
      </c>
      <c r="H1270" s="433"/>
      <c r="I1270" s="599"/>
      <c r="J1270" s="600"/>
      <c r="K1270" s="7"/>
      <c r="N1270" s="227"/>
      <c r="O1270" s="488"/>
      <c r="P1270" s="488"/>
      <c r="AM1270">
        <v>0</v>
      </c>
      <c r="AN1270">
        <v>0</v>
      </c>
    </row>
    <row r="1271" spans="1:40" ht="15" hidden="1" customHeight="1" outlineLevel="1" x14ac:dyDescent="0.35">
      <c r="A1271" s="15" t="s">
        <v>258</v>
      </c>
      <c r="B1271" s="35">
        <v>42</v>
      </c>
      <c r="C1271" s="473"/>
      <c r="D1271" s="259"/>
      <c r="E1271" s="598"/>
      <c r="F1271" s="598"/>
      <c r="G1271" s="485">
        <v>0</v>
      </c>
      <c r="H1271" s="433"/>
      <c r="I1271" s="599"/>
      <c r="J1271" s="600"/>
      <c r="K1271" s="7"/>
      <c r="N1271" s="227"/>
      <c r="O1271" s="488"/>
      <c r="P1271" s="488"/>
      <c r="AM1271">
        <v>0</v>
      </c>
      <c r="AN1271">
        <v>0</v>
      </c>
    </row>
    <row r="1272" spans="1:40" ht="15" hidden="1" customHeight="1" outlineLevel="1" x14ac:dyDescent="0.35">
      <c r="A1272" s="15" t="s">
        <v>258</v>
      </c>
      <c r="B1272" s="35">
        <v>43</v>
      </c>
      <c r="C1272" s="473"/>
      <c r="D1272" s="259"/>
      <c r="E1272" s="598"/>
      <c r="F1272" s="598"/>
      <c r="G1272" s="485">
        <v>0</v>
      </c>
      <c r="H1272" s="433"/>
      <c r="I1272" s="599"/>
      <c r="J1272" s="600"/>
      <c r="K1272" s="7"/>
      <c r="N1272" s="227"/>
      <c r="O1272" s="488"/>
      <c r="P1272" s="488"/>
      <c r="AM1272">
        <v>0</v>
      </c>
      <c r="AN1272">
        <v>0</v>
      </c>
    </row>
    <row r="1273" spans="1:40" ht="15" hidden="1" customHeight="1" outlineLevel="1" x14ac:dyDescent="0.35">
      <c r="A1273" s="15" t="s">
        <v>258</v>
      </c>
      <c r="B1273" s="35">
        <v>44</v>
      </c>
      <c r="C1273" s="473"/>
      <c r="D1273" s="259"/>
      <c r="E1273" s="598"/>
      <c r="F1273" s="598"/>
      <c r="G1273" s="485">
        <v>0</v>
      </c>
      <c r="H1273" s="433"/>
      <c r="I1273" s="599"/>
      <c r="J1273" s="600"/>
      <c r="K1273" s="7"/>
      <c r="N1273" s="227"/>
      <c r="O1273" s="488"/>
      <c r="P1273" s="488"/>
      <c r="AM1273">
        <v>0</v>
      </c>
      <c r="AN1273">
        <v>0</v>
      </c>
    </row>
    <row r="1274" spans="1:40" ht="15" hidden="1" customHeight="1" outlineLevel="1" x14ac:dyDescent="0.35">
      <c r="A1274" s="15" t="s">
        <v>258</v>
      </c>
      <c r="B1274" s="35">
        <v>45</v>
      </c>
      <c r="C1274" s="473"/>
      <c r="D1274" s="259"/>
      <c r="E1274" s="598"/>
      <c r="F1274" s="598"/>
      <c r="G1274" s="485">
        <v>0</v>
      </c>
      <c r="H1274" s="433"/>
      <c r="I1274" s="599"/>
      <c r="J1274" s="600"/>
      <c r="K1274" s="7"/>
      <c r="N1274" s="227"/>
      <c r="O1274" s="488"/>
      <c r="P1274" s="488"/>
      <c r="AM1274">
        <v>0</v>
      </c>
      <c r="AN1274">
        <v>0</v>
      </c>
    </row>
    <row r="1275" spans="1:40" ht="15" hidden="1" customHeight="1" outlineLevel="1" x14ac:dyDescent="0.35">
      <c r="A1275" s="15" t="s">
        <v>258</v>
      </c>
      <c r="B1275" s="35">
        <v>46</v>
      </c>
      <c r="C1275" s="473"/>
      <c r="D1275" s="259"/>
      <c r="E1275" s="598"/>
      <c r="F1275" s="598"/>
      <c r="G1275" s="485">
        <v>0</v>
      </c>
      <c r="H1275" s="433"/>
      <c r="I1275" s="599"/>
      <c r="J1275" s="600"/>
      <c r="K1275" s="7"/>
      <c r="N1275" s="227"/>
      <c r="O1275" s="488"/>
      <c r="P1275" s="488"/>
      <c r="AM1275">
        <v>0</v>
      </c>
      <c r="AN1275">
        <v>0</v>
      </c>
    </row>
    <row r="1276" spans="1:40" ht="15" hidden="1" customHeight="1" outlineLevel="1" x14ac:dyDescent="0.35">
      <c r="A1276" s="15" t="s">
        <v>258</v>
      </c>
      <c r="B1276" s="35">
        <v>47</v>
      </c>
      <c r="C1276" s="473"/>
      <c r="D1276" s="259"/>
      <c r="E1276" s="598"/>
      <c r="F1276" s="598"/>
      <c r="G1276" s="485">
        <v>0</v>
      </c>
      <c r="H1276" s="433"/>
      <c r="I1276" s="599"/>
      <c r="J1276" s="600"/>
      <c r="K1276" s="7"/>
      <c r="N1276" s="227"/>
      <c r="O1276" s="488"/>
      <c r="P1276" s="488"/>
      <c r="AM1276">
        <v>0</v>
      </c>
      <c r="AN1276">
        <v>0</v>
      </c>
    </row>
    <row r="1277" spans="1:40" ht="15" hidden="1" customHeight="1" outlineLevel="1" x14ac:dyDescent="0.35">
      <c r="A1277" s="15" t="s">
        <v>258</v>
      </c>
      <c r="B1277" s="35">
        <v>48</v>
      </c>
      <c r="C1277" s="473"/>
      <c r="D1277" s="259"/>
      <c r="E1277" s="598"/>
      <c r="F1277" s="598"/>
      <c r="G1277" s="485">
        <v>0</v>
      </c>
      <c r="H1277" s="433"/>
      <c r="I1277" s="599"/>
      <c r="J1277" s="600"/>
      <c r="K1277" s="7"/>
      <c r="N1277" s="227"/>
      <c r="O1277" s="488"/>
      <c r="P1277" s="488"/>
      <c r="AM1277">
        <v>0</v>
      </c>
      <c r="AN1277">
        <v>0</v>
      </c>
    </row>
    <row r="1278" spans="1:40" ht="15" hidden="1" customHeight="1" outlineLevel="1" x14ac:dyDescent="0.35">
      <c r="A1278" s="15" t="s">
        <v>258</v>
      </c>
      <c r="B1278" s="35">
        <v>49</v>
      </c>
      <c r="C1278" s="473"/>
      <c r="D1278" s="259"/>
      <c r="E1278" s="598"/>
      <c r="F1278" s="598"/>
      <c r="G1278" s="485">
        <v>0</v>
      </c>
      <c r="H1278" s="433"/>
      <c r="I1278" s="599"/>
      <c r="J1278" s="600"/>
      <c r="K1278" s="7"/>
      <c r="N1278" s="227"/>
      <c r="O1278" s="488"/>
      <c r="P1278" s="488"/>
      <c r="AM1278">
        <v>0</v>
      </c>
      <c r="AN1278">
        <v>0</v>
      </c>
    </row>
    <row r="1279" spans="1:40" ht="15" hidden="1" customHeight="1" outlineLevel="1" x14ac:dyDescent="0.35">
      <c r="A1279" s="15" t="s">
        <v>258</v>
      </c>
      <c r="B1279" s="35">
        <v>50</v>
      </c>
      <c r="C1279" s="473"/>
      <c r="D1279" s="259"/>
      <c r="E1279" s="598"/>
      <c r="F1279" s="598"/>
      <c r="G1279" s="485">
        <v>0</v>
      </c>
      <c r="H1279" s="433"/>
      <c r="I1279" s="599"/>
      <c r="J1279" s="600"/>
      <c r="K1279" s="7"/>
      <c r="N1279" s="227"/>
      <c r="O1279" s="488"/>
      <c r="P1279" s="488"/>
      <c r="AM1279">
        <v>0</v>
      </c>
      <c r="AN1279">
        <v>0</v>
      </c>
    </row>
    <row r="1280" spans="1:40" ht="15" customHeight="1" collapsed="1" x14ac:dyDescent="0.35">
      <c r="A1280" s="103"/>
      <c r="B1280" s="104" t="s">
        <v>254</v>
      </c>
      <c r="C1280" s="275"/>
      <c r="D1280" s="259"/>
      <c r="E1280" s="582"/>
      <c r="F1280" s="582"/>
      <c r="G1280" s="273"/>
      <c r="H1280" s="273"/>
      <c r="I1280" s="582"/>
      <c r="J1280" s="589"/>
      <c r="K1280" s="105"/>
      <c r="N1280" s="227"/>
      <c r="O1280" s="488"/>
      <c r="P1280" s="488"/>
      <c r="AM1280">
        <v>0</v>
      </c>
      <c r="AN1280">
        <v>0</v>
      </c>
    </row>
    <row r="1281" spans="1:40" ht="15" hidden="1" customHeight="1" outlineLevel="1" x14ac:dyDescent="0.35">
      <c r="A1281" s="15" t="s">
        <v>258</v>
      </c>
      <c r="B1281" s="35">
        <v>51</v>
      </c>
      <c r="C1281" s="473"/>
      <c r="D1281" s="259"/>
      <c r="E1281" s="598"/>
      <c r="F1281" s="598"/>
      <c r="G1281" s="485">
        <v>0</v>
      </c>
      <c r="H1281" s="433"/>
      <c r="I1281" s="599"/>
      <c r="J1281" s="600"/>
      <c r="K1281" s="7"/>
      <c r="N1281" s="227"/>
      <c r="O1281" s="488"/>
      <c r="P1281" s="488"/>
      <c r="AM1281">
        <v>0</v>
      </c>
      <c r="AN1281">
        <v>0</v>
      </c>
    </row>
    <row r="1282" spans="1:40" ht="15" hidden="1" customHeight="1" outlineLevel="1" x14ac:dyDescent="0.35">
      <c r="A1282" s="15" t="s">
        <v>258</v>
      </c>
      <c r="B1282" s="35">
        <v>52</v>
      </c>
      <c r="C1282" s="473"/>
      <c r="D1282" s="259"/>
      <c r="E1282" s="598"/>
      <c r="F1282" s="598"/>
      <c r="G1282" s="485">
        <v>0</v>
      </c>
      <c r="H1282" s="433"/>
      <c r="I1282" s="599"/>
      <c r="J1282" s="600"/>
      <c r="K1282" s="7"/>
      <c r="N1282" s="227"/>
      <c r="O1282" s="488"/>
      <c r="P1282" s="488"/>
      <c r="AM1282">
        <v>0</v>
      </c>
      <c r="AN1282">
        <v>0</v>
      </c>
    </row>
    <row r="1283" spans="1:40" ht="15" hidden="1" customHeight="1" outlineLevel="1" x14ac:dyDescent="0.35">
      <c r="A1283" s="15" t="s">
        <v>258</v>
      </c>
      <c r="B1283" s="35">
        <v>53</v>
      </c>
      <c r="C1283" s="473"/>
      <c r="D1283" s="259"/>
      <c r="E1283" s="598"/>
      <c r="F1283" s="598"/>
      <c r="G1283" s="485">
        <v>0</v>
      </c>
      <c r="H1283" s="433"/>
      <c r="I1283" s="599"/>
      <c r="J1283" s="600"/>
      <c r="K1283" s="7"/>
      <c r="N1283" s="227"/>
      <c r="O1283" s="488"/>
      <c r="P1283" s="488"/>
      <c r="AM1283">
        <v>0</v>
      </c>
      <c r="AN1283">
        <v>0</v>
      </c>
    </row>
    <row r="1284" spans="1:40" ht="15" hidden="1" customHeight="1" outlineLevel="1" x14ac:dyDescent="0.35">
      <c r="A1284" s="15" t="s">
        <v>258</v>
      </c>
      <c r="B1284" s="35">
        <v>54</v>
      </c>
      <c r="C1284" s="473"/>
      <c r="D1284" s="259"/>
      <c r="E1284" s="598"/>
      <c r="F1284" s="598"/>
      <c r="G1284" s="485">
        <v>0</v>
      </c>
      <c r="H1284" s="433"/>
      <c r="I1284" s="599"/>
      <c r="J1284" s="600"/>
      <c r="K1284" s="7"/>
      <c r="N1284" s="227"/>
      <c r="O1284" s="488"/>
      <c r="P1284" s="488"/>
      <c r="AM1284">
        <v>0</v>
      </c>
      <c r="AN1284">
        <v>0</v>
      </c>
    </row>
    <row r="1285" spans="1:40" ht="15" hidden="1" customHeight="1" outlineLevel="1" x14ac:dyDescent="0.35">
      <c r="A1285" s="15" t="s">
        <v>258</v>
      </c>
      <c r="B1285" s="35">
        <v>55</v>
      </c>
      <c r="C1285" s="473"/>
      <c r="D1285" s="259"/>
      <c r="E1285" s="598"/>
      <c r="F1285" s="598"/>
      <c r="G1285" s="485">
        <v>0</v>
      </c>
      <c r="H1285" s="433"/>
      <c r="I1285" s="599"/>
      <c r="J1285" s="600"/>
      <c r="K1285" s="7"/>
      <c r="N1285" s="227"/>
      <c r="O1285" s="488"/>
      <c r="P1285" s="488"/>
      <c r="AM1285">
        <v>0</v>
      </c>
      <c r="AN1285">
        <v>0</v>
      </c>
    </row>
    <row r="1286" spans="1:40" ht="15" hidden="1" customHeight="1" outlineLevel="1" x14ac:dyDescent="0.35">
      <c r="A1286" s="15" t="s">
        <v>258</v>
      </c>
      <c r="B1286" s="35">
        <v>56</v>
      </c>
      <c r="C1286" s="473"/>
      <c r="D1286" s="259"/>
      <c r="E1286" s="598"/>
      <c r="F1286" s="598"/>
      <c r="G1286" s="485">
        <v>0</v>
      </c>
      <c r="H1286" s="433"/>
      <c r="I1286" s="599"/>
      <c r="J1286" s="600"/>
      <c r="K1286" s="7"/>
      <c r="N1286" s="227"/>
      <c r="O1286" s="488"/>
      <c r="P1286" s="488"/>
      <c r="AM1286">
        <v>0</v>
      </c>
      <c r="AN1286">
        <v>0</v>
      </c>
    </row>
    <row r="1287" spans="1:40" ht="15" hidden="1" customHeight="1" outlineLevel="1" x14ac:dyDescent="0.35">
      <c r="A1287" s="15" t="s">
        <v>258</v>
      </c>
      <c r="B1287" s="35">
        <v>57</v>
      </c>
      <c r="C1287" s="473"/>
      <c r="D1287" s="259"/>
      <c r="E1287" s="598"/>
      <c r="F1287" s="598"/>
      <c r="G1287" s="485">
        <v>0</v>
      </c>
      <c r="H1287" s="433"/>
      <c r="I1287" s="599"/>
      <c r="J1287" s="600"/>
      <c r="K1287" s="7"/>
      <c r="N1287" s="227"/>
      <c r="O1287" s="488"/>
      <c r="P1287" s="488"/>
      <c r="AM1287">
        <v>0</v>
      </c>
      <c r="AN1287">
        <v>0</v>
      </c>
    </row>
    <row r="1288" spans="1:40" ht="15" hidden="1" customHeight="1" outlineLevel="1" x14ac:dyDescent="0.35">
      <c r="A1288" s="15" t="s">
        <v>258</v>
      </c>
      <c r="B1288" s="35">
        <v>58</v>
      </c>
      <c r="C1288" s="473"/>
      <c r="D1288" s="259"/>
      <c r="E1288" s="598"/>
      <c r="F1288" s="598"/>
      <c r="G1288" s="485">
        <v>0</v>
      </c>
      <c r="H1288" s="433"/>
      <c r="I1288" s="599"/>
      <c r="J1288" s="600"/>
      <c r="K1288" s="7"/>
      <c r="N1288" s="227"/>
      <c r="O1288" s="488"/>
      <c r="P1288" s="488"/>
      <c r="AM1288">
        <v>0</v>
      </c>
      <c r="AN1288">
        <v>0</v>
      </c>
    </row>
    <row r="1289" spans="1:40" ht="15" hidden="1" customHeight="1" outlineLevel="1" x14ac:dyDescent="0.35">
      <c r="A1289" s="15" t="s">
        <v>258</v>
      </c>
      <c r="B1289" s="35">
        <v>59</v>
      </c>
      <c r="C1289" s="473"/>
      <c r="D1289" s="259"/>
      <c r="E1289" s="598"/>
      <c r="F1289" s="598"/>
      <c r="G1289" s="485">
        <v>0</v>
      </c>
      <c r="H1289" s="433"/>
      <c r="I1289" s="599"/>
      <c r="J1289" s="600"/>
      <c r="K1289" s="7"/>
      <c r="N1289" s="227"/>
      <c r="O1289" s="488"/>
      <c r="P1289" s="488"/>
      <c r="AM1289">
        <v>0</v>
      </c>
      <c r="AN1289">
        <v>0</v>
      </c>
    </row>
    <row r="1290" spans="1:40" ht="15" hidden="1" customHeight="1" outlineLevel="1" x14ac:dyDescent="0.35">
      <c r="A1290" s="15" t="s">
        <v>258</v>
      </c>
      <c r="B1290" s="35">
        <v>60</v>
      </c>
      <c r="C1290" s="473"/>
      <c r="D1290" s="259"/>
      <c r="E1290" s="598"/>
      <c r="F1290" s="598"/>
      <c r="G1290" s="485">
        <v>0</v>
      </c>
      <c r="H1290" s="433"/>
      <c r="I1290" s="599"/>
      <c r="J1290" s="600"/>
      <c r="K1290" s="7"/>
      <c r="N1290" s="227"/>
      <c r="O1290" s="488"/>
      <c r="P1290" s="488"/>
      <c r="AM1290">
        <v>0</v>
      </c>
      <c r="AN1290">
        <v>0</v>
      </c>
    </row>
    <row r="1291" spans="1:40" ht="15" hidden="1" customHeight="1" outlineLevel="1" x14ac:dyDescent="0.35">
      <c r="A1291" s="15" t="s">
        <v>258</v>
      </c>
      <c r="B1291" s="35">
        <v>61</v>
      </c>
      <c r="C1291" s="473"/>
      <c r="D1291" s="259"/>
      <c r="E1291" s="598"/>
      <c r="F1291" s="598"/>
      <c r="G1291" s="485">
        <v>0</v>
      </c>
      <c r="H1291" s="433"/>
      <c r="I1291" s="599"/>
      <c r="J1291" s="600"/>
      <c r="K1291" s="7"/>
      <c r="N1291" s="227"/>
      <c r="O1291" s="488"/>
      <c r="P1291" s="488"/>
      <c r="AM1291">
        <v>0</v>
      </c>
      <c r="AN1291">
        <v>0</v>
      </c>
    </row>
    <row r="1292" spans="1:40" ht="15" hidden="1" customHeight="1" outlineLevel="1" x14ac:dyDescent="0.35">
      <c r="A1292" s="15" t="s">
        <v>258</v>
      </c>
      <c r="B1292" s="35">
        <v>62</v>
      </c>
      <c r="C1292" s="473"/>
      <c r="D1292" s="259"/>
      <c r="E1292" s="598"/>
      <c r="F1292" s="598"/>
      <c r="G1292" s="485">
        <v>0</v>
      </c>
      <c r="H1292" s="433"/>
      <c r="I1292" s="599"/>
      <c r="J1292" s="600"/>
      <c r="K1292" s="7"/>
      <c r="N1292" s="227"/>
      <c r="O1292" s="488"/>
      <c r="P1292" s="488"/>
      <c r="AM1292">
        <v>0</v>
      </c>
      <c r="AN1292">
        <v>0</v>
      </c>
    </row>
    <row r="1293" spans="1:40" ht="15" hidden="1" customHeight="1" outlineLevel="1" x14ac:dyDescent="0.35">
      <c r="A1293" s="15" t="s">
        <v>258</v>
      </c>
      <c r="B1293" s="35">
        <v>63</v>
      </c>
      <c r="C1293" s="473"/>
      <c r="D1293" s="259"/>
      <c r="E1293" s="598"/>
      <c r="F1293" s="598"/>
      <c r="G1293" s="485">
        <v>0</v>
      </c>
      <c r="H1293" s="433"/>
      <c r="I1293" s="599"/>
      <c r="J1293" s="600"/>
      <c r="K1293" s="7"/>
      <c r="N1293" s="227"/>
      <c r="O1293" s="488"/>
      <c r="P1293" s="488"/>
      <c r="AM1293">
        <v>0</v>
      </c>
      <c r="AN1293">
        <v>0</v>
      </c>
    </row>
    <row r="1294" spans="1:40" ht="15" hidden="1" customHeight="1" outlineLevel="1" x14ac:dyDescent="0.35">
      <c r="A1294" s="15" t="s">
        <v>258</v>
      </c>
      <c r="B1294" s="35">
        <v>64</v>
      </c>
      <c r="C1294" s="473"/>
      <c r="D1294" s="259"/>
      <c r="E1294" s="598"/>
      <c r="F1294" s="598"/>
      <c r="G1294" s="485">
        <v>0</v>
      </c>
      <c r="H1294" s="433"/>
      <c r="I1294" s="599"/>
      <c r="J1294" s="600"/>
      <c r="K1294" s="7"/>
      <c r="N1294" s="227"/>
      <c r="O1294" s="488"/>
      <c r="P1294" s="488"/>
      <c r="AM1294">
        <v>0</v>
      </c>
      <c r="AN1294">
        <v>0</v>
      </c>
    </row>
    <row r="1295" spans="1:40" ht="15" hidden="1" customHeight="1" outlineLevel="1" x14ac:dyDescent="0.35">
      <c r="A1295" s="15" t="s">
        <v>258</v>
      </c>
      <c r="B1295" s="35">
        <v>65</v>
      </c>
      <c r="C1295" s="473"/>
      <c r="D1295" s="259"/>
      <c r="E1295" s="598"/>
      <c r="F1295" s="598"/>
      <c r="G1295" s="485">
        <v>0</v>
      </c>
      <c r="H1295" s="433"/>
      <c r="I1295" s="599"/>
      <c r="J1295" s="600"/>
      <c r="K1295" s="7"/>
      <c r="N1295" s="227"/>
      <c r="O1295" s="488"/>
      <c r="P1295" s="488"/>
      <c r="AM1295">
        <v>0</v>
      </c>
      <c r="AN1295">
        <v>0</v>
      </c>
    </row>
    <row r="1296" spans="1:40" ht="15" hidden="1" customHeight="1" outlineLevel="1" x14ac:dyDescent="0.35">
      <c r="A1296" s="15" t="s">
        <v>258</v>
      </c>
      <c r="B1296" s="35">
        <v>66</v>
      </c>
      <c r="C1296" s="473"/>
      <c r="D1296" s="259"/>
      <c r="E1296" s="598"/>
      <c r="F1296" s="598"/>
      <c r="G1296" s="485">
        <v>0</v>
      </c>
      <c r="H1296" s="433"/>
      <c r="I1296" s="599"/>
      <c r="J1296" s="600"/>
      <c r="K1296" s="7"/>
      <c r="N1296" s="227"/>
      <c r="O1296" s="488"/>
      <c r="P1296" s="488"/>
      <c r="AM1296">
        <v>0</v>
      </c>
      <c r="AN1296">
        <v>0</v>
      </c>
    </row>
    <row r="1297" spans="1:40" ht="15" hidden="1" customHeight="1" outlineLevel="1" x14ac:dyDescent="0.35">
      <c r="A1297" s="15" t="s">
        <v>258</v>
      </c>
      <c r="B1297" s="35">
        <v>67</v>
      </c>
      <c r="C1297" s="473"/>
      <c r="D1297" s="259"/>
      <c r="E1297" s="598"/>
      <c r="F1297" s="598"/>
      <c r="G1297" s="485">
        <v>0</v>
      </c>
      <c r="H1297" s="433"/>
      <c r="I1297" s="599"/>
      <c r="J1297" s="600"/>
      <c r="K1297" s="7"/>
      <c r="N1297" s="227"/>
      <c r="O1297" s="488"/>
      <c r="P1297" s="488"/>
      <c r="AM1297">
        <v>0</v>
      </c>
      <c r="AN1297">
        <v>0</v>
      </c>
    </row>
    <row r="1298" spans="1:40" ht="15" hidden="1" customHeight="1" outlineLevel="1" x14ac:dyDescent="0.35">
      <c r="A1298" s="15" t="s">
        <v>258</v>
      </c>
      <c r="B1298" s="35">
        <v>68</v>
      </c>
      <c r="C1298" s="473"/>
      <c r="D1298" s="259"/>
      <c r="E1298" s="598"/>
      <c r="F1298" s="598"/>
      <c r="G1298" s="485">
        <v>0</v>
      </c>
      <c r="H1298" s="433"/>
      <c r="I1298" s="599"/>
      <c r="J1298" s="600"/>
      <c r="K1298" s="7"/>
      <c r="N1298" s="227"/>
      <c r="O1298" s="488"/>
      <c r="P1298" s="488"/>
      <c r="AM1298">
        <v>0</v>
      </c>
      <c r="AN1298">
        <v>0</v>
      </c>
    </row>
    <row r="1299" spans="1:40" ht="15" hidden="1" customHeight="1" outlineLevel="1" x14ac:dyDescent="0.35">
      <c r="A1299" s="15" t="s">
        <v>258</v>
      </c>
      <c r="B1299" s="35">
        <v>69</v>
      </c>
      <c r="C1299" s="473"/>
      <c r="D1299" s="259"/>
      <c r="E1299" s="598"/>
      <c r="F1299" s="598"/>
      <c r="G1299" s="485">
        <v>0</v>
      </c>
      <c r="H1299" s="433"/>
      <c r="I1299" s="599"/>
      <c r="J1299" s="600"/>
      <c r="K1299" s="7"/>
      <c r="N1299" s="227"/>
      <c r="O1299" s="488"/>
      <c r="P1299" s="488"/>
      <c r="AM1299">
        <v>0</v>
      </c>
      <c r="AN1299">
        <v>0</v>
      </c>
    </row>
    <row r="1300" spans="1:40" ht="15" hidden="1" customHeight="1" outlineLevel="1" x14ac:dyDescent="0.35">
      <c r="A1300" s="15" t="s">
        <v>258</v>
      </c>
      <c r="B1300" s="35">
        <v>70</v>
      </c>
      <c r="C1300" s="473"/>
      <c r="D1300" s="259"/>
      <c r="E1300" s="598"/>
      <c r="F1300" s="598"/>
      <c r="G1300" s="485">
        <v>0</v>
      </c>
      <c r="H1300" s="433"/>
      <c r="I1300" s="599"/>
      <c r="J1300" s="600"/>
      <c r="K1300" s="7"/>
      <c r="N1300" s="227"/>
      <c r="O1300" s="488"/>
      <c r="P1300" s="488"/>
      <c r="AM1300">
        <v>0</v>
      </c>
      <c r="AN1300">
        <v>0</v>
      </c>
    </row>
    <row r="1301" spans="1:40" ht="15" hidden="1" customHeight="1" outlineLevel="1" x14ac:dyDescent="0.35">
      <c r="A1301" s="15" t="s">
        <v>258</v>
      </c>
      <c r="B1301" s="35">
        <v>71</v>
      </c>
      <c r="C1301" s="473"/>
      <c r="D1301" s="259"/>
      <c r="E1301" s="598"/>
      <c r="F1301" s="598"/>
      <c r="G1301" s="485">
        <v>0</v>
      </c>
      <c r="H1301" s="433"/>
      <c r="I1301" s="599"/>
      <c r="J1301" s="600"/>
      <c r="K1301" s="7"/>
      <c r="N1301" s="227"/>
      <c r="O1301" s="488"/>
      <c r="P1301" s="488"/>
      <c r="AM1301">
        <v>0</v>
      </c>
      <c r="AN1301">
        <v>0</v>
      </c>
    </row>
    <row r="1302" spans="1:40" ht="15" hidden="1" customHeight="1" outlineLevel="1" x14ac:dyDescent="0.35">
      <c r="A1302" s="15" t="s">
        <v>258</v>
      </c>
      <c r="B1302" s="35">
        <v>72</v>
      </c>
      <c r="C1302" s="473"/>
      <c r="D1302" s="259"/>
      <c r="E1302" s="598"/>
      <c r="F1302" s="598"/>
      <c r="G1302" s="485">
        <v>0</v>
      </c>
      <c r="H1302" s="433"/>
      <c r="I1302" s="599"/>
      <c r="J1302" s="600"/>
      <c r="K1302" s="7"/>
      <c r="N1302" s="227"/>
      <c r="O1302" s="488"/>
      <c r="P1302" s="488"/>
      <c r="AM1302">
        <v>0</v>
      </c>
      <c r="AN1302">
        <v>0</v>
      </c>
    </row>
    <row r="1303" spans="1:40" ht="15" hidden="1" customHeight="1" outlineLevel="1" x14ac:dyDescent="0.35">
      <c r="A1303" s="15" t="s">
        <v>258</v>
      </c>
      <c r="B1303" s="35">
        <v>73</v>
      </c>
      <c r="C1303" s="473"/>
      <c r="D1303" s="259"/>
      <c r="E1303" s="598"/>
      <c r="F1303" s="598"/>
      <c r="G1303" s="485">
        <v>0</v>
      </c>
      <c r="H1303" s="433"/>
      <c r="I1303" s="599"/>
      <c r="J1303" s="600"/>
      <c r="K1303" s="7"/>
      <c r="N1303" s="227"/>
      <c r="O1303" s="488"/>
      <c r="P1303" s="488"/>
      <c r="AM1303">
        <v>0</v>
      </c>
      <c r="AN1303">
        <v>0</v>
      </c>
    </row>
    <row r="1304" spans="1:40" ht="15" hidden="1" customHeight="1" outlineLevel="1" x14ac:dyDescent="0.35">
      <c r="A1304" s="15" t="s">
        <v>258</v>
      </c>
      <c r="B1304" s="35">
        <v>74</v>
      </c>
      <c r="C1304" s="473"/>
      <c r="D1304" s="259"/>
      <c r="E1304" s="598"/>
      <c r="F1304" s="598"/>
      <c r="G1304" s="485">
        <v>0</v>
      </c>
      <c r="H1304" s="433"/>
      <c r="I1304" s="599"/>
      <c r="J1304" s="600"/>
      <c r="K1304" s="7"/>
      <c r="N1304" s="227"/>
      <c r="O1304" s="488"/>
      <c r="P1304" s="488"/>
      <c r="AM1304">
        <v>0</v>
      </c>
      <c r="AN1304">
        <v>0</v>
      </c>
    </row>
    <row r="1305" spans="1:40" ht="15" hidden="1" customHeight="1" outlineLevel="1" x14ac:dyDescent="0.35">
      <c r="A1305" s="15" t="s">
        <v>258</v>
      </c>
      <c r="B1305" s="35">
        <v>75</v>
      </c>
      <c r="C1305" s="473"/>
      <c r="D1305" s="259"/>
      <c r="E1305" s="598"/>
      <c r="F1305" s="598"/>
      <c r="G1305" s="485">
        <v>0</v>
      </c>
      <c r="H1305" s="433"/>
      <c r="I1305" s="599"/>
      <c r="J1305" s="600"/>
      <c r="K1305" s="7"/>
      <c r="N1305" s="227"/>
      <c r="O1305" s="488"/>
      <c r="P1305" s="488"/>
      <c r="AM1305">
        <v>0</v>
      </c>
      <c r="AN1305">
        <v>0</v>
      </c>
    </row>
    <row r="1306" spans="1:40" ht="15" hidden="1" customHeight="1" outlineLevel="1" x14ac:dyDescent="0.35">
      <c r="A1306" s="15" t="s">
        <v>258</v>
      </c>
      <c r="B1306" s="35">
        <v>76</v>
      </c>
      <c r="C1306" s="473"/>
      <c r="D1306" s="259"/>
      <c r="E1306" s="598"/>
      <c r="F1306" s="598"/>
      <c r="G1306" s="485">
        <v>0</v>
      </c>
      <c r="H1306" s="433"/>
      <c r="I1306" s="599"/>
      <c r="J1306" s="600"/>
      <c r="K1306" s="7"/>
      <c r="N1306" s="227"/>
      <c r="O1306" s="488"/>
      <c r="P1306" s="488"/>
      <c r="AM1306">
        <v>0</v>
      </c>
      <c r="AN1306">
        <v>0</v>
      </c>
    </row>
    <row r="1307" spans="1:40" ht="15" hidden="1" customHeight="1" outlineLevel="1" x14ac:dyDescent="0.35">
      <c r="A1307" s="15" t="s">
        <v>258</v>
      </c>
      <c r="B1307" s="35">
        <v>77</v>
      </c>
      <c r="C1307" s="473"/>
      <c r="D1307" s="259"/>
      <c r="E1307" s="598"/>
      <c r="F1307" s="598"/>
      <c r="G1307" s="485">
        <v>0</v>
      </c>
      <c r="H1307" s="433"/>
      <c r="I1307" s="599"/>
      <c r="J1307" s="600"/>
      <c r="K1307" s="7"/>
      <c r="N1307" s="227"/>
      <c r="O1307" s="488"/>
      <c r="P1307" s="488"/>
      <c r="AM1307">
        <v>0</v>
      </c>
      <c r="AN1307">
        <v>0</v>
      </c>
    </row>
    <row r="1308" spans="1:40" ht="15" hidden="1" customHeight="1" outlineLevel="1" x14ac:dyDescent="0.35">
      <c r="A1308" s="15" t="s">
        <v>258</v>
      </c>
      <c r="B1308" s="35">
        <v>78</v>
      </c>
      <c r="C1308" s="473"/>
      <c r="D1308" s="259"/>
      <c r="E1308" s="598"/>
      <c r="F1308" s="598"/>
      <c r="G1308" s="485">
        <v>0</v>
      </c>
      <c r="H1308" s="433"/>
      <c r="I1308" s="599"/>
      <c r="J1308" s="600"/>
      <c r="K1308" s="7"/>
      <c r="N1308" s="227"/>
      <c r="O1308" s="488"/>
      <c r="P1308" s="488"/>
      <c r="AM1308">
        <v>0</v>
      </c>
      <c r="AN1308">
        <v>0</v>
      </c>
    </row>
    <row r="1309" spans="1:40" ht="15" hidden="1" customHeight="1" outlineLevel="1" x14ac:dyDescent="0.35">
      <c r="A1309" s="15" t="s">
        <v>258</v>
      </c>
      <c r="B1309" s="35">
        <v>79</v>
      </c>
      <c r="C1309" s="473"/>
      <c r="D1309" s="259"/>
      <c r="E1309" s="598"/>
      <c r="F1309" s="598"/>
      <c r="G1309" s="485">
        <v>0</v>
      </c>
      <c r="H1309" s="433"/>
      <c r="I1309" s="599"/>
      <c r="J1309" s="600"/>
      <c r="K1309" s="7"/>
      <c r="N1309" s="227"/>
      <c r="O1309" s="488"/>
      <c r="P1309" s="488"/>
      <c r="AM1309">
        <v>0</v>
      </c>
      <c r="AN1309">
        <v>0</v>
      </c>
    </row>
    <row r="1310" spans="1:40" ht="15" hidden="1" customHeight="1" outlineLevel="1" x14ac:dyDescent="0.35">
      <c r="A1310" s="15" t="s">
        <v>258</v>
      </c>
      <c r="B1310" s="35">
        <v>80</v>
      </c>
      <c r="C1310" s="473"/>
      <c r="D1310" s="259"/>
      <c r="E1310" s="598"/>
      <c r="F1310" s="598"/>
      <c r="G1310" s="485">
        <v>0</v>
      </c>
      <c r="H1310" s="433"/>
      <c r="I1310" s="599"/>
      <c r="J1310" s="600"/>
      <c r="K1310" s="7"/>
      <c r="N1310" s="227"/>
      <c r="O1310" s="488"/>
      <c r="P1310" s="488"/>
      <c r="AM1310">
        <v>0</v>
      </c>
      <c r="AN1310">
        <v>0</v>
      </c>
    </row>
    <row r="1311" spans="1:40" ht="15" hidden="1" customHeight="1" outlineLevel="1" x14ac:dyDescent="0.35">
      <c r="A1311" s="15" t="s">
        <v>258</v>
      </c>
      <c r="B1311" s="35">
        <v>81</v>
      </c>
      <c r="C1311" s="473"/>
      <c r="D1311" s="259"/>
      <c r="E1311" s="598"/>
      <c r="F1311" s="598"/>
      <c r="G1311" s="485">
        <v>0</v>
      </c>
      <c r="H1311" s="433"/>
      <c r="I1311" s="599"/>
      <c r="J1311" s="600"/>
      <c r="K1311" s="7"/>
      <c r="N1311" s="227"/>
      <c r="O1311" s="488"/>
      <c r="P1311" s="488"/>
      <c r="AM1311">
        <v>0</v>
      </c>
      <c r="AN1311">
        <v>0</v>
      </c>
    </row>
    <row r="1312" spans="1:40" ht="15" hidden="1" customHeight="1" outlineLevel="1" x14ac:dyDescent="0.35">
      <c r="A1312" s="15" t="s">
        <v>258</v>
      </c>
      <c r="B1312" s="35">
        <v>82</v>
      </c>
      <c r="C1312" s="473"/>
      <c r="D1312" s="259"/>
      <c r="E1312" s="598"/>
      <c r="F1312" s="598"/>
      <c r="G1312" s="485">
        <v>0</v>
      </c>
      <c r="H1312" s="433"/>
      <c r="I1312" s="599"/>
      <c r="J1312" s="600"/>
      <c r="K1312" s="7"/>
      <c r="N1312" s="227"/>
      <c r="O1312" s="488"/>
      <c r="P1312" s="488"/>
      <c r="AM1312">
        <v>0</v>
      </c>
      <c r="AN1312">
        <v>0</v>
      </c>
    </row>
    <row r="1313" spans="1:40" ht="15" hidden="1" customHeight="1" outlineLevel="1" x14ac:dyDescent="0.35">
      <c r="A1313" s="15" t="s">
        <v>258</v>
      </c>
      <c r="B1313" s="35">
        <v>83</v>
      </c>
      <c r="C1313" s="473"/>
      <c r="D1313" s="259"/>
      <c r="E1313" s="598"/>
      <c r="F1313" s="598"/>
      <c r="G1313" s="485">
        <v>0</v>
      </c>
      <c r="H1313" s="433"/>
      <c r="I1313" s="599"/>
      <c r="J1313" s="600"/>
      <c r="K1313" s="7"/>
      <c r="N1313" s="227"/>
      <c r="O1313" s="488"/>
      <c r="P1313" s="488"/>
      <c r="AM1313">
        <v>0</v>
      </c>
      <c r="AN1313">
        <v>0</v>
      </c>
    </row>
    <row r="1314" spans="1:40" ht="15" hidden="1" customHeight="1" outlineLevel="1" x14ac:dyDescent="0.35">
      <c r="A1314" s="15" t="s">
        <v>258</v>
      </c>
      <c r="B1314" s="35">
        <v>84</v>
      </c>
      <c r="C1314" s="473"/>
      <c r="D1314" s="259"/>
      <c r="E1314" s="598"/>
      <c r="F1314" s="598"/>
      <c r="G1314" s="485">
        <v>0</v>
      </c>
      <c r="H1314" s="433"/>
      <c r="I1314" s="599"/>
      <c r="J1314" s="600"/>
      <c r="K1314" s="7"/>
      <c r="N1314" s="227"/>
      <c r="O1314" s="488"/>
      <c r="P1314" s="488"/>
      <c r="AM1314">
        <v>0</v>
      </c>
      <c r="AN1314">
        <v>0</v>
      </c>
    </row>
    <row r="1315" spans="1:40" ht="15" hidden="1" customHeight="1" outlineLevel="1" x14ac:dyDescent="0.35">
      <c r="A1315" s="15" t="s">
        <v>258</v>
      </c>
      <c r="B1315" s="35">
        <v>85</v>
      </c>
      <c r="C1315" s="473"/>
      <c r="D1315" s="259"/>
      <c r="E1315" s="598"/>
      <c r="F1315" s="598"/>
      <c r="G1315" s="485">
        <v>0</v>
      </c>
      <c r="H1315" s="433"/>
      <c r="I1315" s="599"/>
      <c r="J1315" s="600"/>
      <c r="K1315" s="7"/>
      <c r="N1315" s="227"/>
      <c r="O1315" s="488"/>
      <c r="P1315" s="488"/>
      <c r="AM1315">
        <v>0</v>
      </c>
      <c r="AN1315">
        <v>0</v>
      </c>
    </row>
    <row r="1316" spans="1:40" ht="15" hidden="1" customHeight="1" outlineLevel="1" x14ac:dyDescent="0.35">
      <c r="A1316" s="15" t="s">
        <v>258</v>
      </c>
      <c r="B1316" s="35">
        <v>86</v>
      </c>
      <c r="C1316" s="473"/>
      <c r="D1316" s="259"/>
      <c r="E1316" s="598"/>
      <c r="F1316" s="598"/>
      <c r="G1316" s="485">
        <v>0</v>
      </c>
      <c r="H1316" s="433"/>
      <c r="I1316" s="599"/>
      <c r="J1316" s="600"/>
      <c r="K1316" s="7"/>
      <c r="N1316" s="227"/>
      <c r="O1316" s="488"/>
      <c r="P1316" s="488"/>
      <c r="AM1316">
        <v>0</v>
      </c>
      <c r="AN1316">
        <v>0</v>
      </c>
    </row>
    <row r="1317" spans="1:40" ht="15" hidden="1" customHeight="1" outlineLevel="1" x14ac:dyDescent="0.35">
      <c r="A1317" s="15" t="s">
        <v>258</v>
      </c>
      <c r="B1317" s="35">
        <v>87</v>
      </c>
      <c r="C1317" s="473"/>
      <c r="D1317" s="259"/>
      <c r="E1317" s="598"/>
      <c r="F1317" s="598"/>
      <c r="G1317" s="485">
        <v>0</v>
      </c>
      <c r="H1317" s="433"/>
      <c r="I1317" s="599"/>
      <c r="J1317" s="600"/>
      <c r="K1317" s="7"/>
      <c r="N1317" s="227"/>
      <c r="O1317" s="488"/>
      <c r="P1317" s="488"/>
      <c r="AM1317">
        <v>0</v>
      </c>
      <c r="AN1317">
        <v>0</v>
      </c>
    </row>
    <row r="1318" spans="1:40" ht="15" hidden="1" customHeight="1" outlineLevel="1" x14ac:dyDescent="0.35">
      <c r="A1318" s="15" t="s">
        <v>258</v>
      </c>
      <c r="B1318" s="35">
        <v>88</v>
      </c>
      <c r="C1318" s="473"/>
      <c r="D1318" s="259"/>
      <c r="E1318" s="598"/>
      <c r="F1318" s="598"/>
      <c r="G1318" s="485">
        <v>0</v>
      </c>
      <c r="H1318" s="433"/>
      <c r="I1318" s="599"/>
      <c r="J1318" s="600"/>
      <c r="K1318" s="7"/>
      <c r="N1318" s="227"/>
      <c r="O1318" s="488"/>
      <c r="P1318" s="488"/>
      <c r="AM1318">
        <v>0</v>
      </c>
      <c r="AN1318">
        <v>0</v>
      </c>
    </row>
    <row r="1319" spans="1:40" ht="15" hidden="1" customHeight="1" outlineLevel="1" x14ac:dyDescent="0.35">
      <c r="A1319" s="15" t="s">
        <v>258</v>
      </c>
      <c r="B1319" s="35">
        <v>89</v>
      </c>
      <c r="C1319" s="473"/>
      <c r="D1319" s="259"/>
      <c r="E1319" s="598"/>
      <c r="F1319" s="598"/>
      <c r="G1319" s="485">
        <v>0</v>
      </c>
      <c r="H1319" s="433"/>
      <c r="I1319" s="599"/>
      <c r="J1319" s="600"/>
      <c r="K1319" s="7"/>
      <c r="N1319" s="227"/>
      <c r="O1319" s="488"/>
      <c r="P1319" s="488"/>
      <c r="AM1319">
        <v>0</v>
      </c>
      <c r="AN1319">
        <v>0</v>
      </c>
    </row>
    <row r="1320" spans="1:40" ht="15" hidden="1" customHeight="1" outlineLevel="1" x14ac:dyDescent="0.35">
      <c r="A1320" s="15" t="s">
        <v>258</v>
      </c>
      <c r="B1320" s="35">
        <v>90</v>
      </c>
      <c r="C1320" s="473"/>
      <c r="D1320" s="259"/>
      <c r="E1320" s="598"/>
      <c r="F1320" s="598"/>
      <c r="G1320" s="485">
        <v>0</v>
      </c>
      <c r="H1320" s="433"/>
      <c r="I1320" s="599"/>
      <c r="J1320" s="600"/>
      <c r="K1320" s="7"/>
      <c r="N1320" s="227"/>
      <c r="O1320" s="488"/>
      <c r="P1320" s="488"/>
      <c r="AM1320">
        <v>0</v>
      </c>
      <c r="AN1320">
        <v>0</v>
      </c>
    </row>
    <row r="1321" spans="1:40" ht="15" hidden="1" customHeight="1" outlineLevel="1" x14ac:dyDescent="0.35">
      <c r="A1321" s="15" t="s">
        <v>258</v>
      </c>
      <c r="B1321" s="35">
        <v>91</v>
      </c>
      <c r="C1321" s="473"/>
      <c r="D1321" s="259"/>
      <c r="E1321" s="598"/>
      <c r="F1321" s="598"/>
      <c r="G1321" s="485">
        <v>0</v>
      </c>
      <c r="H1321" s="433"/>
      <c r="I1321" s="599"/>
      <c r="J1321" s="600"/>
      <c r="K1321" s="7"/>
      <c r="N1321" s="227"/>
      <c r="O1321" s="488"/>
      <c r="P1321" s="488"/>
      <c r="AM1321">
        <v>0</v>
      </c>
      <c r="AN1321">
        <v>0</v>
      </c>
    </row>
    <row r="1322" spans="1:40" ht="15" hidden="1" customHeight="1" outlineLevel="1" x14ac:dyDescent="0.35">
      <c r="A1322" s="15" t="s">
        <v>258</v>
      </c>
      <c r="B1322" s="35">
        <v>92</v>
      </c>
      <c r="C1322" s="473"/>
      <c r="D1322" s="259"/>
      <c r="E1322" s="598"/>
      <c r="F1322" s="598"/>
      <c r="G1322" s="485">
        <v>0</v>
      </c>
      <c r="H1322" s="433"/>
      <c r="I1322" s="599"/>
      <c r="J1322" s="600"/>
      <c r="K1322" s="7"/>
      <c r="N1322" s="227"/>
      <c r="O1322" s="488"/>
      <c r="P1322" s="488"/>
      <c r="AM1322">
        <v>0</v>
      </c>
      <c r="AN1322">
        <v>0</v>
      </c>
    </row>
    <row r="1323" spans="1:40" ht="15" hidden="1" customHeight="1" outlineLevel="1" x14ac:dyDescent="0.35">
      <c r="A1323" s="15" t="s">
        <v>258</v>
      </c>
      <c r="B1323" s="35">
        <v>93</v>
      </c>
      <c r="C1323" s="473"/>
      <c r="D1323" s="259"/>
      <c r="E1323" s="598"/>
      <c r="F1323" s="598"/>
      <c r="G1323" s="485">
        <v>0</v>
      </c>
      <c r="H1323" s="433"/>
      <c r="I1323" s="599"/>
      <c r="J1323" s="600"/>
      <c r="K1323" s="7"/>
      <c r="N1323" s="227"/>
      <c r="O1323" s="488"/>
      <c r="P1323" s="488"/>
      <c r="AM1323">
        <v>0</v>
      </c>
      <c r="AN1323">
        <v>0</v>
      </c>
    </row>
    <row r="1324" spans="1:40" ht="15" hidden="1" customHeight="1" outlineLevel="1" x14ac:dyDescent="0.35">
      <c r="A1324" s="15" t="s">
        <v>258</v>
      </c>
      <c r="B1324" s="35">
        <v>94</v>
      </c>
      <c r="C1324" s="473"/>
      <c r="D1324" s="259"/>
      <c r="E1324" s="598"/>
      <c r="F1324" s="598"/>
      <c r="G1324" s="485">
        <v>0</v>
      </c>
      <c r="H1324" s="433"/>
      <c r="I1324" s="599"/>
      <c r="J1324" s="600"/>
      <c r="K1324" s="7"/>
      <c r="N1324" s="227"/>
      <c r="O1324" s="488"/>
      <c r="P1324" s="488"/>
      <c r="AM1324">
        <v>0</v>
      </c>
      <c r="AN1324">
        <v>0</v>
      </c>
    </row>
    <row r="1325" spans="1:40" ht="15" hidden="1" customHeight="1" outlineLevel="1" x14ac:dyDescent="0.35">
      <c r="A1325" s="15" t="s">
        <v>258</v>
      </c>
      <c r="B1325" s="35">
        <v>95</v>
      </c>
      <c r="C1325" s="473"/>
      <c r="D1325" s="259"/>
      <c r="E1325" s="598"/>
      <c r="F1325" s="598"/>
      <c r="G1325" s="485">
        <v>0</v>
      </c>
      <c r="H1325" s="433"/>
      <c r="I1325" s="599"/>
      <c r="J1325" s="600"/>
      <c r="K1325" s="7"/>
      <c r="N1325" s="227"/>
      <c r="O1325" s="488"/>
      <c r="P1325" s="488"/>
      <c r="AM1325">
        <v>0</v>
      </c>
      <c r="AN1325">
        <v>0</v>
      </c>
    </row>
    <row r="1326" spans="1:40" ht="15" hidden="1" customHeight="1" outlineLevel="1" x14ac:dyDescent="0.35">
      <c r="A1326" s="15" t="s">
        <v>258</v>
      </c>
      <c r="B1326" s="35">
        <v>96</v>
      </c>
      <c r="C1326" s="473"/>
      <c r="D1326" s="259"/>
      <c r="E1326" s="598"/>
      <c r="F1326" s="598"/>
      <c r="G1326" s="485">
        <v>0</v>
      </c>
      <c r="H1326" s="433"/>
      <c r="I1326" s="599"/>
      <c r="J1326" s="600"/>
      <c r="K1326" s="7"/>
      <c r="N1326" s="227"/>
      <c r="O1326" s="488"/>
      <c r="P1326" s="488"/>
      <c r="AM1326">
        <v>0</v>
      </c>
      <c r="AN1326">
        <v>0</v>
      </c>
    </row>
    <row r="1327" spans="1:40" ht="15" hidden="1" customHeight="1" outlineLevel="1" x14ac:dyDescent="0.35">
      <c r="A1327" s="15" t="s">
        <v>258</v>
      </c>
      <c r="B1327" s="35">
        <v>97</v>
      </c>
      <c r="C1327" s="473"/>
      <c r="D1327" s="259"/>
      <c r="E1327" s="598"/>
      <c r="F1327" s="598"/>
      <c r="G1327" s="485">
        <v>0</v>
      </c>
      <c r="H1327" s="433"/>
      <c r="I1327" s="599"/>
      <c r="J1327" s="600"/>
      <c r="K1327" s="7"/>
      <c r="N1327" s="227"/>
      <c r="O1327" s="488"/>
      <c r="P1327" s="488"/>
      <c r="AM1327">
        <v>0</v>
      </c>
      <c r="AN1327">
        <v>0</v>
      </c>
    </row>
    <row r="1328" spans="1:40" ht="15" hidden="1" customHeight="1" outlineLevel="1" x14ac:dyDescent="0.35">
      <c r="A1328" s="15" t="s">
        <v>258</v>
      </c>
      <c r="B1328" s="35">
        <v>98</v>
      </c>
      <c r="C1328" s="473"/>
      <c r="D1328" s="259"/>
      <c r="E1328" s="598"/>
      <c r="F1328" s="598"/>
      <c r="G1328" s="485">
        <v>0</v>
      </c>
      <c r="H1328" s="433"/>
      <c r="I1328" s="599"/>
      <c r="J1328" s="600"/>
      <c r="K1328" s="7"/>
      <c r="N1328" s="227"/>
      <c r="O1328" s="488"/>
      <c r="P1328" s="488"/>
      <c r="AM1328">
        <v>0</v>
      </c>
      <c r="AN1328">
        <v>0</v>
      </c>
    </row>
    <row r="1329" spans="1:40" ht="15" hidden="1" customHeight="1" outlineLevel="1" x14ac:dyDescent="0.35">
      <c r="A1329" s="15" t="s">
        <v>258</v>
      </c>
      <c r="B1329" s="35">
        <v>99</v>
      </c>
      <c r="C1329" s="473"/>
      <c r="D1329" s="259"/>
      <c r="E1329" s="598"/>
      <c r="F1329" s="598"/>
      <c r="G1329" s="485">
        <v>0</v>
      </c>
      <c r="H1329" s="433"/>
      <c r="I1329" s="599"/>
      <c r="J1329" s="600"/>
      <c r="K1329" s="7"/>
      <c r="N1329" s="227"/>
      <c r="O1329" s="488"/>
      <c r="P1329" s="488"/>
      <c r="AM1329">
        <v>0</v>
      </c>
      <c r="AN1329">
        <v>0</v>
      </c>
    </row>
    <row r="1330" spans="1:40" ht="15" hidden="1" customHeight="1" outlineLevel="1" x14ac:dyDescent="0.35">
      <c r="A1330" s="15" t="s">
        <v>258</v>
      </c>
      <c r="B1330" s="35">
        <v>100</v>
      </c>
      <c r="C1330" s="473"/>
      <c r="D1330" s="259"/>
      <c r="E1330" s="598"/>
      <c r="F1330" s="598"/>
      <c r="G1330" s="485">
        <v>0</v>
      </c>
      <c r="H1330" s="433"/>
      <c r="I1330" s="599"/>
      <c r="J1330" s="600"/>
      <c r="K1330" s="7"/>
      <c r="N1330" s="227"/>
      <c r="O1330" s="488"/>
      <c r="P1330" s="488"/>
      <c r="AM1330">
        <v>0</v>
      </c>
      <c r="AN1330">
        <v>0</v>
      </c>
    </row>
    <row r="1331" spans="1:40" ht="15" customHeight="1" collapsed="1" thickBot="1" x14ac:dyDescent="0.4">
      <c r="A1331" s="103"/>
      <c r="B1331" s="104" t="s">
        <v>241</v>
      </c>
      <c r="C1331" s="275"/>
      <c r="D1331" s="259"/>
      <c r="E1331" s="582"/>
      <c r="F1331" s="582"/>
      <c r="G1331" s="276"/>
      <c r="H1331" s="259"/>
      <c r="I1331" s="582"/>
      <c r="J1331" s="589"/>
      <c r="K1331" s="105"/>
      <c r="N1331" s="227"/>
      <c r="O1331" s="488"/>
      <c r="P1331" s="488"/>
      <c r="AM1331">
        <v>0</v>
      </c>
      <c r="AN1331">
        <v>0</v>
      </c>
    </row>
    <row r="1332" spans="1:40" ht="15.5" thickBot="1" x14ac:dyDescent="0.4">
      <c r="A1332" s="6"/>
      <c r="E1332" s="109" t="s">
        <v>259</v>
      </c>
      <c r="G1332" s="274">
        <f>SUM(G1230:G1254)</f>
        <v>45500000</v>
      </c>
      <c r="H1332" s="255"/>
      <c r="I1332" s="254"/>
      <c r="J1332" s="142"/>
      <c r="K1332" s="7"/>
      <c r="N1332" s="227"/>
      <c r="O1332" s="488"/>
      <c r="P1332" s="488"/>
    </row>
    <row r="1333" spans="1:40" ht="10.5" customHeight="1" thickBot="1" x14ac:dyDescent="0.4">
      <c r="A1333" s="8"/>
      <c r="B1333" s="36"/>
      <c r="C1333" s="31"/>
      <c r="D1333" s="36"/>
      <c r="E1333" s="36"/>
      <c r="F1333" s="36"/>
      <c r="G1333" s="36"/>
      <c r="H1333" s="36"/>
      <c r="I1333" s="36"/>
      <c r="J1333" s="9"/>
      <c r="K1333" s="10"/>
      <c r="N1333" s="227"/>
      <c r="O1333" s="488"/>
      <c r="P1333" s="488"/>
    </row>
    <row r="1334" spans="1:40" x14ac:dyDescent="0.35">
      <c r="N1334" s="227"/>
      <c r="O1334" s="488"/>
      <c r="P1334" s="488"/>
    </row>
    <row r="1335" spans="1:40" x14ac:dyDescent="0.35">
      <c r="N1335" s="227"/>
      <c r="O1335" s="488"/>
      <c r="P1335" s="488"/>
    </row>
    <row r="1336" spans="1:40" x14ac:dyDescent="0.35">
      <c r="N1336" s="227"/>
      <c r="O1336" s="488"/>
      <c r="P1336" s="488"/>
    </row>
    <row r="1337" spans="1:40" x14ac:dyDescent="0.35">
      <c r="N1337" s="227"/>
      <c r="O1337" s="488"/>
      <c r="P1337" s="488"/>
    </row>
    <row r="1338" spans="1:40" x14ac:dyDescent="0.35">
      <c r="N1338" s="227"/>
      <c r="O1338" s="488"/>
      <c r="P1338" s="488"/>
    </row>
    <row r="1339" spans="1:40" x14ac:dyDescent="0.35">
      <c r="N1339" s="227"/>
      <c r="O1339" s="488"/>
      <c r="P1339" s="488"/>
    </row>
    <row r="1340" spans="1:40" x14ac:dyDescent="0.35">
      <c r="N1340" s="227"/>
      <c r="O1340" s="488"/>
      <c r="P1340" s="488"/>
    </row>
    <row r="1341" spans="1:40" x14ac:dyDescent="0.35">
      <c r="N1341" s="227"/>
      <c r="O1341" s="488"/>
      <c r="P1341" s="488"/>
    </row>
    <row r="1342" spans="1:40" x14ac:dyDescent="0.35">
      <c r="N1342" s="227"/>
      <c r="O1342" s="488"/>
      <c r="P1342" s="488"/>
    </row>
    <row r="1343" spans="1:40" x14ac:dyDescent="0.35">
      <c r="N1343" s="227"/>
      <c r="O1343" s="488"/>
      <c r="P1343" s="488"/>
    </row>
    <row r="1344" spans="1:40" x14ac:dyDescent="0.35">
      <c r="N1344" s="227"/>
      <c r="O1344" s="488"/>
      <c r="P1344" s="488"/>
    </row>
    <row r="1345" spans="14:16" x14ac:dyDescent="0.35">
      <c r="N1345" s="227"/>
      <c r="O1345" s="488"/>
      <c r="P1345" s="488"/>
    </row>
    <row r="1346" spans="14:16" x14ac:dyDescent="0.35">
      <c r="N1346" s="227"/>
      <c r="O1346" s="488"/>
      <c r="P1346" s="488"/>
    </row>
    <row r="1347" spans="14:16" x14ac:dyDescent="0.35">
      <c r="N1347" s="227"/>
      <c r="O1347" s="488"/>
      <c r="P1347" s="488"/>
    </row>
    <row r="1348" spans="14:16" x14ac:dyDescent="0.35">
      <c r="N1348" s="227"/>
      <c r="O1348" s="488"/>
      <c r="P1348" s="488"/>
    </row>
    <row r="1349" spans="14:16" x14ac:dyDescent="0.35">
      <c r="N1349" s="227"/>
      <c r="O1349" s="488"/>
      <c r="P1349" s="488"/>
    </row>
    <row r="1350" spans="14:16" x14ac:dyDescent="0.35">
      <c r="N1350" s="227"/>
      <c r="O1350" s="488"/>
      <c r="P1350" s="488"/>
    </row>
    <row r="1351" spans="14:16" x14ac:dyDescent="0.35">
      <c r="N1351" s="227"/>
      <c r="O1351" s="488"/>
      <c r="P1351" s="488"/>
    </row>
    <row r="1352" spans="14:16" x14ac:dyDescent="0.35">
      <c r="N1352" s="227"/>
      <c r="O1352" s="488"/>
      <c r="P1352" s="488"/>
    </row>
    <row r="1353" spans="14:16" x14ac:dyDescent="0.35">
      <c r="N1353" s="227"/>
      <c r="O1353" s="488"/>
      <c r="P1353" s="488"/>
    </row>
    <row r="1354" spans="14:16" x14ac:dyDescent="0.35">
      <c r="N1354" s="227"/>
      <c r="O1354" s="488"/>
      <c r="P1354" s="488"/>
    </row>
    <row r="1355" spans="14:16" x14ac:dyDescent="0.35">
      <c r="N1355" s="227"/>
      <c r="O1355" s="488"/>
      <c r="P1355" s="488"/>
    </row>
    <row r="1356" spans="14:16" x14ac:dyDescent="0.35">
      <c r="N1356" s="227"/>
      <c r="O1356" s="488"/>
      <c r="P1356" s="488"/>
    </row>
    <row r="1357" spans="14:16" x14ac:dyDescent="0.35">
      <c r="N1357" s="227"/>
      <c r="O1357" s="488"/>
      <c r="P1357" s="488"/>
    </row>
    <row r="1358" spans="14:16" x14ac:dyDescent="0.35">
      <c r="N1358" s="227"/>
      <c r="O1358" s="488"/>
      <c r="P1358" s="488"/>
    </row>
    <row r="1359" spans="14:16" x14ac:dyDescent="0.35">
      <c r="N1359" s="227"/>
      <c r="O1359" s="488"/>
      <c r="P1359" s="488"/>
    </row>
    <row r="1360" spans="14:16" x14ac:dyDescent="0.35">
      <c r="N1360" s="227"/>
      <c r="O1360" s="488"/>
      <c r="P1360" s="488"/>
    </row>
    <row r="1361" spans="14:16" x14ac:dyDescent="0.35">
      <c r="N1361" s="227"/>
      <c r="O1361" s="488"/>
      <c r="P1361" s="488"/>
    </row>
    <row r="1362" spans="14:16" x14ac:dyDescent="0.35">
      <c r="N1362" s="227"/>
      <c r="O1362" s="488"/>
      <c r="P1362" s="488"/>
    </row>
    <row r="1363" spans="14:16" x14ac:dyDescent="0.35">
      <c r="N1363" s="227"/>
      <c r="O1363" s="488"/>
      <c r="P1363" s="488"/>
    </row>
    <row r="1364" spans="14:16" x14ac:dyDescent="0.35">
      <c r="N1364" s="227"/>
      <c r="O1364" s="488"/>
      <c r="P1364" s="488"/>
    </row>
    <row r="1365" spans="14:16" x14ac:dyDescent="0.35">
      <c r="N1365" s="227"/>
      <c r="O1365" s="488"/>
      <c r="P1365" s="488"/>
    </row>
    <row r="1366" spans="14:16" x14ac:dyDescent="0.35">
      <c r="N1366" s="227"/>
      <c r="O1366" s="488"/>
      <c r="P1366" s="488"/>
    </row>
    <row r="1367" spans="14:16" x14ac:dyDescent="0.35">
      <c r="N1367" s="227"/>
      <c r="O1367" s="488"/>
      <c r="P1367" s="488"/>
    </row>
    <row r="1368" spans="14:16" x14ac:dyDescent="0.35">
      <c r="N1368" s="227"/>
      <c r="O1368" s="488"/>
      <c r="P1368" s="488"/>
    </row>
    <row r="1369" spans="14:16" x14ac:dyDescent="0.35">
      <c r="N1369" s="227"/>
      <c r="O1369" s="488"/>
      <c r="P1369" s="488"/>
    </row>
    <row r="1370" spans="14:16" x14ac:dyDescent="0.35">
      <c r="N1370" s="227"/>
      <c r="O1370" s="488"/>
      <c r="P1370" s="488"/>
    </row>
    <row r="1371" spans="14:16" x14ac:dyDescent="0.35">
      <c r="N1371" s="227"/>
      <c r="O1371" s="488"/>
      <c r="P1371" s="488"/>
    </row>
  </sheetData>
  <sheetProtection algorithmName="SHA-512" hashValue="Vhu5qlkPI/4FfF10mwvUufS5xhVdUcLwrovgXbMD/Q5E4UwGJeAk0A+nvyszxv/jCn3h20Z2vyzU46Ii9+Ri7Q==" saltValue="23TPtBL6uQ/NMXB0cjVzJA==" spinCount="100000" sheet="1" formatRows="0"/>
  <mergeCells count="212">
    <mergeCell ref="E1326:F1326"/>
    <mergeCell ref="I1326:J1326"/>
    <mergeCell ref="E1330:F1330"/>
    <mergeCell ref="I1330:J1330"/>
    <mergeCell ref="E1331:F1331"/>
    <mergeCell ref="I1331:J1331"/>
    <mergeCell ref="E1327:F1327"/>
    <mergeCell ref="I1327:J1327"/>
    <mergeCell ref="E1328:F1328"/>
    <mergeCell ref="I1328:J1328"/>
    <mergeCell ref="E1329:F1329"/>
    <mergeCell ref="I1329:J1329"/>
    <mergeCell ref="E1321:F1321"/>
    <mergeCell ref="I1321:J1321"/>
    <mergeCell ref="E1322:F1322"/>
    <mergeCell ref="I1322:J1322"/>
    <mergeCell ref="E1323:F1323"/>
    <mergeCell ref="I1323:J1323"/>
    <mergeCell ref="E1324:F1324"/>
    <mergeCell ref="I1324:J1324"/>
    <mergeCell ref="E1325:F1325"/>
    <mergeCell ref="I1325:J1325"/>
    <mergeCell ref="E1316:F1316"/>
    <mergeCell ref="I1316:J1316"/>
    <mergeCell ref="E1317:F1317"/>
    <mergeCell ref="I1317:J1317"/>
    <mergeCell ref="E1318:F1318"/>
    <mergeCell ref="I1318:J1318"/>
    <mergeCell ref="E1319:F1319"/>
    <mergeCell ref="I1319:J1319"/>
    <mergeCell ref="E1320:F1320"/>
    <mergeCell ref="I1320:J1320"/>
    <mergeCell ref="E1311:F1311"/>
    <mergeCell ref="I1311:J1311"/>
    <mergeCell ref="E1312:F1312"/>
    <mergeCell ref="I1312:J1312"/>
    <mergeCell ref="E1313:F1313"/>
    <mergeCell ref="I1313:J1313"/>
    <mergeCell ref="E1314:F1314"/>
    <mergeCell ref="I1314:J1314"/>
    <mergeCell ref="E1315:F1315"/>
    <mergeCell ref="I1315:J1315"/>
    <mergeCell ref="E1306:F1306"/>
    <mergeCell ref="I1306:J1306"/>
    <mergeCell ref="E1307:F1307"/>
    <mergeCell ref="I1307:J1307"/>
    <mergeCell ref="E1308:F1308"/>
    <mergeCell ref="I1308:J1308"/>
    <mergeCell ref="E1309:F1309"/>
    <mergeCell ref="I1309:J1309"/>
    <mergeCell ref="E1310:F1310"/>
    <mergeCell ref="I1310:J1310"/>
    <mergeCell ref="E1301:F1301"/>
    <mergeCell ref="I1301:J1301"/>
    <mergeCell ref="E1302:F1302"/>
    <mergeCell ref="I1302:J1302"/>
    <mergeCell ref="E1303:F1303"/>
    <mergeCell ref="I1303:J1303"/>
    <mergeCell ref="E1304:F1304"/>
    <mergeCell ref="I1304:J1304"/>
    <mergeCell ref="E1305:F1305"/>
    <mergeCell ref="I1305:J1305"/>
    <mergeCell ref="E1296:F1296"/>
    <mergeCell ref="I1296:J1296"/>
    <mergeCell ref="E1297:F1297"/>
    <mergeCell ref="I1297:J1297"/>
    <mergeCell ref="E1298:F1298"/>
    <mergeCell ref="I1298:J1298"/>
    <mergeCell ref="E1299:F1299"/>
    <mergeCell ref="I1299:J1299"/>
    <mergeCell ref="E1300:F1300"/>
    <mergeCell ref="I1300:J1300"/>
    <mergeCell ref="E1291:F1291"/>
    <mergeCell ref="I1291:J1291"/>
    <mergeCell ref="E1292:F1292"/>
    <mergeCell ref="I1292:J1292"/>
    <mergeCell ref="E1293:F1293"/>
    <mergeCell ref="I1293:J1293"/>
    <mergeCell ref="E1294:F1294"/>
    <mergeCell ref="I1294:J1294"/>
    <mergeCell ref="E1295:F1295"/>
    <mergeCell ref="I1295:J1295"/>
    <mergeCell ref="E1286:F1286"/>
    <mergeCell ref="I1286:J1286"/>
    <mergeCell ref="E1287:F1287"/>
    <mergeCell ref="I1287:J1287"/>
    <mergeCell ref="E1288:F1288"/>
    <mergeCell ref="I1288:J1288"/>
    <mergeCell ref="E1289:F1289"/>
    <mergeCell ref="I1289:J1289"/>
    <mergeCell ref="E1290:F1290"/>
    <mergeCell ref="I1290:J1290"/>
    <mergeCell ref="E1281:F1281"/>
    <mergeCell ref="I1281:J1281"/>
    <mergeCell ref="E1282:F1282"/>
    <mergeCell ref="I1282:J1282"/>
    <mergeCell ref="E1283:F1283"/>
    <mergeCell ref="I1283:J1283"/>
    <mergeCell ref="E1284:F1284"/>
    <mergeCell ref="I1284:J1284"/>
    <mergeCell ref="E1285:F1285"/>
    <mergeCell ref="I1285:J1285"/>
    <mergeCell ref="E1276:F1276"/>
    <mergeCell ref="I1276:J1276"/>
    <mergeCell ref="E1277:F1277"/>
    <mergeCell ref="I1277:J1277"/>
    <mergeCell ref="E1278:F1278"/>
    <mergeCell ref="I1278:J1278"/>
    <mergeCell ref="E1279:F1279"/>
    <mergeCell ref="I1279:J1279"/>
    <mergeCell ref="E1280:F1280"/>
    <mergeCell ref="I1280:J1280"/>
    <mergeCell ref="E1271:F1271"/>
    <mergeCell ref="I1271:J1271"/>
    <mergeCell ref="E1272:F1272"/>
    <mergeCell ref="I1272:J1272"/>
    <mergeCell ref="E1273:F1273"/>
    <mergeCell ref="I1273:J1273"/>
    <mergeCell ref="E1274:F1274"/>
    <mergeCell ref="I1274:J1274"/>
    <mergeCell ref="E1275:F1275"/>
    <mergeCell ref="I1275:J1275"/>
    <mergeCell ref="E1266:F1266"/>
    <mergeCell ref="I1266:J1266"/>
    <mergeCell ref="E1267:F1267"/>
    <mergeCell ref="I1267:J1267"/>
    <mergeCell ref="E1268:F1268"/>
    <mergeCell ref="I1268:J1268"/>
    <mergeCell ref="E1269:F1269"/>
    <mergeCell ref="I1269:J1269"/>
    <mergeCell ref="E1270:F1270"/>
    <mergeCell ref="I1270:J1270"/>
    <mergeCell ref="E1261:F1261"/>
    <mergeCell ref="I1261:J1261"/>
    <mergeCell ref="E1262:F1262"/>
    <mergeCell ref="I1262:J1262"/>
    <mergeCell ref="E1263:F1263"/>
    <mergeCell ref="I1263:J1263"/>
    <mergeCell ref="E1264:F1264"/>
    <mergeCell ref="I1264:J1264"/>
    <mergeCell ref="E1265:F1265"/>
    <mergeCell ref="I1265:J1265"/>
    <mergeCell ref="E1256:F1256"/>
    <mergeCell ref="I1256:J1256"/>
    <mergeCell ref="E1257:F1257"/>
    <mergeCell ref="I1257:J1257"/>
    <mergeCell ref="E1258:F1258"/>
    <mergeCell ref="I1258:J1258"/>
    <mergeCell ref="E1259:F1259"/>
    <mergeCell ref="I1259:J1259"/>
    <mergeCell ref="E1260:F1260"/>
    <mergeCell ref="I1260:J1260"/>
    <mergeCell ref="E1251:F1251"/>
    <mergeCell ref="I1251:J1251"/>
    <mergeCell ref="E1252:F1252"/>
    <mergeCell ref="I1252:J1252"/>
    <mergeCell ref="E1253:F1253"/>
    <mergeCell ref="I1253:J1253"/>
    <mergeCell ref="E1254:F1254"/>
    <mergeCell ref="I1254:J1254"/>
    <mergeCell ref="E1255:F1255"/>
    <mergeCell ref="I1255:J1255"/>
    <mergeCell ref="E1246:F1246"/>
    <mergeCell ref="I1246:J1246"/>
    <mergeCell ref="E1247:F1247"/>
    <mergeCell ref="I1247:J1247"/>
    <mergeCell ref="E1248:F1248"/>
    <mergeCell ref="I1248:J1248"/>
    <mergeCell ref="E1249:F1249"/>
    <mergeCell ref="I1249:J1249"/>
    <mergeCell ref="E1250:F1250"/>
    <mergeCell ref="I1250:J1250"/>
    <mergeCell ref="E1241:F1241"/>
    <mergeCell ref="I1241:J1241"/>
    <mergeCell ref="E1242:F1242"/>
    <mergeCell ref="I1242:J1242"/>
    <mergeCell ref="E1243:F1243"/>
    <mergeCell ref="I1243:J1243"/>
    <mergeCell ref="E1244:F1244"/>
    <mergeCell ref="I1244:J1244"/>
    <mergeCell ref="E1245:F1245"/>
    <mergeCell ref="I1245:J1245"/>
    <mergeCell ref="E1236:F1236"/>
    <mergeCell ref="I1236:J1236"/>
    <mergeCell ref="E1237:F1237"/>
    <mergeCell ref="I1237:J1237"/>
    <mergeCell ref="E1238:F1238"/>
    <mergeCell ref="I1238:J1238"/>
    <mergeCell ref="E1239:F1239"/>
    <mergeCell ref="I1239:J1239"/>
    <mergeCell ref="E1240:F1240"/>
    <mergeCell ref="I1240:J1240"/>
    <mergeCell ref="E1231:F1231"/>
    <mergeCell ref="I1231:J1231"/>
    <mergeCell ref="E1232:F1232"/>
    <mergeCell ref="I1232:J1232"/>
    <mergeCell ref="E1233:F1233"/>
    <mergeCell ref="I1233:J1233"/>
    <mergeCell ref="E1234:F1234"/>
    <mergeCell ref="I1234:J1234"/>
    <mergeCell ref="E1235:F1235"/>
    <mergeCell ref="I1235:J1235"/>
    <mergeCell ref="D2:G2"/>
    <mergeCell ref="H2:I2"/>
    <mergeCell ref="D3:E3"/>
    <mergeCell ref="G3:H3"/>
    <mergeCell ref="B4:D4"/>
    <mergeCell ref="G4:H4"/>
    <mergeCell ref="E1228:F1228"/>
    <mergeCell ref="I1228:J1228"/>
    <mergeCell ref="E1230:F1230"/>
    <mergeCell ref="I1230:J1230"/>
  </mergeCells>
  <phoneticPr fontId="7"/>
  <conditionalFormatting sqref="C1021:C1223 D11:D1014">
    <cfRule type="expression" dxfId="147" priority="53">
      <formula>AM11=1</formula>
    </cfRule>
  </conditionalFormatting>
  <conditionalFormatting sqref="H1021:H1070 H1072:H1121 H1123:H1222">
    <cfRule type="expression" dxfId="146" priority="52">
      <formula>AQ1021=1</formula>
    </cfRule>
  </conditionalFormatting>
  <conditionalFormatting sqref="C41:C1014">
    <cfRule type="expression" dxfId="145" priority="51">
      <formula>AM41=1</formula>
    </cfRule>
  </conditionalFormatting>
  <conditionalFormatting sqref="T3:T5">
    <cfRule type="expression" dxfId="144" priority="47">
      <formula>L$8&lt;L$7</formula>
    </cfRule>
  </conditionalFormatting>
  <conditionalFormatting sqref="O11:O1013">
    <cfRule type="containsText" dxfId="143" priority="46" operator="containsText" text="対象外">
      <formula>NOT(ISERROR(SEARCH("対象外",O11)))</formula>
    </cfRule>
    <cfRule type="containsText" dxfId="142" priority="48" operator="containsText" text="確認">
      <formula>NOT(ISERROR(SEARCH("確認",O11)))</formula>
    </cfRule>
    <cfRule type="containsText" dxfId="141" priority="49" operator="containsText" text="OK">
      <formula>NOT(ISERROR(SEARCH("OK",O11)))</formula>
    </cfRule>
    <cfRule type="containsText" dxfId="140" priority="50" operator="containsText" text="一部">
      <formula>NOT(ISERROR(SEARCH("一部",O11)))</formula>
    </cfRule>
  </conditionalFormatting>
  <conditionalFormatting sqref="P11:P12">
    <cfRule type="expression" dxfId="139" priority="45">
      <formula>OR(O11="対象外",O11="一部OK")</formula>
    </cfRule>
  </conditionalFormatting>
  <conditionalFormatting sqref="P11:Q1013">
    <cfRule type="notContainsBlanks" dxfId="138" priority="43">
      <formula>LEN(TRIM(P11))&gt;0</formula>
    </cfRule>
    <cfRule type="expression" dxfId="137" priority="44">
      <formula>$O11="対象外"</formula>
    </cfRule>
  </conditionalFormatting>
  <conditionalFormatting sqref="N7">
    <cfRule type="expression" dxfId="136" priority="54">
      <formula>O$7&gt;=0.9</formula>
    </cfRule>
    <cfRule type="expression" dxfId="135" priority="55">
      <formula>O$7&lt;0.9</formula>
    </cfRule>
  </conditionalFormatting>
  <conditionalFormatting sqref="Q4:Q5">
    <cfRule type="expression" dxfId="134" priority="56">
      <formula>SUM(#REF!,#REF!,#REF!)&gt;O$6</formula>
    </cfRule>
  </conditionalFormatting>
  <conditionalFormatting sqref="I1021:I1070 I1072:I1121 I1123:I1222 I1232:I1279 I1281:I1330">
    <cfRule type="expression" dxfId="133" priority="57">
      <formula>#REF!=1</formula>
    </cfRule>
  </conditionalFormatting>
  <conditionalFormatting sqref="G13:G14 G41:G1014">
    <cfRule type="expression" dxfId="132" priority="42">
      <formula>AP13=1</formula>
    </cfRule>
  </conditionalFormatting>
  <conditionalFormatting sqref="Q3">
    <cfRule type="expression" dxfId="131" priority="40">
      <formula>$Q$3="対象"</formula>
    </cfRule>
    <cfRule type="expression" dxfId="130" priority="41">
      <formula>$Q$3="対象外"</formula>
    </cfRule>
  </conditionalFormatting>
  <conditionalFormatting sqref="Q11:Q12">
    <cfRule type="expression" dxfId="129" priority="58">
      <formula>OR(P11="対象外",P11="一部OK")</formula>
    </cfRule>
  </conditionalFormatting>
  <conditionalFormatting sqref="C1230:C1331">
    <cfRule type="expression" dxfId="128" priority="39">
      <formula>AM1230=1</formula>
    </cfRule>
  </conditionalFormatting>
  <conditionalFormatting sqref="G1234:G1331">
    <cfRule type="expression" dxfId="127" priority="38">
      <formula>AN1234=1</formula>
    </cfRule>
  </conditionalFormatting>
  <conditionalFormatting sqref="G51:G57">
    <cfRule type="expression" dxfId="126" priority="37">
      <formula>AC51=1</formula>
    </cfRule>
  </conditionalFormatting>
  <conditionalFormatting sqref="G1023:G1223">
    <cfRule type="expression" dxfId="125" priority="36">
      <formula>AN1023=1</formula>
    </cfRule>
  </conditionalFormatting>
  <conditionalFormatting sqref="G13:G14">
    <cfRule type="expression" dxfId="124" priority="35">
      <formula>P13=1</formula>
    </cfRule>
  </conditionalFormatting>
  <conditionalFormatting sqref="G41:G50">
    <cfRule type="expression" dxfId="123" priority="34">
      <formula>P41=1</formula>
    </cfRule>
  </conditionalFormatting>
  <conditionalFormatting sqref="S5">
    <cfRule type="containsText" dxfId="122" priority="32" operator="containsText" text="区分変更なし">
      <formula>NOT(ISERROR(SEARCH("区分変更なし",S5)))</formula>
    </cfRule>
  </conditionalFormatting>
  <conditionalFormatting sqref="E5">
    <cfRule type="expression" dxfId="121" priority="59">
      <formula>#REF!="対象外"</formula>
    </cfRule>
    <cfRule type="expression" dxfId="120" priority="60">
      <formula>#REF!="対象"</formula>
    </cfRule>
  </conditionalFormatting>
  <conditionalFormatting sqref="H1230:H1331">
    <cfRule type="expression" dxfId="119" priority="61">
      <formula>AP1230=1</formula>
    </cfRule>
  </conditionalFormatting>
  <conditionalFormatting sqref="E11:E1014">
    <cfRule type="expression" dxfId="118" priority="62">
      <formula>$AO11=1</formula>
    </cfRule>
  </conditionalFormatting>
  <conditionalFormatting sqref="C11:C38 C40">
    <cfRule type="expression" dxfId="117" priority="28">
      <formula>AM11=1</formula>
    </cfRule>
  </conditionalFormatting>
  <conditionalFormatting sqref="C39">
    <cfRule type="expression" dxfId="116" priority="27">
      <formula>AM39=1</formula>
    </cfRule>
  </conditionalFormatting>
  <conditionalFormatting sqref="G11:G12">
    <cfRule type="expression" dxfId="115" priority="26">
      <formula>AO11=1</formula>
    </cfRule>
  </conditionalFormatting>
  <conditionalFormatting sqref="G15:G19">
    <cfRule type="expression" dxfId="114" priority="25">
      <formula>AO15=1</formula>
    </cfRule>
  </conditionalFormatting>
  <conditionalFormatting sqref="G15">
    <cfRule type="expression" dxfId="113" priority="24">
      <formula>P15=1</formula>
    </cfRule>
  </conditionalFormatting>
  <conditionalFormatting sqref="G17">
    <cfRule type="expression" dxfId="112" priority="23">
      <formula>O17=1</formula>
    </cfRule>
  </conditionalFormatting>
  <conditionalFormatting sqref="G17">
    <cfRule type="expression" dxfId="111" priority="22">
      <formula>O17=1</formula>
    </cfRule>
  </conditionalFormatting>
  <conditionalFormatting sqref="G17">
    <cfRule type="expression" dxfId="110" priority="21">
      <formula>O17=1</formula>
    </cfRule>
  </conditionalFormatting>
  <conditionalFormatting sqref="G17">
    <cfRule type="expression" dxfId="109" priority="20">
      <formula>P17=1</formula>
    </cfRule>
  </conditionalFormatting>
  <conditionalFormatting sqref="G17">
    <cfRule type="expression" dxfId="108" priority="19">
      <formula>P17=1</formula>
    </cfRule>
  </conditionalFormatting>
  <conditionalFormatting sqref="G20:G40">
    <cfRule type="expression" dxfId="107" priority="18">
      <formula>AO20=1</formula>
    </cfRule>
  </conditionalFormatting>
  <conditionalFormatting sqref="G27">
    <cfRule type="expression" dxfId="106" priority="17">
      <formula>P27=1</formula>
    </cfRule>
  </conditionalFormatting>
  <conditionalFormatting sqref="G40">
    <cfRule type="expression" dxfId="105" priority="16">
      <formula>P40=1</formula>
    </cfRule>
  </conditionalFormatting>
  <conditionalFormatting sqref="G38:G39">
    <cfRule type="expression" dxfId="104" priority="15">
      <formula>P38=1</formula>
    </cfRule>
  </conditionalFormatting>
  <conditionalFormatting sqref="G22:G26">
    <cfRule type="expression" dxfId="103" priority="14">
      <formula>P22=1</formula>
    </cfRule>
  </conditionalFormatting>
  <conditionalFormatting sqref="G22:G26">
    <cfRule type="expression" dxfId="102" priority="13">
      <formula>O22=1</formula>
    </cfRule>
  </conditionalFormatting>
  <conditionalFormatting sqref="G22:G26">
    <cfRule type="expression" dxfId="101" priority="12">
      <formula>O22=1</formula>
    </cfRule>
  </conditionalFormatting>
  <conditionalFormatting sqref="G22:G26">
    <cfRule type="expression" dxfId="100" priority="11">
      <formula>O22=1</formula>
    </cfRule>
  </conditionalFormatting>
  <conditionalFormatting sqref="G22:G26">
    <cfRule type="expression" dxfId="99" priority="10">
      <formula>P22=1</formula>
    </cfRule>
  </conditionalFormatting>
  <conditionalFormatting sqref="G22:G26">
    <cfRule type="expression" dxfId="98" priority="9">
      <formula>P22=1</formula>
    </cfRule>
  </conditionalFormatting>
  <conditionalFormatting sqref="G28:G37">
    <cfRule type="expression" dxfId="97" priority="8">
      <formula>P28=1</formula>
    </cfRule>
  </conditionalFormatting>
  <conditionalFormatting sqref="G1021:G1022">
    <cfRule type="expression" dxfId="96" priority="7">
      <formula>AN1021=1</formula>
    </cfRule>
  </conditionalFormatting>
  <conditionalFormatting sqref="G1230:G1233">
    <cfRule type="expression" dxfId="95" priority="6">
      <formula>AN1230=1</formula>
    </cfRule>
  </conditionalFormatting>
  <conditionalFormatting sqref="I1230:I1231">
    <cfRule type="expression" dxfId="94" priority="5">
      <formula>#REF!=1</formula>
    </cfRule>
  </conditionalFormatting>
  <conditionalFormatting sqref="E4">
    <cfRule type="expression" dxfId="93" priority="3">
      <formula>$E$4="対象外"</formula>
    </cfRule>
    <cfRule type="expression" dxfId="92" priority="4">
      <formula>$E$4="対象"</formula>
    </cfRule>
  </conditionalFormatting>
  <conditionalFormatting sqref="G4:H4">
    <cfRule type="expression" dxfId="91" priority="2">
      <formula>$G$4="対象"</formula>
    </cfRule>
  </conditionalFormatting>
  <conditionalFormatting sqref="G21">
    <cfRule type="expression" dxfId="90" priority="1">
      <formula>P21=1</formula>
    </cfRule>
  </conditionalFormatting>
  <dataValidations count="9">
    <dataValidation type="list" allowBlank="1" showInputMessage="1" showErrorMessage="1" sqref="C1331 C1071 C1122 C1223 C513 C1014 C111 C1280 C212" xr:uid="{489617B4-2E82-4AB8-A15D-49B839D1850D}">
      <formula1>#REF!</formula1>
    </dataValidation>
    <dataValidation type="list" allowBlank="1" showInputMessage="1" showErrorMessage="1" sqref="H1021:H1070 H1072:H1121 H1123:H1222 H514:H1013 H213:H512 H112:H211 H11:H110" xr:uid="{6EEA6573-0253-4694-BED6-D7A36B3C837A}">
      <formula1>税率</formula1>
    </dataValidation>
    <dataValidation type="list" allowBlank="1" showInputMessage="1" showErrorMessage="1" sqref="O514:O1013" xr:uid="{7F7ADD07-11E1-4D1C-B998-2871DA474FF3}">
      <formula1>"OK,対象外,一部OK,確認,一部確認,　"</formula1>
    </dataValidation>
    <dataValidation type="list" allowBlank="1" showInputMessage="1" showErrorMessage="1" sqref="Q3" xr:uid="{C97C5024-F94A-456A-B5EC-8275229B9FAC}">
      <formula1>"対象外,対象"</formula1>
    </dataValidation>
    <dataValidation type="list" allowBlank="1" showInputMessage="1" showErrorMessage="1" sqref="O11:O513" xr:uid="{92221732-8CD1-4766-939C-83EE47877FA1}">
      <formula1>"OK,対象外,確認,　"</formula1>
    </dataValidation>
    <dataValidation type="list" allowBlank="1" showInputMessage="1" showErrorMessage="1" sqref="P11:P1013" xr:uid="{20CF55F5-3116-455E-A9EF-70DFB5168DBB}">
      <formula1>対象外理由</formula1>
    </dataValidation>
    <dataValidation type="whole" operator="greaterThanOrEqual" allowBlank="1" showInputMessage="1" showErrorMessage="1" sqref="G1021:G1025 G11:G57" xr:uid="{18769AC8-016A-4561-BDF8-1426B70CB3B7}">
      <formula1>0</formula1>
    </dataValidation>
    <dataValidation type="list" allowBlank="1" showInputMessage="1" showErrorMessage="1" sqref="M1" xr:uid="{4EC200A1-18FF-4270-86AA-AE181E0C9800}">
      <formula1>"VIPO,VIPO以外"</formula1>
    </dataValidation>
    <dataValidation type="list" allowBlank="1" showInputMessage="1" showErrorMessage="1" sqref="E514:E1013 E213:E512 E11:E211" xr:uid="{4C7C1E68-3A9D-4EDF-814A-85F21D642B3A}">
      <formula1>INDIRECT(SUBSTITUTE(SUBSTITUTE(D11,"(","_"),")",""))</formula1>
    </dataValidation>
  </dataValidations>
  <pageMargins left="0.23622047244094491" right="0.23622047244094491" top="0.74803149606299213" bottom="0.74803149606299213" header="0.31496062992125984" footer="0.31496062992125984"/>
  <pageSetup paperSize="8" scale="81" fitToHeight="0" orientation="portrait" verticalDpi="0" r:id="rId1"/>
  <headerFooter>
    <oddHeader>&amp;C&amp;20&amp;A</oddHeader>
    <oddFooter>&amp;C&amp;P/&amp;N&amp;R&amp;F</oddFooter>
  </headerFooter>
  <rowBreaks count="2" manualBreakCount="2">
    <brk id="1017" max="16383" man="1"/>
    <brk id="1334" max="16383" man="1"/>
  </rowBreaks>
  <ignoredErrors>
    <ignoredError sqref="G1015 G1224 G1332"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3E7FB-A771-4A16-9F5D-64D663259F2B}">
  <sheetPr codeName="Sheet7">
    <tabColor theme="0" tint="-0.499984740745262"/>
  </sheetPr>
  <dimension ref="B2:O61"/>
  <sheetViews>
    <sheetView zoomScale="85" zoomScaleNormal="85" workbookViewId="0">
      <selection activeCell="N1" sqref="N1"/>
    </sheetView>
  </sheetViews>
  <sheetFormatPr defaultColWidth="8.78515625" defaultRowHeight="15" x14ac:dyDescent="0.35"/>
  <cols>
    <col min="2" max="2" width="10.78515625" customWidth="1"/>
    <col min="4" max="4" width="18.78515625" bestFit="1" customWidth="1"/>
    <col min="5" max="5" width="11.42578125" bestFit="1" customWidth="1"/>
    <col min="7" max="14" width="16.78515625" customWidth="1"/>
    <col min="15" max="17" width="15.2109375" customWidth="1"/>
  </cols>
  <sheetData>
    <row r="2" spans="2:15" x14ac:dyDescent="0.35">
      <c r="B2" s="1"/>
    </row>
    <row r="3" spans="2:15" x14ac:dyDescent="0.35">
      <c r="B3" t="s">
        <v>789</v>
      </c>
      <c r="D3" t="s">
        <v>336</v>
      </c>
      <c r="G3" t="s">
        <v>790</v>
      </c>
      <c r="I3" t="s">
        <v>791</v>
      </c>
      <c r="K3" t="s">
        <v>792</v>
      </c>
      <c r="M3" t="s">
        <v>793</v>
      </c>
      <c r="O3" t="s">
        <v>794</v>
      </c>
    </row>
    <row r="4" spans="2:15" x14ac:dyDescent="0.35">
      <c r="D4" t="s">
        <v>339</v>
      </c>
      <c r="E4" s="16">
        <v>6000000</v>
      </c>
      <c r="G4" t="s">
        <v>795</v>
      </c>
      <c r="I4" t="s">
        <v>301</v>
      </c>
      <c r="K4" s="111">
        <v>0.1</v>
      </c>
      <c r="M4" t="s">
        <v>796</v>
      </c>
      <c r="O4" s="227" t="s">
        <v>155</v>
      </c>
    </row>
    <row r="5" spans="2:15" x14ac:dyDescent="0.35">
      <c r="B5" s="1" t="s">
        <v>210</v>
      </c>
      <c r="D5" t="s">
        <v>342</v>
      </c>
      <c r="E5" s="16">
        <v>10000000</v>
      </c>
      <c r="G5" t="s">
        <v>797</v>
      </c>
      <c r="I5" t="s">
        <v>309</v>
      </c>
      <c r="K5" s="111">
        <v>0.08</v>
      </c>
      <c r="M5" t="s">
        <v>798</v>
      </c>
      <c r="O5" s="227" t="s">
        <v>468</v>
      </c>
    </row>
    <row r="6" spans="2:15" x14ac:dyDescent="0.35">
      <c r="B6" t="s">
        <v>212</v>
      </c>
      <c r="D6" t="s">
        <v>344</v>
      </c>
      <c r="E6" s="16">
        <v>15000000</v>
      </c>
      <c r="G6" t="s">
        <v>799</v>
      </c>
      <c r="I6" t="s">
        <v>316</v>
      </c>
      <c r="K6" s="111">
        <v>0</v>
      </c>
      <c r="M6" t="s">
        <v>800</v>
      </c>
      <c r="O6" s="227" t="s">
        <v>467</v>
      </c>
    </row>
    <row r="7" spans="2:15" x14ac:dyDescent="0.35">
      <c r="B7" s="1" t="s">
        <v>214</v>
      </c>
      <c r="D7" t="s">
        <v>346</v>
      </c>
      <c r="E7" s="16">
        <v>20000000</v>
      </c>
      <c r="G7" t="s">
        <v>801</v>
      </c>
      <c r="M7" t="s">
        <v>802</v>
      </c>
      <c r="O7" s="227" t="s">
        <v>466</v>
      </c>
    </row>
    <row r="8" spans="2:15" x14ac:dyDescent="0.35">
      <c r="B8" s="1" t="s">
        <v>216</v>
      </c>
      <c r="D8" t="s">
        <v>349</v>
      </c>
      <c r="E8" s="16">
        <v>25000000</v>
      </c>
      <c r="G8" t="s">
        <v>803</v>
      </c>
      <c r="O8" s="227" t="s">
        <v>465</v>
      </c>
    </row>
    <row r="9" spans="2:15" x14ac:dyDescent="0.35">
      <c r="B9" s="1" t="s">
        <v>218</v>
      </c>
      <c r="G9" t="s">
        <v>804</v>
      </c>
      <c r="O9" s="227"/>
    </row>
    <row r="10" spans="2:15" x14ac:dyDescent="0.35">
      <c r="B10" s="1" t="s">
        <v>220</v>
      </c>
      <c r="O10" s="227"/>
    </row>
    <row r="11" spans="2:15" x14ac:dyDescent="0.35">
      <c r="B11" s="1" t="s">
        <v>222</v>
      </c>
      <c r="O11" s="227"/>
    </row>
    <row r="12" spans="2:15" x14ac:dyDescent="0.35">
      <c r="B12" s="1" t="s">
        <v>224</v>
      </c>
      <c r="O12" s="227"/>
    </row>
    <row r="13" spans="2:15" x14ac:dyDescent="0.35">
      <c r="B13" s="1" t="s">
        <v>226</v>
      </c>
      <c r="O13" s="227"/>
    </row>
    <row r="14" spans="2:15" x14ac:dyDescent="0.35">
      <c r="B14" s="1" t="s">
        <v>228</v>
      </c>
    </row>
    <row r="15" spans="2:15" x14ac:dyDescent="0.35">
      <c r="B15" s="1" t="s">
        <v>230</v>
      </c>
    </row>
    <row r="16" spans="2:15" x14ac:dyDescent="0.35">
      <c r="B16" s="1" t="s">
        <v>232</v>
      </c>
    </row>
    <row r="17" spans="2:15" x14ac:dyDescent="0.35">
      <c r="B17" s="1" t="s">
        <v>233</v>
      </c>
      <c r="G17" s="292"/>
      <c r="H17" s="458" t="s">
        <v>805</v>
      </c>
      <c r="I17" s="458" t="s">
        <v>806</v>
      </c>
      <c r="J17" s="458" t="s">
        <v>807</v>
      </c>
      <c r="K17" s="458" t="s">
        <v>808</v>
      </c>
      <c r="L17" s="458" t="s">
        <v>809</v>
      </c>
      <c r="M17" s="458" t="s">
        <v>810</v>
      </c>
    </row>
    <row r="18" spans="2:15" x14ac:dyDescent="0.35">
      <c r="B18" s="1" t="s">
        <v>234</v>
      </c>
      <c r="H18" t="s">
        <v>811</v>
      </c>
      <c r="I18" t="s">
        <v>812</v>
      </c>
      <c r="J18" t="s">
        <v>812</v>
      </c>
      <c r="K18" s="457" t="s">
        <v>813</v>
      </c>
      <c r="L18" s="457" t="s">
        <v>813</v>
      </c>
      <c r="M18" s="457" t="s">
        <v>813</v>
      </c>
      <c r="O18" s="457"/>
    </row>
    <row r="19" spans="2:15" x14ac:dyDescent="0.35">
      <c r="B19" s="1" t="s">
        <v>235</v>
      </c>
      <c r="H19" t="s">
        <v>814</v>
      </c>
      <c r="I19" t="s">
        <v>814</v>
      </c>
      <c r="J19" t="s">
        <v>624</v>
      </c>
      <c r="K19" s="457" t="s">
        <v>815</v>
      </c>
      <c r="L19" s="457" t="s">
        <v>815</v>
      </c>
      <c r="M19" s="457" t="s">
        <v>815</v>
      </c>
      <c r="O19" s="457"/>
    </row>
    <row r="20" spans="2:15" x14ac:dyDescent="0.35">
      <c r="B20" s="1" t="s">
        <v>236</v>
      </c>
      <c r="H20" t="s">
        <v>746</v>
      </c>
      <c r="I20" t="s">
        <v>816</v>
      </c>
      <c r="J20" t="s">
        <v>645</v>
      </c>
      <c r="K20" s="457" t="s">
        <v>817</v>
      </c>
      <c r="L20" t="s">
        <v>818</v>
      </c>
      <c r="M20" t="s">
        <v>611</v>
      </c>
    </row>
    <row r="21" spans="2:15" x14ac:dyDescent="0.35">
      <c r="B21" s="1" t="s">
        <v>237</v>
      </c>
      <c r="H21" t="s">
        <v>819</v>
      </c>
      <c r="I21" t="s">
        <v>820</v>
      </c>
      <c r="J21" t="s">
        <v>621</v>
      </c>
      <c r="K21" s="457" t="s">
        <v>821</v>
      </c>
      <c r="L21" s="457" t="s">
        <v>817</v>
      </c>
      <c r="M21" t="s">
        <v>652</v>
      </c>
    </row>
    <row r="22" spans="2:15" ht="18" x14ac:dyDescent="0.35">
      <c r="B22" s="1" t="s">
        <v>238</v>
      </c>
      <c r="G22" s="457"/>
      <c r="H22" s="457" t="s">
        <v>520</v>
      </c>
      <c r="I22" t="s">
        <v>819</v>
      </c>
      <c r="J22" t="s">
        <v>520</v>
      </c>
      <c r="K22" s="457" t="s">
        <v>822</v>
      </c>
      <c r="L22" s="457" t="s">
        <v>821</v>
      </c>
      <c r="M22" s="457" t="s">
        <v>817</v>
      </c>
    </row>
    <row r="23" spans="2:15" ht="18" x14ac:dyDescent="0.35">
      <c r="B23" s="1" t="s">
        <v>239</v>
      </c>
      <c r="H23" t="s">
        <v>823</v>
      </c>
      <c r="I23" s="457" t="s">
        <v>520</v>
      </c>
      <c r="J23" t="s">
        <v>517</v>
      </c>
      <c r="K23" t="s">
        <v>685</v>
      </c>
      <c r="L23" s="457" t="s">
        <v>517</v>
      </c>
      <c r="M23" s="457" t="s">
        <v>821</v>
      </c>
    </row>
    <row r="24" spans="2:15" x14ac:dyDescent="0.35">
      <c r="B24" s="1" t="s">
        <v>240</v>
      </c>
      <c r="H24" t="s">
        <v>517</v>
      </c>
      <c r="I24" t="s">
        <v>517</v>
      </c>
      <c r="J24" t="s">
        <v>824</v>
      </c>
      <c r="K24" t="s">
        <v>689</v>
      </c>
      <c r="L24" s="457" t="s">
        <v>822</v>
      </c>
      <c r="M24" s="457" t="s">
        <v>825</v>
      </c>
      <c r="O24" s="457"/>
    </row>
    <row r="25" spans="2:15" x14ac:dyDescent="0.35">
      <c r="B25" s="1" t="s">
        <v>826</v>
      </c>
      <c r="H25" t="s">
        <v>824</v>
      </c>
      <c r="I25" t="s">
        <v>824</v>
      </c>
      <c r="J25" s="457" t="s">
        <v>827</v>
      </c>
      <c r="K25" s="457" t="s">
        <v>517</v>
      </c>
      <c r="L25" s="457" t="s">
        <v>828</v>
      </c>
      <c r="M25" s="457" t="s">
        <v>829</v>
      </c>
    </row>
    <row r="26" spans="2:15" x14ac:dyDescent="0.35">
      <c r="B26" s="1" t="s">
        <v>830</v>
      </c>
      <c r="H26" t="s">
        <v>827</v>
      </c>
      <c r="I26" t="s">
        <v>827</v>
      </c>
      <c r="J26" t="s">
        <v>831</v>
      </c>
      <c r="K26" t="s">
        <v>832</v>
      </c>
      <c r="L26" s="457" t="s">
        <v>833</v>
      </c>
      <c r="M26" t="s">
        <v>834</v>
      </c>
    </row>
    <row r="27" spans="2:15" x14ac:dyDescent="0.35">
      <c r="B27" s="1" t="s">
        <v>835</v>
      </c>
      <c r="H27" t="s">
        <v>831</v>
      </c>
      <c r="I27" t="s">
        <v>831</v>
      </c>
      <c r="J27" t="s">
        <v>836</v>
      </c>
      <c r="K27" t="s">
        <v>722</v>
      </c>
      <c r="L27" s="457" t="s">
        <v>837</v>
      </c>
      <c r="M27" t="s">
        <v>605</v>
      </c>
    </row>
    <row r="28" spans="2:15" x14ac:dyDescent="0.35">
      <c r="B28" s="1" t="s">
        <v>838</v>
      </c>
      <c r="H28" t="s">
        <v>839</v>
      </c>
      <c r="I28" t="s">
        <v>840</v>
      </c>
      <c r="J28" t="s">
        <v>841</v>
      </c>
      <c r="K28" t="s">
        <v>842</v>
      </c>
      <c r="L28" s="457" t="s">
        <v>538</v>
      </c>
      <c r="M28" t="s">
        <v>618</v>
      </c>
    </row>
    <row r="29" spans="2:15" x14ac:dyDescent="0.35">
      <c r="B29" s="1" t="s">
        <v>843</v>
      </c>
      <c r="H29" t="s">
        <v>706</v>
      </c>
      <c r="I29" t="s">
        <v>844</v>
      </c>
      <c r="J29" t="s">
        <v>845</v>
      </c>
      <c r="K29" t="s">
        <v>846</v>
      </c>
      <c r="L29" s="457" t="s">
        <v>847</v>
      </c>
      <c r="M29" t="s">
        <v>848</v>
      </c>
      <c r="O29" s="457"/>
    </row>
    <row r="30" spans="2:15" x14ac:dyDescent="0.35">
      <c r="B30" s="1" t="s">
        <v>849</v>
      </c>
      <c r="H30" t="s">
        <v>836</v>
      </c>
      <c r="I30" t="s">
        <v>836</v>
      </c>
      <c r="J30" t="s">
        <v>850</v>
      </c>
      <c r="K30" t="s">
        <v>851</v>
      </c>
      <c r="L30" s="457" t="s">
        <v>825</v>
      </c>
      <c r="M30" t="s">
        <v>542</v>
      </c>
      <c r="O30" s="457"/>
    </row>
    <row r="31" spans="2:15" x14ac:dyDescent="0.35">
      <c r="B31" s="1" t="s">
        <v>852</v>
      </c>
      <c r="H31" t="s">
        <v>841</v>
      </c>
      <c r="I31" t="s">
        <v>841</v>
      </c>
      <c r="J31" t="s">
        <v>853</v>
      </c>
      <c r="K31" s="457" t="s">
        <v>828</v>
      </c>
      <c r="L31" s="457" t="s">
        <v>829</v>
      </c>
      <c r="M31" t="s">
        <v>854</v>
      </c>
    </row>
    <row r="32" spans="2:15" x14ac:dyDescent="0.35">
      <c r="B32" s="1" t="s">
        <v>855</v>
      </c>
      <c r="H32" t="s">
        <v>853</v>
      </c>
      <c r="I32" t="s">
        <v>845</v>
      </c>
      <c r="J32" t="s">
        <v>856</v>
      </c>
      <c r="K32" s="457" t="s">
        <v>833</v>
      </c>
      <c r="L32" t="s">
        <v>529</v>
      </c>
      <c r="M32" t="s">
        <v>532</v>
      </c>
    </row>
    <row r="33" spans="2:15" x14ac:dyDescent="0.35">
      <c r="B33" s="1" t="s">
        <v>857</v>
      </c>
      <c r="H33" t="s">
        <v>856</v>
      </c>
      <c r="I33" t="s">
        <v>858</v>
      </c>
      <c r="J33" t="s">
        <v>859</v>
      </c>
      <c r="K33" s="457" t="s">
        <v>837</v>
      </c>
      <c r="L33" s="457" t="s">
        <v>860</v>
      </c>
      <c r="M33" t="s">
        <v>529</v>
      </c>
    </row>
    <row r="34" spans="2:15" x14ac:dyDescent="0.35">
      <c r="B34" s="1" t="s">
        <v>229</v>
      </c>
      <c r="H34" t="s">
        <v>859</v>
      </c>
      <c r="I34" t="s">
        <v>861</v>
      </c>
      <c r="J34" t="s">
        <v>878</v>
      </c>
      <c r="K34" s="457" t="s">
        <v>709</v>
      </c>
      <c r="L34" t="s">
        <v>863</v>
      </c>
      <c r="M34" t="s">
        <v>535</v>
      </c>
    </row>
    <row r="35" spans="2:15" x14ac:dyDescent="0.35">
      <c r="H35" t="s">
        <v>862</v>
      </c>
      <c r="I35" t="s">
        <v>853</v>
      </c>
      <c r="K35" s="457" t="s">
        <v>825</v>
      </c>
      <c r="L35" s="457" t="s">
        <v>523</v>
      </c>
      <c r="M35" t="s">
        <v>639</v>
      </c>
      <c r="O35" s="457"/>
    </row>
    <row r="36" spans="2:15" x14ac:dyDescent="0.35">
      <c r="H36" t="s">
        <v>878</v>
      </c>
      <c r="I36" t="s">
        <v>856</v>
      </c>
      <c r="K36" s="457" t="s">
        <v>829</v>
      </c>
      <c r="L36" s="457" t="s">
        <v>864</v>
      </c>
      <c r="M36" t="s">
        <v>513</v>
      </c>
    </row>
    <row r="37" spans="2:15" x14ac:dyDescent="0.35">
      <c r="I37" t="s">
        <v>859</v>
      </c>
      <c r="K37" s="457" t="s">
        <v>523</v>
      </c>
      <c r="L37" s="457" t="s">
        <v>865</v>
      </c>
      <c r="M37" s="457" t="s">
        <v>510</v>
      </c>
    </row>
    <row r="38" spans="2:15" x14ac:dyDescent="0.35">
      <c r="I38" t="s">
        <v>862</v>
      </c>
      <c r="K38" s="457" t="s">
        <v>864</v>
      </c>
      <c r="L38" t="s">
        <v>834</v>
      </c>
      <c r="M38" t="s">
        <v>548</v>
      </c>
    </row>
    <row r="39" spans="2:15" x14ac:dyDescent="0.35">
      <c r="I39" t="s">
        <v>878</v>
      </c>
      <c r="K39" s="457" t="s">
        <v>865</v>
      </c>
      <c r="L39" t="s">
        <v>605</v>
      </c>
      <c r="M39" t="s">
        <v>642</v>
      </c>
    </row>
    <row r="40" spans="2:15" x14ac:dyDescent="0.35">
      <c r="K40" t="s">
        <v>866</v>
      </c>
      <c r="L40" t="s">
        <v>848</v>
      </c>
      <c r="M40" t="s">
        <v>867</v>
      </c>
    </row>
    <row r="41" spans="2:15" x14ac:dyDescent="0.35">
      <c r="K41" t="s">
        <v>868</v>
      </c>
      <c r="L41" t="s">
        <v>542</v>
      </c>
      <c r="M41" t="s">
        <v>869</v>
      </c>
    </row>
    <row r="42" spans="2:15" x14ac:dyDescent="0.35">
      <c r="K42" t="s">
        <v>532</v>
      </c>
      <c r="L42" t="s">
        <v>854</v>
      </c>
      <c r="M42" t="s">
        <v>870</v>
      </c>
    </row>
    <row r="43" spans="2:15" x14ac:dyDescent="0.35">
      <c r="K43" t="s">
        <v>529</v>
      </c>
      <c r="L43" t="s">
        <v>868</v>
      </c>
      <c r="M43" s="456" t="s">
        <v>871</v>
      </c>
    </row>
    <row r="44" spans="2:15" x14ac:dyDescent="0.35">
      <c r="K44" t="s">
        <v>535</v>
      </c>
      <c r="L44" t="s">
        <v>532</v>
      </c>
      <c r="M44" t="s">
        <v>872</v>
      </c>
    </row>
    <row r="45" spans="2:15" x14ac:dyDescent="0.35">
      <c r="K45" t="s">
        <v>734</v>
      </c>
      <c r="L45" t="s">
        <v>535</v>
      </c>
      <c r="M45" t="s">
        <v>873</v>
      </c>
    </row>
    <row r="46" spans="2:15" x14ac:dyDescent="0.35">
      <c r="K46" t="s">
        <v>874</v>
      </c>
      <c r="L46" t="s">
        <v>639</v>
      </c>
      <c r="M46" t="s">
        <v>878</v>
      </c>
    </row>
    <row r="47" spans="2:15" x14ac:dyDescent="0.35">
      <c r="K47" t="s">
        <v>875</v>
      </c>
      <c r="L47" t="s">
        <v>513</v>
      </c>
    </row>
    <row r="48" spans="2:15" x14ac:dyDescent="0.35">
      <c r="K48" t="s">
        <v>639</v>
      </c>
      <c r="L48" t="s">
        <v>510</v>
      </c>
    </row>
    <row r="49" spans="11:13" x14ac:dyDescent="0.35">
      <c r="K49" t="s">
        <v>513</v>
      </c>
      <c r="L49" t="s">
        <v>548</v>
      </c>
    </row>
    <row r="50" spans="11:13" x14ac:dyDescent="0.35">
      <c r="K50" t="s">
        <v>510</v>
      </c>
      <c r="L50" t="s">
        <v>642</v>
      </c>
    </row>
    <row r="51" spans="11:13" x14ac:dyDescent="0.35">
      <c r="K51" t="s">
        <v>542</v>
      </c>
      <c r="L51" t="s">
        <v>867</v>
      </c>
      <c r="M51" s="459"/>
    </row>
    <row r="52" spans="11:13" x14ac:dyDescent="0.35">
      <c r="K52" t="s">
        <v>854</v>
      </c>
      <c r="L52" t="s">
        <v>869</v>
      </c>
      <c r="M52" s="457"/>
    </row>
    <row r="53" spans="11:13" x14ac:dyDescent="0.35">
      <c r="K53" t="s">
        <v>768</v>
      </c>
      <c r="L53" t="s">
        <v>870</v>
      </c>
    </row>
    <row r="54" spans="11:13" x14ac:dyDescent="0.35">
      <c r="K54" t="s">
        <v>876</v>
      </c>
      <c r="L54" s="456" t="s">
        <v>871</v>
      </c>
    </row>
    <row r="55" spans="11:13" x14ac:dyDescent="0.35">
      <c r="K55" t="s">
        <v>877</v>
      </c>
      <c r="L55" t="s">
        <v>872</v>
      </c>
    </row>
    <row r="56" spans="11:13" x14ac:dyDescent="0.35">
      <c r="K56" t="s">
        <v>642</v>
      </c>
      <c r="L56" t="s">
        <v>873</v>
      </c>
    </row>
    <row r="57" spans="11:13" x14ac:dyDescent="0.35">
      <c r="K57" t="s">
        <v>867</v>
      </c>
      <c r="L57" t="s">
        <v>878</v>
      </c>
    </row>
    <row r="58" spans="11:13" x14ac:dyDescent="0.35">
      <c r="K58" s="456" t="s">
        <v>869</v>
      </c>
    </row>
    <row r="59" spans="11:13" x14ac:dyDescent="0.35">
      <c r="K59" t="s">
        <v>872</v>
      </c>
    </row>
    <row r="60" spans="11:13" x14ac:dyDescent="0.35">
      <c r="K60" t="s">
        <v>873</v>
      </c>
    </row>
    <row r="61" spans="11:13" x14ac:dyDescent="0.35">
      <c r="K61" t="s">
        <v>878</v>
      </c>
    </row>
  </sheetData>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38</vt:i4>
      </vt:variant>
    </vt:vector>
  </HeadingPairs>
  <TitlesOfParts>
    <vt:vector size="47" baseType="lpstr">
      <vt:lpstr>事業者概要</vt:lpstr>
      <vt:lpstr>収支計画書</vt:lpstr>
      <vt:lpstr>集計用</vt:lpstr>
      <vt:lpstr>マスター概要用</vt:lpstr>
      <vt:lpstr>事務局集計用</vt:lpstr>
      <vt:lpstr>収支計画書 【記入例（公演等）】</vt:lpstr>
      <vt:lpstr>収支計画書 【記入例（展覧会等）】</vt:lpstr>
      <vt:lpstr>収支計画書 【記入例（映画製作）】</vt:lpstr>
      <vt:lpstr>マスター</vt:lpstr>
      <vt:lpstr>マスター概要用!Print_Area</vt:lpstr>
      <vt:lpstr>事業者概要!Print_Area</vt:lpstr>
      <vt:lpstr>収支計画書!Print_Area</vt:lpstr>
      <vt:lpstr>'収支計画書 【記入例（映画製作）】'!Print_Area</vt:lpstr>
      <vt:lpstr>'収支計画書 【記入例（公演等）】'!Print_Area</vt:lpstr>
      <vt:lpstr>'収支計画書 【記入例（展覧会等）】'!Print_Area</vt:lpstr>
      <vt:lpstr>ジャンル</vt:lpstr>
      <vt:lpstr>映画制作費</vt:lpstr>
      <vt:lpstr>映画製作</vt:lpstr>
      <vt:lpstr>回答</vt:lpstr>
      <vt:lpstr>公演等</vt:lpstr>
      <vt:lpstr>公演等・映画製作</vt:lpstr>
      <vt:lpstr>公演等・展覧会等</vt:lpstr>
      <vt:lpstr>公演等・展覧会等・映画製作</vt:lpstr>
      <vt:lpstr>公的法人</vt:lpstr>
      <vt:lpstr>座席数</vt:lpstr>
      <vt:lpstr>実行委員会</vt:lpstr>
      <vt:lpstr>実行委員会営利以外</vt:lpstr>
      <vt:lpstr>実績どっち</vt:lpstr>
      <vt:lpstr>従事人員規模</vt:lpstr>
      <vt:lpstr>申請内容の概要</vt:lpstr>
      <vt:lpstr>人件費_映画製作</vt:lpstr>
      <vt:lpstr>人件費_公演等</vt:lpstr>
      <vt:lpstr>人件費_展覧会等</vt:lpstr>
      <vt:lpstr>税率</vt:lpstr>
      <vt:lpstr>対象外理由</vt:lpstr>
      <vt:lpstr>中核実績どっち</vt:lpstr>
      <vt:lpstr>展覧会等</vt:lpstr>
      <vt:lpstr>展覧会等・映画製作</vt:lpstr>
      <vt:lpstr>入場者数</vt:lpstr>
      <vt:lpstr>任意団体</vt:lpstr>
      <vt:lpstr>年間収入規模</vt:lpstr>
      <vt:lpstr>年度</vt:lpstr>
      <vt:lpstr>売上表</vt:lpstr>
      <vt:lpstr>物件費_映画製作</vt:lpstr>
      <vt:lpstr>物件費_公演等</vt:lpstr>
      <vt:lpstr>物件費_展覧会等</vt:lpstr>
      <vt:lpstr>法人</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2021-04-15T08:27:54Z</dcterms:created>
  <dcterms:modified xsi:type="dcterms:W3CDTF">2022-10-14T03:08:12Z</dcterms:modified>
  <cp:category/>
  <cp:contentStatus/>
</cp:coreProperties>
</file>